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1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yle.McOmber\Work Folders\Desktop\"/>
    </mc:Choice>
  </mc:AlternateContent>
  <xr:revisionPtr revIDLastSave="0" documentId="11_1725EBB555C06E22BDFC3F94993E39BCB43528B6" xr6:coauthVersionLast="47" xr6:coauthVersionMax="47" xr10:uidLastSave="{00000000-0000-0000-0000-000000000000}"/>
  <bookViews>
    <workbookView xWindow="0" yWindow="0" windowWidth="9048" windowHeight="2976" tabRatio="589" firstSheet="3" activeTab="3" xr2:uid="{00000000-000D-0000-FFFF-FFFF00000000}"/>
  </bookViews>
  <sheets>
    <sheet name="Summary and Contact Data" sheetId="6" r:id="rId1"/>
    <sheet name="Achievement Data" sheetId="4" r:id="rId2"/>
    <sheet name="Other Achievement Data Info" sheetId="5" r:id="rId3"/>
    <sheet name="Audit Information" sheetId="7" r:id="rId4"/>
    <sheet name="Other Audit Data Info" sheetId="8" r:id="rId5"/>
  </sheets>
  <definedNames>
    <definedName name="_xlnm.Print_Area" localSheetId="1">'Achievement Data'!$C$5:$AM$123</definedName>
    <definedName name="_xlnm.Print_Titles" localSheetId="1">'Achievement Data'!$C:$J,'Achievement Data'!$5:$8</definedName>
    <definedName name="Z_FE609B12_881B_4D3A_A5D2_40CEDA1948BB_.wvu.PrintArea" localSheetId="1" hidden="1">'Achievement Data'!$C$5:$AM$123</definedName>
    <definedName name="Z_FE609B12_881B_4D3A_A5D2_40CEDA1948BB_.wvu.PrintTitles" localSheetId="1" hidden="1">'Achievement Data'!$C:$J,'Achievement Data'!$5:$8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1" i="7" l="1"/>
  <c r="U21" i="7"/>
  <c r="V21" i="7"/>
  <c r="W21" i="7"/>
  <c r="X21" i="7"/>
  <c r="Y21" i="7"/>
  <c r="T22" i="7"/>
  <c r="X22" i="7" s="1"/>
  <c r="U22" i="7"/>
  <c r="V22" i="7"/>
  <c r="W22" i="7"/>
  <c r="Y22" i="7"/>
  <c r="T23" i="7"/>
  <c r="X23" i="7" s="1"/>
  <c r="U23" i="7"/>
  <c r="V23" i="7"/>
  <c r="W23" i="7"/>
  <c r="Y23" i="7"/>
  <c r="T24" i="7"/>
  <c r="U24" i="7"/>
  <c r="V24" i="7"/>
  <c r="W24" i="7"/>
  <c r="X24" i="7"/>
  <c r="Y24" i="7"/>
  <c r="T25" i="7"/>
  <c r="X25" i="7" s="1"/>
  <c r="U25" i="7"/>
  <c r="V25" i="7"/>
  <c r="W25" i="7"/>
  <c r="Y25" i="7"/>
  <c r="T26" i="7"/>
  <c r="X26" i="7" s="1"/>
  <c r="U26" i="7"/>
  <c r="V26" i="7"/>
  <c r="W26" i="7"/>
  <c r="Y26" i="7"/>
  <c r="T27" i="7"/>
  <c r="X27" i="7" s="1"/>
  <c r="U27" i="7"/>
  <c r="V27" i="7"/>
  <c r="W27" i="7"/>
  <c r="Y27" i="7"/>
  <c r="T28" i="7"/>
  <c r="X28" i="7" s="1"/>
  <c r="U28" i="7"/>
  <c r="V28" i="7"/>
  <c r="W28" i="7"/>
  <c r="Y28" i="7"/>
  <c r="T29" i="7"/>
  <c r="X29" i="7" s="1"/>
  <c r="U29" i="7"/>
  <c r="V29" i="7"/>
  <c r="W29" i="7"/>
  <c r="Y29" i="7"/>
  <c r="T31" i="7"/>
  <c r="X31" i="7" s="1"/>
  <c r="U31" i="7"/>
  <c r="V31" i="7"/>
  <c r="W31" i="7"/>
  <c r="Y31" i="7"/>
  <c r="Y32" i="7"/>
  <c r="V32" i="7"/>
  <c r="U32" i="7"/>
  <c r="T32" i="7"/>
  <c r="X32" i="7" s="1"/>
  <c r="N32" i="7"/>
  <c r="J32" i="7"/>
  <c r="K32" i="7" s="1"/>
  <c r="T40" i="7"/>
  <c r="X40" i="7" s="1"/>
  <c r="U40" i="7"/>
  <c r="V40" i="7"/>
  <c r="W40" i="7"/>
  <c r="Y40" i="7"/>
  <c r="Y41" i="7"/>
  <c r="V41" i="7"/>
  <c r="U41" i="7"/>
  <c r="T41" i="7"/>
  <c r="X41" i="7" s="1"/>
  <c r="K41" i="7"/>
  <c r="W41" i="7" s="1"/>
  <c r="Y49" i="7"/>
  <c r="V49" i="7"/>
  <c r="W49" i="7"/>
  <c r="U47" i="7"/>
  <c r="U49" i="7"/>
  <c r="T49" i="7"/>
  <c r="X49" i="7" s="1"/>
  <c r="Y50" i="7"/>
  <c r="V50" i="7"/>
  <c r="U50" i="7"/>
  <c r="T50" i="7"/>
  <c r="X50" i="7" s="1"/>
  <c r="K50" i="7"/>
  <c r="W50" i="7" s="1"/>
  <c r="W32" i="7" l="1"/>
  <c r="E27" i="6"/>
  <c r="E23" i="6"/>
  <c r="E24" i="6"/>
  <c r="E25" i="6"/>
  <c r="E26" i="6"/>
  <c r="E7" i="6"/>
  <c r="E6" i="6"/>
  <c r="E5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8" i="6"/>
  <c r="Y73" i="7"/>
  <c r="V73" i="7"/>
  <c r="U73" i="7"/>
  <c r="T73" i="7"/>
  <c r="AA73" i="7" s="1"/>
  <c r="Z71" i="7" s="1"/>
  <c r="K73" i="7"/>
  <c r="W73" i="7" s="1"/>
  <c r="Y71" i="7"/>
  <c r="V71" i="7"/>
  <c r="U71" i="7"/>
  <c r="T71" i="7"/>
  <c r="X71" i="7" s="1"/>
  <c r="K71" i="7"/>
  <c r="W71" i="7" s="1"/>
  <c r="Y70" i="7"/>
  <c r="V70" i="7"/>
  <c r="U70" i="7"/>
  <c r="T70" i="7"/>
  <c r="X70" i="7" s="1"/>
  <c r="K70" i="7"/>
  <c r="W70" i="7" s="1"/>
  <c r="Y68" i="7"/>
  <c r="V68" i="7"/>
  <c r="U68" i="7"/>
  <c r="T68" i="7"/>
  <c r="X68" i="7" s="1"/>
  <c r="K68" i="7"/>
  <c r="W68" i="7" s="1"/>
  <c r="Y67" i="7"/>
  <c r="V67" i="7"/>
  <c r="U67" i="7"/>
  <c r="T67" i="7"/>
  <c r="X67" i="7" s="1"/>
  <c r="K67" i="7"/>
  <c r="W67" i="7" s="1"/>
  <c r="Y66" i="7"/>
  <c r="V66" i="7"/>
  <c r="U66" i="7"/>
  <c r="T66" i="7"/>
  <c r="X66" i="7" s="1"/>
  <c r="K66" i="7"/>
  <c r="W66" i="7" s="1"/>
  <c r="Y64" i="7"/>
  <c r="V64" i="7"/>
  <c r="U64" i="7"/>
  <c r="T64" i="7"/>
  <c r="X64" i="7" s="1"/>
  <c r="K64" i="7"/>
  <c r="W64" i="7" s="1"/>
  <c r="Y63" i="7"/>
  <c r="V63" i="7"/>
  <c r="U63" i="7"/>
  <c r="T63" i="7"/>
  <c r="X63" i="7" s="1"/>
  <c r="K63" i="7"/>
  <c r="W63" i="7" s="1"/>
  <c r="Y62" i="7"/>
  <c r="V62" i="7"/>
  <c r="U62" i="7"/>
  <c r="T62" i="7"/>
  <c r="X62" i="7" s="1"/>
  <c r="K62" i="7"/>
  <c r="W62" i="7" s="1"/>
  <c r="Y61" i="7"/>
  <c r="V61" i="7"/>
  <c r="U61" i="7"/>
  <c r="T61" i="7"/>
  <c r="X61" i="7" s="1"/>
  <c r="K61" i="7"/>
  <c r="W61" i="7" s="1"/>
  <c r="Y59" i="7"/>
  <c r="V59" i="7"/>
  <c r="U59" i="7"/>
  <c r="T59" i="7"/>
  <c r="X59" i="7" s="1"/>
  <c r="K59" i="7"/>
  <c r="W59" i="7" s="1"/>
  <c r="Z58" i="7"/>
  <c r="Y58" i="7"/>
  <c r="V58" i="7"/>
  <c r="U58" i="7"/>
  <c r="T58" i="7"/>
  <c r="X58" i="7" s="1"/>
  <c r="K58" i="7"/>
  <c r="W58" i="7" s="1"/>
  <c r="Y57" i="7"/>
  <c r="V57" i="7"/>
  <c r="U57" i="7"/>
  <c r="T57" i="7"/>
  <c r="X57" i="7" s="1"/>
  <c r="K57" i="7"/>
  <c r="W57" i="7" s="1"/>
  <c r="Y56" i="7"/>
  <c r="V56" i="7"/>
  <c r="U56" i="7"/>
  <c r="T56" i="7"/>
  <c r="X56" i="7" s="1"/>
  <c r="K56" i="7"/>
  <c r="W56" i="7" s="1"/>
  <c r="Y54" i="7"/>
  <c r="V54" i="7"/>
  <c r="U54" i="7"/>
  <c r="T54" i="7"/>
  <c r="X54" i="7" s="1"/>
  <c r="K54" i="7"/>
  <c r="W54" i="7" s="1"/>
  <c r="Y53" i="7"/>
  <c r="V53" i="7"/>
  <c r="U53" i="7"/>
  <c r="T53" i="7"/>
  <c r="X53" i="7" s="1"/>
  <c r="K53" i="7"/>
  <c r="W53" i="7" s="1"/>
  <c r="Y52" i="7"/>
  <c r="V52" i="7"/>
  <c r="U52" i="7"/>
  <c r="T52" i="7"/>
  <c r="X52" i="7" s="1"/>
  <c r="K52" i="7"/>
  <c r="W52" i="7" s="1"/>
  <c r="Y51" i="7"/>
  <c r="V51" i="7"/>
  <c r="U51" i="7"/>
  <c r="T51" i="7"/>
  <c r="X51" i="7" s="1"/>
  <c r="K51" i="7"/>
  <c r="W51" i="7" s="1"/>
  <c r="Y47" i="7"/>
  <c r="V47" i="7"/>
  <c r="T47" i="7"/>
  <c r="X47" i="7" s="1"/>
  <c r="K47" i="7"/>
  <c r="W47" i="7" s="1"/>
  <c r="Y46" i="7"/>
  <c r="V46" i="7"/>
  <c r="U46" i="7"/>
  <c r="T46" i="7"/>
  <c r="X46" i="7" s="1"/>
  <c r="K46" i="7"/>
  <c r="W46" i="7" s="1"/>
  <c r="Y45" i="7"/>
  <c r="V45" i="7"/>
  <c r="U45" i="7"/>
  <c r="T45" i="7"/>
  <c r="X45" i="7" s="1"/>
  <c r="K45" i="7"/>
  <c r="W45" i="7" s="1"/>
  <c r="Y44" i="7"/>
  <c r="V44" i="7"/>
  <c r="U44" i="7"/>
  <c r="T44" i="7"/>
  <c r="X44" i="7" s="1"/>
  <c r="K44" i="7"/>
  <c r="W44" i="7" s="1"/>
  <c r="Y43" i="7"/>
  <c r="V43" i="7"/>
  <c r="U43" i="7"/>
  <c r="T43" i="7"/>
  <c r="X43" i="7" s="1"/>
  <c r="K43" i="7"/>
  <c r="W43" i="7" s="1"/>
  <c r="Y42" i="7"/>
  <c r="V42" i="7"/>
  <c r="U42" i="7"/>
  <c r="T42" i="7"/>
  <c r="X42" i="7" s="1"/>
  <c r="K42" i="7"/>
  <c r="W42" i="7" s="1"/>
  <c r="Y38" i="7"/>
  <c r="V38" i="7"/>
  <c r="U38" i="7"/>
  <c r="T38" i="7"/>
  <c r="X38" i="7" s="1"/>
  <c r="N38" i="7"/>
  <c r="K38" i="7"/>
  <c r="Y37" i="7"/>
  <c r="V37" i="7"/>
  <c r="U37" i="7"/>
  <c r="T37" i="7"/>
  <c r="X37" i="7" s="1"/>
  <c r="N37" i="7"/>
  <c r="J37" i="7"/>
  <c r="K37" i="7" s="1"/>
  <c r="Y36" i="7"/>
  <c r="V36" i="7"/>
  <c r="U36" i="7"/>
  <c r="T36" i="7"/>
  <c r="X36" i="7" s="1"/>
  <c r="N36" i="7"/>
  <c r="K36" i="7"/>
  <c r="Y35" i="7"/>
  <c r="V35" i="7"/>
  <c r="U35" i="7"/>
  <c r="T35" i="7"/>
  <c r="X35" i="7" s="1"/>
  <c r="N35" i="7"/>
  <c r="J35" i="7"/>
  <c r="K35" i="7" s="1"/>
  <c r="Y34" i="7"/>
  <c r="V34" i="7"/>
  <c r="U34" i="7"/>
  <c r="T34" i="7"/>
  <c r="X34" i="7" s="1"/>
  <c r="N34" i="7"/>
  <c r="J34" i="7"/>
  <c r="K34" i="7" s="1"/>
  <c r="Y33" i="7"/>
  <c r="V33" i="7"/>
  <c r="U33" i="7"/>
  <c r="T33" i="7"/>
  <c r="X33" i="7" s="1"/>
  <c r="M33" i="7"/>
  <c r="N33" i="7" s="1"/>
  <c r="J33" i="7"/>
  <c r="K33" i="7" s="1"/>
  <c r="W36" i="7" l="1"/>
  <c r="W38" i="7"/>
  <c r="AA58" i="7"/>
  <c r="Z52" i="7" s="1"/>
  <c r="AA52" i="7" s="1"/>
  <c r="Z43" i="7" s="1"/>
  <c r="AA43" i="7" s="1"/>
  <c r="Z34" i="7" s="1"/>
  <c r="AA34" i="7" s="1"/>
  <c r="W33" i="7"/>
  <c r="W35" i="7"/>
  <c r="W34" i="7"/>
  <c r="W37" i="7"/>
  <c r="AA47" i="7"/>
  <c r="Z38" i="7" s="1"/>
  <c r="AA38" i="7" s="1"/>
  <c r="AA71" i="7"/>
  <c r="AA46" i="7"/>
  <c r="Z37" i="7" s="1"/>
  <c r="AA37" i="7" s="1"/>
  <c r="AA54" i="7"/>
  <c r="Z45" i="7" s="1"/>
  <c r="AA45" i="7" s="1"/>
  <c r="Z36" i="7" s="1"/>
  <c r="AA36" i="7" s="1"/>
  <c r="AA61" i="7"/>
  <c r="Z56" i="7" s="1"/>
  <c r="AA56" i="7" s="1"/>
  <c r="X73" i="7"/>
  <c r="AA66" i="7"/>
  <c r="Z62" i="7" s="1"/>
  <c r="AA62" i="7" s="1"/>
  <c r="Z57" i="7" s="1"/>
  <c r="AA57" i="7" s="1"/>
  <c r="AA67" i="7"/>
  <c r="Z63" i="7" s="1"/>
  <c r="AA68" i="7"/>
  <c r="Z64" i="7" s="1"/>
  <c r="AA64" i="7" s="1"/>
  <c r="Z59" i="7" s="1"/>
  <c r="AA59" i="7" s="1"/>
  <c r="Z53" i="7" s="1"/>
  <c r="AA53" i="7" s="1"/>
  <c r="Z44" i="7" s="1"/>
  <c r="AA44" i="7" s="1"/>
  <c r="Z35" i="7" s="1"/>
  <c r="AA35" i="7" s="1"/>
  <c r="AA70" i="7"/>
  <c r="Z51" i="7" l="1"/>
  <c r="AA51" i="7" s="1"/>
  <c r="Z42" i="7" s="1"/>
  <c r="AA42" i="7" s="1"/>
  <c r="Z50" i="7"/>
  <c r="AA50" i="7" s="1"/>
  <c r="Z41" i="7" l="1"/>
  <c r="AA41" i="7" s="1"/>
  <c r="Z32" i="7"/>
  <c r="AA32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Heather Roth</author>
    <author>Patrick J. Gavin</author>
  </authors>
  <commentList>
    <comment ref="AA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If your state only administers an ELA exam </t>
        </r>
        <r>
          <rPr>
            <b/>
            <u/>
            <sz val="9"/>
            <color indexed="81"/>
            <rFont val="Tahoma"/>
            <family val="2"/>
          </rPr>
          <t>and not</t>
        </r>
        <r>
          <rPr>
            <b/>
            <sz val="9"/>
            <color indexed="81"/>
            <rFont val="Tahoma"/>
            <family val="2"/>
          </rPr>
          <t xml:space="preserve"> Reading, please include the ELA results here</t>
        </r>
      </text>
    </comment>
    <comment ref="C8" authorId="0" shapeId="0" xr:uid="{00000000-0006-0000-0100-000002000000}">
      <text>
        <r>
          <rPr>
            <sz val="9"/>
            <color indexed="81"/>
            <rFont val="Tahoma"/>
            <family val="2"/>
          </rPr>
          <t>Unique number assigned to the organization upon registering for the application. Entity ID for the District and State should match the EID assigned to your Charter.</t>
        </r>
      </text>
    </comment>
    <comment ref="D8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Unique number assigned to each campus/school of the organization by the state
</t>
        </r>
      </text>
    </comment>
    <comment ref="G8" authorId="0" shapeId="0" xr:uid="{00000000-0006-0000-0100-000004000000}">
      <text>
        <r>
          <rPr>
            <sz val="9"/>
            <color indexed="81"/>
            <rFont val="Tahoma"/>
            <family val="2"/>
          </rPr>
          <t>Indicates whether you are entering data for the school, district or state</t>
        </r>
      </text>
    </comment>
    <comment ref="H8" authorId="0" shapeId="0" xr:uid="{00000000-0006-0000-0100-000005000000}">
      <text>
        <r>
          <rPr>
            <sz val="9"/>
            <color indexed="81"/>
            <rFont val="Tahoma"/>
            <family val="2"/>
          </rPr>
          <t>For a given academic year, it is the year in which the</t>
        </r>
        <r>
          <rPr>
            <b/>
            <sz val="9"/>
            <color indexed="81"/>
            <rFont val="Tahoma"/>
            <family val="2"/>
          </rPr>
          <t xml:space="preserve"> spring term</t>
        </r>
        <r>
          <rPr>
            <sz val="9"/>
            <color indexed="81"/>
            <rFont val="Tahoma"/>
            <family val="2"/>
          </rPr>
          <t xml:space="preserve"> exists (e.g. the academic year 2010-2011 would be expressed as 2011)</t>
        </r>
      </text>
    </comment>
    <comment ref="I8" authorId="1" shapeId="0" xr:uid="{00000000-0006-0000-0100-000006000000}">
      <text>
        <r>
          <rPr>
            <sz val="9"/>
            <color indexed="81"/>
            <rFont val="Tahoma"/>
            <family val="2"/>
          </rPr>
          <t xml:space="preserve">The name of the state test administered to the cohort (e.g., California Standards Test or CST)
</t>
        </r>
      </text>
    </comment>
    <comment ref="J8" authorId="0" shapeId="0" xr:uid="{00000000-0006-0000-0100-000007000000}">
      <text>
        <r>
          <rPr>
            <sz val="9"/>
            <color indexed="81"/>
            <rFont val="Tahoma"/>
            <family val="2"/>
          </rPr>
          <t>Rating on A-F, Star Scale, etc.</t>
        </r>
      </text>
    </comment>
    <comment ref="M8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Note: This should be entered as a raw number</t>
        </r>
      </text>
    </comment>
    <comment ref="N8" authorId="0" shapeId="0" xr:uid="{00000000-0006-0000-0100-000009000000}">
      <text>
        <r>
          <rPr>
            <sz val="9"/>
            <color indexed="81"/>
            <rFont val="Tahoma"/>
            <family val="2"/>
          </rPr>
          <t xml:space="preserve">Students that qualify for Free and Reduced Lunch (FRL)
</t>
        </r>
        <r>
          <rPr>
            <b/>
            <sz val="9"/>
            <color indexed="81"/>
            <rFont val="Tahoma"/>
            <family val="2"/>
          </rPr>
          <t>Note: This should be entered as a raw number</t>
        </r>
      </text>
    </comment>
    <comment ref="O8" authorId="0" shapeId="0" xr:uid="{00000000-0006-0000-0100-00000A000000}">
      <text>
        <r>
          <rPr>
            <sz val="9"/>
            <color indexed="81"/>
            <rFont val="Tahoma"/>
            <family val="2"/>
          </rPr>
          <t>Reported English Language Learner classification as defined by your operating state</t>
        </r>
      </text>
    </comment>
    <comment ref="P8" authorId="0" shapeId="0" xr:uid="{00000000-0006-0000-0100-00000B000000}">
      <text>
        <r>
          <rPr>
            <sz val="9"/>
            <color indexed="81"/>
            <rFont val="Tahoma"/>
            <family val="2"/>
          </rPr>
          <t>Reported Special Education classification as defined by your operating state</t>
        </r>
      </text>
    </comment>
    <comment ref="Q8" authorId="0" shapeId="0" xr:uid="{00000000-0006-0000-0100-00000C000000}">
      <text>
        <r>
          <rPr>
            <sz val="9"/>
            <color indexed="81"/>
            <rFont val="Tahoma"/>
            <family val="2"/>
          </rPr>
          <t xml:space="preserve">For the purposes of our analysis, all students who are Caucasian or Asian &amp; Hawaiian/Pacific Islander should not be included in the minority count
</t>
        </r>
        <r>
          <rPr>
            <b/>
            <sz val="9"/>
            <color indexed="81"/>
            <rFont val="Tahoma"/>
            <family val="2"/>
          </rPr>
          <t>Note: This should be entered as a raw number</t>
        </r>
      </text>
    </comment>
    <comment ref="R8" authorId="0" shapeId="0" xr:uid="{00000000-0006-0000-0100-00000D000000}">
      <text>
        <r>
          <rPr>
            <sz val="9"/>
            <color indexed="81"/>
            <rFont val="Tahoma"/>
            <family val="2"/>
          </rPr>
          <t xml:space="preserve">For the purposes of our analysis, all students who are Caucasian or Asian &amp; Hawaiian/Pacific Islander should not be included in the minority count
</t>
        </r>
        <r>
          <rPr>
            <b/>
            <sz val="9"/>
            <color indexed="81"/>
            <rFont val="Tahoma"/>
            <family val="2"/>
          </rPr>
          <t>Note: This should be entered as a raw number</t>
        </r>
      </text>
    </comment>
    <comment ref="S8" authorId="0" shapeId="0" xr:uid="{00000000-0006-0000-0100-00000E000000}">
      <text>
        <r>
          <rPr>
            <sz val="9"/>
            <color indexed="81"/>
            <rFont val="Tahoma"/>
            <family val="2"/>
          </rPr>
          <t xml:space="preserve">For the purposes of our analysis, all students who are Caucasian or Asian &amp; Hawaiian/Pacific Islander should not be included in the minority count
</t>
        </r>
        <r>
          <rPr>
            <b/>
            <sz val="9"/>
            <color indexed="81"/>
            <rFont val="Tahoma"/>
            <family val="2"/>
          </rPr>
          <t>Note: This should be entered as a raw number</t>
        </r>
      </text>
    </comment>
    <comment ref="T8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>Conditional formatting is included in this cell to ensure the proper summation of the following proficiency bands</t>
        </r>
      </text>
    </comment>
    <comment ref="U8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>Leave this column blank if your state only has four proficiency bands</t>
        </r>
      </text>
    </comment>
    <comment ref="AA8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>Conditional formatting is included in this cell to ensure the proper summation of the following proficiency bands</t>
        </r>
      </text>
    </comment>
    <comment ref="AB8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 xml:space="preserve">Leave this column blank if your state only has four proficiency bands
</t>
        </r>
      </text>
    </comment>
    <comment ref="AH8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 Conditional formatting is included in this cell to ensure the proper summation of the following proficiency bands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Heather Roth</author>
    <author>Matt Padron</author>
  </authors>
  <commentList>
    <comment ref="C8" authorId="0" shapeId="0" xr:uid="{00000000-0006-0000-0300-000001000000}">
      <text>
        <r>
          <rPr>
            <sz val="9"/>
            <color indexed="81"/>
            <rFont val="Tahoma"/>
            <family val="2"/>
          </rPr>
          <t>Unique number assigned to the organization upon registering for the application. Entity ID for the District and State should match the EID assigned to your Charter.</t>
        </r>
      </text>
    </comment>
    <comment ref="D8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Unique number assigned to each campus/school of the organization by the state
</t>
        </r>
      </text>
    </comment>
    <comment ref="Z62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Matt Padron:</t>
        </r>
        <r>
          <rPr>
            <sz val="9"/>
            <color indexed="81"/>
            <rFont val="Tahoma"/>
            <family val="2"/>
          </rPr>
          <t xml:space="preserve">
Restated Net Position - $(2,531,006) Adjustment</t>
        </r>
      </text>
    </comment>
    <comment ref="Z63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Matt Padron:</t>
        </r>
        <r>
          <rPr>
            <sz val="9"/>
            <color indexed="81"/>
            <rFont val="Tahoma"/>
            <family val="2"/>
          </rPr>
          <t xml:space="preserve">
Restated Net Position - $(3,914,767) Adjustment</t>
        </r>
      </text>
    </comment>
    <comment ref="Z64" authorId="1" shapeId="0" xr:uid="{00000000-0006-0000-0300-000005000000}">
      <text>
        <r>
          <rPr>
            <b/>
            <sz val="9"/>
            <color indexed="81"/>
            <rFont val="Tahoma"/>
            <family val="2"/>
          </rPr>
          <t>Matt Padron:</t>
        </r>
        <r>
          <rPr>
            <sz val="9"/>
            <color indexed="81"/>
            <rFont val="Tahoma"/>
            <family val="2"/>
          </rPr>
          <t xml:space="preserve">
Restated Net Position    -$(12,573,514) Adjustment</t>
        </r>
      </text>
    </comment>
    <comment ref="Z71" authorId="1" shapeId="0" xr:uid="{00000000-0006-0000-0300-000006000000}">
      <text>
        <r>
          <rPr>
            <b/>
            <sz val="9"/>
            <color indexed="81"/>
            <rFont val="Tahoma"/>
            <family val="2"/>
          </rPr>
          <t>Matt Padron:</t>
        </r>
        <r>
          <rPr>
            <sz val="9"/>
            <color indexed="81"/>
            <rFont val="Tahoma"/>
            <family val="2"/>
          </rPr>
          <t xml:space="preserve">
Restated Net Position $207,967 Adjustment</t>
        </r>
      </text>
    </comment>
  </commentList>
</comments>
</file>

<file path=xl/sharedStrings.xml><?xml version="1.0" encoding="utf-8"?>
<sst xmlns="http://schemas.openxmlformats.org/spreadsheetml/2006/main" count="1864" uniqueCount="307">
  <si>
    <t>School Contact Info</t>
  </si>
  <si>
    <t>Authorizer Contact Information</t>
  </si>
  <si>
    <t>Charter School Name</t>
  </si>
  <si>
    <t>Name of Campus (if more than one)</t>
  </si>
  <si>
    <t>Year Opened</t>
  </si>
  <si>
    <t>Year EMO Began Mgmt</t>
  </si>
  <si>
    <t>City</t>
  </si>
  <si>
    <t>State</t>
  </si>
  <si>
    <t>Contact Name</t>
  </si>
  <si>
    <t>Contact Title</t>
  </si>
  <si>
    <t>Contact Email</t>
  </si>
  <si>
    <t>Contact Phone</t>
  </si>
  <si>
    <t>Authorizing Organization</t>
  </si>
  <si>
    <t>Doral Academy of Nevada</t>
  </si>
  <si>
    <t>Cactus</t>
  </si>
  <si>
    <t>Las Vegas</t>
  </si>
  <si>
    <t>NV</t>
  </si>
  <si>
    <t>Bethany Farmer</t>
  </si>
  <si>
    <t>Principal</t>
  </si>
  <si>
    <t>cactus.info@doralacademynv.org</t>
  </si>
  <si>
    <t>702-960-7500</t>
  </si>
  <si>
    <t>Nevada State Public Charter School Authority</t>
  </si>
  <si>
    <t>Rebecca Feiden</t>
  </si>
  <si>
    <t>Executive Director</t>
  </si>
  <si>
    <t>rebecca.feiden@spcsa.nv.gov</t>
  </si>
  <si>
    <t>702-486-0826</t>
  </si>
  <si>
    <t>Fire Mesa</t>
  </si>
  <si>
    <t>Kelly Rafalski</t>
  </si>
  <si>
    <t>firemesa.info@doralacademynv.org</t>
  </si>
  <si>
    <t>702-901-4950</t>
  </si>
  <si>
    <t>702-486-0827</t>
  </si>
  <si>
    <t xml:space="preserve">Pebble </t>
  </si>
  <si>
    <t>Rodney Saunders</t>
  </si>
  <si>
    <t>pebble.info@doralacademynv.org</t>
  </si>
  <si>
    <t>702-916-4320</t>
  </si>
  <si>
    <t>702-486-0831</t>
  </si>
  <si>
    <t>Red Rock (Elementary)</t>
  </si>
  <si>
    <t>Kimberly Hammond</t>
  </si>
  <si>
    <t>redrockes.info@doralacademynv.org</t>
  </si>
  <si>
    <t>702-776-8530</t>
  </si>
  <si>
    <t>702-486-0829</t>
  </si>
  <si>
    <t>Red Rock (Middle/High)</t>
  </si>
  <si>
    <t>Danielle McDowell</t>
  </si>
  <si>
    <t>redrockus.info@doralacademynv.org</t>
  </si>
  <si>
    <t>702-776-8740</t>
  </si>
  <si>
    <t>702-486-0830</t>
  </si>
  <si>
    <t>Saddle</t>
  </si>
  <si>
    <t>Eileen Gilligan</t>
  </si>
  <si>
    <t>saddle.info@doralacademynv.org</t>
  </si>
  <si>
    <t>702-776-6491</t>
  </si>
  <si>
    <t>702-486-0828</t>
  </si>
  <si>
    <t>Mater Academy of Nevada</t>
  </si>
  <si>
    <t>Bonanza</t>
  </si>
  <si>
    <t>Amy Gronna</t>
  </si>
  <si>
    <t>bonanza.info@materacademynv.org</t>
  </si>
  <si>
    <t>702-478-8318</t>
  </si>
  <si>
    <t>702-486-0832</t>
  </si>
  <si>
    <t>East</t>
  </si>
  <si>
    <t>Renee Fairless</t>
  </si>
  <si>
    <t>east.info@materacademynv.org</t>
  </si>
  <si>
    <t>N/A</t>
  </si>
  <si>
    <t>702-486-0833</t>
  </si>
  <si>
    <t>Mountain Vista</t>
  </si>
  <si>
    <t>Olivia Carbajal</t>
  </si>
  <si>
    <t>info@materacademynv.org</t>
  </si>
  <si>
    <t>702-485-2400</t>
  </si>
  <si>
    <t>702-486-0834</t>
  </si>
  <si>
    <t>Pinecrest Academy of Nevada</t>
  </si>
  <si>
    <t>Cadence</t>
  </si>
  <si>
    <t>Jessica LeNeave</t>
  </si>
  <si>
    <t>cadence.info@pinecrestnv.org</t>
  </si>
  <si>
    <t>702-202-2227</t>
  </si>
  <si>
    <t>702-486-0835</t>
  </si>
  <si>
    <t>Horizon</t>
  </si>
  <si>
    <t>Wendy Shirey</t>
  </si>
  <si>
    <t>horizon.info@pinecrestnv.org</t>
  </si>
  <si>
    <t>702-749-3500</t>
  </si>
  <si>
    <t>702-486-0836</t>
  </si>
  <si>
    <t>Inspirada</t>
  </si>
  <si>
    <t>Michael O'Dowd</t>
  </si>
  <si>
    <t>inspirada.info@pinecrestnv.org</t>
  </si>
  <si>
    <t>702-473-5777</t>
  </si>
  <si>
    <t>702-486-0837</t>
  </si>
  <si>
    <t>Saint Rose</t>
  </si>
  <si>
    <t>Jon Haskel</t>
  </si>
  <si>
    <t>st.rose.info@pinecrestnv.org</t>
  </si>
  <si>
    <t>702-750-9150</t>
  </si>
  <si>
    <t>702-486-0838</t>
  </si>
  <si>
    <t>Sloan Canyon</t>
  </si>
  <si>
    <t>Lisa Satory</t>
  </si>
  <si>
    <t>sloancanyon.info@pinecrestnv.org</t>
  </si>
  <si>
    <t>702-462-9700</t>
  </si>
  <si>
    <t>702-486-0839</t>
  </si>
  <si>
    <t>SLAM Academy of Nevada</t>
  </si>
  <si>
    <t>SLAM</t>
  </si>
  <si>
    <t>Dan Triana</t>
  </si>
  <si>
    <t>info@slamnv.org</t>
  </si>
  <si>
    <t>702-473-5735</t>
  </si>
  <si>
    <t>702-486-0840</t>
  </si>
  <si>
    <t>Somerset Academy of Las Vegas</t>
  </si>
  <si>
    <t>Aliante</t>
  </si>
  <si>
    <t>Elaine Kelley</t>
  </si>
  <si>
    <t>aliante.info@somersetnv.org</t>
  </si>
  <si>
    <t>702-916-2327</t>
  </si>
  <si>
    <t>702-486-0841</t>
  </si>
  <si>
    <t>Lone Mountain</t>
  </si>
  <si>
    <t>Cesar Tiu</t>
  </si>
  <si>
    <t>lonemountain.info@somersetnv.org</t>
  </si>
  <si>
    <t>702-685-9150</t>
  </si>
  <si>
    <t>702-486-0842</t>
  </si>
  <si>
    <t>Losee</t>
  </si>
  <si>
    <t>Jessica Scobell</t>
  </si>
  <si>
    <t>losee.infor@somersetnv.org</t>
  </si>
  <si>
    <t>702-902-5466</t>
  </si>
  <si>
    <t>702-486-0843</t>
  </si>
  <si>
    <t>North Las Vegas</t>
  </si>
  <si>
    <t>Christina Threeton</t>
  </si>
  <si>
    <t>nlv.info@somersetnv.org</t>
  </si>
  <si>
    <t>702-633-5616</t>
  </si>
  <si>
    <t>702-486-0844</t>
  </si>
  <si>
    <t>Sky Pointe</t>
  </si>
  <si>
    <t>Lee Esplin</t>
  </si>
  <si>
    <t>skypointe.info@somersetnv.org</t>
  </si>
  <si>
    <t>702-478-8888</t>
  </si>
  <si>
    <t>702-486-0845</t>
  </si>
  <si>
    <t>Skye Canyon</t>
  </si>
  <si>
    <t>Kate Lackey</t>
  </si>
  <si>
    <t>skyecanyon.info@somersetnv.org</t>
  </si>
  <si>
    <t>702-489-2473</t>
  </si>
  <si>
    <t>702-486-0846</t>
  </si>
  <si>
    <t>Stephanie</t>
  </si>
  <si>
    <t>Ruby Norland</t>
  </si>
  <si>
    <t>stephanie.info@somersetnv.org</t>
  </si>
  <si>
    <t>702-998-0500</t>
  </si>
  <si>
    <t>702-486-0847</t>
  </si>
  <si>
    <t>Doral Academy of Northern Nevada</t>
  </si>
  <si>
    <t>Doral (Reno)</t>
  </si>
  <si>
    <t>Reno</t>
  </si>
  <si>
    <t>Angela Orr</t>
  </si>
  <si>
    <t>info@doralnnv.org</t>
  </si>
  <si>
    <t>775-453-4239</t>
  </si>
  <si>
    <t>702-486-0848</t>
  </si>
  <si>
    <t>Mater Academy of Northern Nevada</t>
  </si>
  <si>
    <t>Mater (Reno)</t>
  </si>
  <si>
    <t>Gia Maraccini</t>
  </si>
  <si>
    <t>info@maternnv.org</t>
  </si>
  <si>
    <t>775-470-8950</t>
  </si>
  <si>
    <t>702-486-0849</t>
  </si>
  <si>
    <t>Pinecrest Academy of Northern Nevada</t>
  </si>
  <si>
    <t>Pinecrest (Reno)</t>
  </si>
  <si>
    <t>Jami Curtis</t>
  </si>
  <si>
    <t>info@pinecrestnnv.org</t>
  </si>
  <si>
    <t>702-486-0850</t>
  </si>
  <si>
    <t>STATE TEST &amp; COLLEGE ENTRANCE EXAM DATA</t>
  </si>
  <si>
    <t>- Only fill in the yellow cells (all other cells are locked)</t>
  </si>
  <si>
    <t>- Please check the calculated values below and make sure they correspond with internal records</t>
  </si>
  <si>
    <t>- Discrepancies between publicly avaliable  data and reported data must be thoroughly explained on next tab</t>
  </si>
  <si>
    <t>Entity Description Data</t>
  </si>
  <si>
    <t>Student Demographic Information</t>
  </si>
  <si>
    <t>Math</t>
  </si>
  <si>
    <t>Reading/Language Arts</t>
  </si>
  <si>
    <t>Science</t>
  </si>
  <si>
    <t>Entity ID</t>
  </si>
  <si>
    <t>School ID</t>
  </si>
  <si>
    <t>School</t>
  </si>
  <si>
    <t>Level</t>
  </si>
  <si>
    <t>Comparison Entity</t>
  </si>
  <si>
    <t>Assessment Year</t>
  </si>
  <si>
    <t xml:space="preserve">Test Name </t>
  </si>
  <si>
    <t>School/Campus Statewide Accountability Rating</t>
  </si>
  <si>
    <t>Grades Served</t>
  </si>
  <si>
    <t>Grades Tested</t>
  </si>
  <si>
    <t>Total # Students Enrolled</t>
  </si>
  <si>
    <t>Total # FRL</t>
  </si>
  <si>
    <t>Total # ELL</t>
  </si>
  <si>
    <t>Total # SPED</t>
  </si>
  <si>
    <t>Total # Black Students</t>
  </si>
  <si>
    <t>Total # Hispanic Students</t>
  </si>
  <si>
    <t>Total # Native American Students</t>
  </si>
  <si>
    <t># students tested</t>
  </si>
  <si>
    <t># students Far Below Basic</t>
  </si>
  <si>
    <t># students Below Basic</t>
  </si>
  <si>
    <t># students Basic</t>
  </si>
  <si>
    <t># students  Proficient</t>
  </si>
  <si>
    <t># students Advanced</t>
  </si>
  <si>
    <t># students no score</t>
  </si>
  <si>
    <t>55200</t>
  </si>
  <si>
    <t>Doral Cactus</t>
  </si>
  <si>
    <t>Elementary</t>
  </si>
  <si>
    <t>Charter</t>
  </si>
  <si>
    <t>SBAC</t>
  </si>
  <si>
    <t>K-5</t>
  </si>
  <si>
    <t>3-5</t>
  </si>
  <si>
    <t>Middle</t>
  </si>
  <si>
    <t>6-8</t>
  </si>
  <si>
    <t>55201</t>
  </si>
  <si>
    <t>Doral Fire Mesa</t>
  </si>
  <si>
    <t>55204</t>
  </si>
  <si>
    <t>Doral Pebble</t>
  </si>
  <si>
    <t>6-7</t>
  </si>
  <si>
    <t>55202</t>
  </si>
  <si>
    <t>Doral Red Rock</t>
  </si>
  <si>
    <t>HS</t>
  </si>
  <si>
    <t>9-11</t>
  </si>
  <si>
    <t>55203</t>
  </si>
  <si>
    <t>Doral Saddle</t>
  </si>
  <si>
    <t>59433</t>
  </si>
  <si>
    <t>Mater Bonanza</t>
  </si>
  <si>
    <t>49432</t>
  </si>
  <si>
    <t>Mater Mountain   Vista</t>
  </si>
  <si>
    <t>58432</t>
  </si>
  <si>
    <t>Pinecrest Cadence</t>
  </si>
  <si>
    <t>58422</t>
  </si>
  <si>
    <t>Pinecrest Horizon</t>
  </si>
  <si>
    <t>58425</t>
  </si>
  <si>
    <t>Pinecrest Inspirada</t>
  </si>
  <si>
    <t>-</t>
  </si>
  <si>
    <t>58427</t>
  </si>
  <si>
    <t>Pinecrest St. Rose</t>
  </si>
  <si>
    <t>59121</t>
  </si>
  <si>
    <t>59124</t>
  </si>
  <si>
    <t>Somerset Aliante</t>
  </si>
  <si>
    <t>Somerset Lone Mountain</t>
  </si>
  <si>
    <t>59120</t>
  </si>
  <si>
    <t>Somerset Losee</t>
  </si>
  <si>
    <t>9-12</t>
  </si>
  <si>
    <t>59119</t>
  </si>
  <si>
    <t>Somerset NLV</t>
  </si>
  <si>
    <t>59122</t>
  </si>
  <si>
    <t>Somerset Sky Pointe</t>
  </si>
  <si>
    <t>59125</t>
  </si>
  <si>
    <t>Somerset Skye Canyon</t>
  </si>
  <si>
    <t>59123</t>
  </si>
  <si>
    <t>Somerset Stephanie</t>
  </si>
  <si>
    <t>6</t>
  </si>
  <si>
    <t>47434</t>
  </si>
  <si>
    <t>18426</t>
  </si>
  <si>
    <t>Doral</t>
  </si>
  <si>
    <t>9-10</t>
  </si>
  <si>
    <t>18432</t>
  </si>
  <si>
    <t>Mater</t>
  </si>
  <si>
    <t>18423</t>
  </si>
  <si>
    <t>Pinecrest</t>
  </si>
  <si>
    <t>18434</t>
  </si>
  <si>
    <t>18419</t>
  </si>
  <si>
    <t>Somerset</t>
  </si>
  <si>
    <t>9</t>
  </si>
  <si>
    <t>ES</t>
  </si>
  <si>
    <t>CRT</t>
  </si>
  <si>
    <t>During the 2014/2015 school year, the state of Nevada experienced a testing irregularity.  This information has not been included as there is no data avaliable.</t>
  </si>
  <si>
    <t>MS</t>
  </si>
  <si>
    <t>OTHER INFORMATION</t>
  </si>
  <si>
    <t>- Fill in the yellow cells with any additional notes necessary to explain the data</t>
  </si>
  <si>
    <t>Please use this space to include any additional information you would like SPCSA to know about the data you are submitting</t>
  </si>
  <si>
    <t>INDEPENDENT AUDIT DATA</t>
  </si>
  <si>
    <t>-Supply the requested data from each independent audit performed for the organization or a school in the past four years</t>
  </si>
  <si>
    <t>- Discrepancies between published data and reported data must be thoroughly explained on next tab</t>
  </si>
  <si>
    <t>Independent Audit Data</t>
  </si>
  <si>
    <t>School/Entity Name (as it appears on Independent Audit)</t>
  </si>
  <si>
    <t>First Fiscal Year of Operation</t>
  </si>
  <si>
    <t>Fiscal Year</t>
  </si>
  <si>
    <t>Cash</t>
  </si>
  <si>
    <t>Total Current Assets</t>
  </si>
  <si>
    <t>Non Current Assets</t>
  </si>
  <si>
    <t>Total Assets</t>
  </si>
  <si>
    <t>Current Liabilities</t>
  </si>
  <si>
    <t>Non Current Liabilities</t>
  </si>
  <si>
    <t>Total Liabilities</t>
  </si>
  <si>
    <t>Net Assets</t>
  </si>
  <si>
    <t>Funding</t>
  </si>
  <si>
    <t>Expenditures</t>
  </si>
  <si>
    <t>Change in Net Assets</t>
  </si>
  <si>
    <t>Current Ratio</t>
  </si>
  <si>
    <t>Unrestricted Days Cash</t>
  </si>
  <si>
    <t>Debt to Asset Ratio</t>
  </si>
  <si>
    <t>Surplus Margin</t>
  </si>
  <si>
    <t>Cash Flow</t>
  </si>
  <si>
    <t>Net Position (Beginning of Year)</t>
  </si>
  <si>
    <t>Net Position (End of Year)</t>
  </si>
  <si>
    <t>AZ</t>
  </si>
  <si>
    <t>83-3041155</t>
  </si>
  <si>
    <t>Somerset Academy of Arizona</t>
  </si>
  <si>
    <t>2020-2021</t>
  </si>
  <si>
    <t>CO</t>
  </si>
  <si>
    <t>47-5405969</t>
  </si>
  <si>
    <t>Doral Academy of Colorado</t>
  </si>
  <si>
    <t>ID</t>
  </si>
  <si>
    <t>84-2149691</t>
  </si>
  <si>
    <t>Doral Academy of Idaho</t>
  </si>
  <si>
    <t>84-2768672</t>
  </si>
  <si>
    <t>Pinecrest Academy of Idaho</t>
  </si>
  <si>
    <t>46-5122331</t>
  </si>
  <si>
    <t>46-1907920</t>
  </si>
  <si>
    <t>45-5065099</t>
  </si>
  <si>
    <t>27-5393412</t>
  </si>
  <si>
    <t>81-1668405</t>
  </si>
  <si>
    <t>81-5173587</t>
  </si>
  <si>
    <t>81-5174782</t>
  </si>
  <si>
    <t>2019-2020</t>
  </si>
  <si>
    <t>2018-2019</t>
  </si>
  <si>
    <t>2017-2018</t>
  </si>
  <si>
    <t>2016-2017</t>
  </si>
  <si>
    <t>2015-2016</t>
  </si>
  <si>
    <t>2014-2015</t>
  </si>
  <si>
    <t>2013-2014</t>
  </si>
  <si>
    <t>2012-2013</t>
  </si>
  <si>
    <t>2011-2012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</si>
</sst>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4"/>
      <color theme="0"/>
      <name val="Cambria"/>
      <family val="1"/>
      <scheme val="major"/>
    </font>
    <font>
      <sz val="10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6"/>
      <name val="Cambria"/>
      <family val="1"/>
      <scheme val="major"/>
    </font>
    <font>
      <b/>
      <sz val="10"/>
      <color indexed="8"/>
      <name val="Cambria"/>
      <family val="1"/>
      <scheme val="major"/>
    </font>
    <font>
      <b/>
      <sz val="10"/>
      <color theme="0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mbria"/>
      <family val="1"/>
      <scheme val="maj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3" tint="0.39994506668294322"/>
      </left>
      <right style="medium">
        <color theme="3" tint="0.39994506668294322"/>
      </right>
      <top/>
      <bottom style="medium">
        <color indexed="64"/>
      </bottom>
      <diagonal/>
    </border>
  </borders>
  <cellStyleXfs count="138">
    <xf numFmtId="0" fontId="0" fillId="0" borderId="0"/>
    <xf numFmtId="0" fontId="2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1" fillId="0" borderId="0" applyNumberFormat="0" applyFill="0" applyBorder="0" applyAlignment="0" applyProtection="0"/>
  </cellStyleXfs>
  <cellXfs count="258">
    <xf numFmtId="0" fontId="0" fillId="0" borderId="0" xfId="0"/>
    <xf numFmtId="0" fontId="8" fillId="15" borderId="0" xfId="1" applyFont="1" applyFill="1" applyBorder="1" applyProtection="1"/>
    <xf numFmtId="0" fontId="9" fillId="15" borderId="0" xfId="1" applyFont="1" applyFill="1" applyBorder="1" applyProtection="1"/>
    <xf numFmtId="0" fontId="10" fillId="15" borderId="0" xfId="1" applyFont="1" applyFill="1" applyProtection="1"/>
    <xf numFmtId="0" fontId="11" fillId="15" borderId="0" xfId="2" applyFont="1" applyFill="1" applyProtection="1"/>
    <xf numFmtId="0" fontId="12" fillId="15" borderId="0" xfId="1" applyFont="1" applyFill="1" applyBorder="1" applyAlignment="1" applyProtection="1">
      <alignment vertical="center"/>
    </xf>
    <xf numFmtId="0" fontId="9" fillId="15" borderId="0" xfId="1" applyFont="1" applyFill="1" applyBorder="1" applyAlignment="1" applyProtection="1"/>
    <xf numFmtId="0" fontId="12" fillId="15" borderId="0" xfId="1" applyFont="1" applyFill="1" applyBorder="1" applyAlignment="1" applyProtection="1">
      <alignment horizontal="center" vertical="center"/>
    </xf>
    <xf numFmtId="0" fontId="9" fillId="16" borderId="0" xfId="1" applyFont="1" applyFill="1" applyBorder="1" applyProtection="1"/>
    <xf numFmtId="0" fontId="9" fillId="16" borderId="2" xfId="1" applyFont="1" applyFill="1" applyBorder="1" applyAlignment="1" applyProtection="1"/>
    <xf numFmtId="0" fontId="9" fillId="16" borderId="2" xfId="1" applyFont="1" applyFill="1" applyBorder="1" applyAlignment="1" applyProtection="1">
      <alignment vertical="center"/>
    </xf>
    <xf numFmtId="0" fontId="12" fillId="16" borderId="2" xfId="1" applyFont="1" applyFill="1" applyBorder="1" applyAlignment="1" applyProtection="1">
      <alignment vertical="center"/>
    </xf>
    <xf numFmtId="0" fontId="12" fillId="16" borderId="0" xfId="1" applyFont="1" applyFill="1" applyBorder="1" applyAlignment="1" applyProtection="1">
      <alignment vertical="center"/>
    </xf>
    <xf numFmtId="0" fontId="12" fillId="16" borderId="0" xfId="1" applyFont="1" applyFill="1" applyBorder="1" applyAlignment="1" applyProtection="1">
      <alignment horizontal="center" vertical="center"/>
    </xf>
    <xf numFmtId="49" fontId="13" fillId="17" borderId="18" xfId="1" applyNumberFormat="1" applyFont="1" applyFill="1" applyBorder="1" applyAlignment="1" applyProtection="1">
      <alignment horizontal="center"/>
    </xf>
    <xf numFmtId="0" fontId="9" fillId="0" borderId="0" xfId="1" applyFont="1" applyFill="1" applyBorder="1" applyProtection="1"/>
    <xf numFmtId="49" fontId="14" fillId="18" borderId="6" xfId="1" applyNumberFormat="1" applyFont="1" applyFill="1" applyBorder="1" applyAlignment="1" applyProtection="1">
      <alignment horizontal="center" wrapText="1"/>
    </xf>
    <xf numFmtId="49" fontId="14" fillId="18" borderId="7" xfId="1" applyNumberFormat="1" applyFont="1" applyFill="1" applyBorder="1" applyAlignment="1" applyProtection="1">
      <alignment horizontal="center" wrapText="1"/>
    </xf>
    <xf numFmtId="49" fontId="14" fillId="18" borderId="8" xfId="1" applyNumberFormat="1" applyFont="1" applyFill="1" applyBorder="1" applyAlignment="1" applyProtection="1">
      <alignment horizontal="center" wrapText="1"/>
    </xf>
    <xf numFmtId="49" fontId="14" fillId="18" borderId="20" xfId="1" applyNumberFormat="1" applyFont="1" applyFill="1" applyBorder="1" applyAlignment="1" applyProtection="1">
      <alignment horizontal="center" wrapText="1"/>
    </xf>
    <xf numFmtId="0" fontId="14" fillId="18" borderId="7" xfId="1" applyFont="1" applyFill="1" applyBorder="1" applyAlignment="1" applyProtection="1">
      <alignment horizontal="center" wrapText="1"/>
    </xf>
    <xf numFmtId="49" fontId="14" fillId="18" borderId="18" xfId="1" applyNumberFormat="1" applyFont="1" applyFill="1" applyBorder="1" applyAlignment="1" applyProtection="1">
      <alignment horizontal="center" wrapText="1"/>
    </xf>
    <xf numFmtId="49" fontId="14" fillId="18" borderId="21" xfId="1" applyNumberFormat="1" applyFont="1" applyFill="1" applyBorder="1" applyAlignment="1" applyProtection="1">
      <alignment horizontal="center" wrapText="1"/>
    </xf>
    <xf numFmtId="0" fontId="14" fillId="18" borderId="6" xfId="1" applyFont="1" applyFill="1" applyBorder="1" applyAlignment="1" applyProtection="1">
      <alignment horizontal="center" wrapText="1"/>
    </xf>
    <xf numFmtId="0" fontId="14" fillId="18" borderId="8" xfId="1" applyFont="1" applyFill="1" applyBorder="1" applyAlignment="1" applyProtection="1">
      <alignment horizontal="center" wrapText="1"/>
    </xf>
    <xf numFmtId="49" fontId="9" fillId="19" borderId="9" xfId="1" applyNumberFormat="1" applyFont="1" applyFill="1" applyBorder="1" applyAlignment="1" applyProtection="1">
      <alignment horizontal="center"/>
      <protection locked="0"/>
    </xf>
    <xf numFmtId="49" fontId="9" fillId="19" borderId="10" xfId="1" applyNumberFormat="1" applyFont="1" applyFill="1" applyBorder="1" applyAlignment="1" applyProtection="1">
      <alignment horizontal="center"/>
      <protection locked="0"/>
    </xf>
    <xf numFmtId="0" fontId="9" fillId="0" borderId="10" xfId="1" applyNumberFormat="1" applyFont="1" applyFill="1" applyBorder="1" applyAlignment="1" applyProtection="1">
      <alignment horizontal="center"/>
    </xf>
    <xf numFmtId="0" fontId="9" fillId="0" borderId="7" xfId="1" applyNumberFormat="1" applyFont="1" applyFill="1" applyBorder="1" applyAlignment="1" applyProtection="1">
      <alignment horizontal="center"/>
    </xf>
    <xf numFmtId="0" fontId="9" fillId="19" borderId="26" xfId="1" applyFont="1" applyFill="1" applyBorder="1" applyAlignment="1" applyProtection="1">
      <alignment horizontal="center" vertical="center"/>
      <protection locked="0"/>
    </xf>
    <xf numFmtId="0" fontId="9" fillId="19" borderId="10" xfId="1" applyNumberFormat="1" applyFont="1" applyFill="1" applyBorder="1" applyAlignment="1" applyProtection="1">
      <alignment horizontal="center"/>
    </xf>
    <xf numFmtId="0" fontId="9" fillId="0" borderId="10" xfId="1" applyFont="1" applyFill="1" applyBorder="1" applyAlignment="1" applyProtection="1">
      <alignment horizontal="center" vertical="center"/>
    </xf>
    <xf numFmtId="0" fontId="9" fillId="19" borderId="10" xfId="1" applyFont="1" applyFill="1" applyBorder="1" applyAlignment="1" applyProtection="1">
      <alignment horizontal="center" vertical="center"/>
      <protection locked="0"/>
    </xf>
    <xf numFmtId="49" fontId="9" fillId="19" borderId="12" xfId="1" applyNumberFormat="1" applyFont="1" applyFill="1" applyBorder="1" applyAlignment="1" applyProtection="1">
      <alignment horizontal="center"/>
      <protection locked="0"/>
    </xf>
    <xf numFmtId="0" fontId="9" fillId="0" borderId="12" xfId="1" applyNumberFormat="1" applyFont="1" applyFill="1" applyBorder="1" applyAlignment="1" applyProtection="1">
      <alignment horizontal="center"/>
    </xf>
    <xf numFmtId="0" fontId="9" fillId="19" borderId="24" xfId="1" applyFont="1" applyFill="1" applyBorder="1" applyAlignment="1" applyProtection="1">
      <alignment horizontal="center" vertical="center"/>
      <protection locked="0"/>
    </xf>
    <xf numFmtId="0" fontId="9" fillId="19" borderId="12" xfId="1" applyNumberFormat="1" applyFont="1" applyFill="1" applyBorder="1" applyAlignment="1" applyProtection="1">
      <alignment horizontal="center"/>
    </xf>
    <xf numFmtId="0" fontId="9" fillId="0" borderId="12" xfId="1" applyFont="1" applyFill="1" applyBorder="1" applyAlignment="1" applyProtection="1">
      <alignment horizontal="center" vertical="center"/>
    </xf>
    <xf numFmtId="0" fontId="9" fillId="19" borderId="12" xfId="1" applyFont="1" applyFill="1" applyBorder="1" applyAlignment="1" applyProtection="1">
      <alignment horizontal="center" vertical="center"/>
      <protection locked="0"/>
    </xf>
    <xf numFmtId="0" fontId="9" fillId="0" borderId="12" xfId="1" applyFont="1" applyFill="1" applyBorder="1" applyAlignment="1" applyProtection="1">
      <alignment horizontal="center" vertical="center"/>
      <protection locked="0"/>
    </xf>
    <xf numFmtId="0" fontId="9" fillId="0" borderId="15" xfId="1" applyNumberFormat="1" applyFont="1" applyFill="1" applyBorder="1" applyAlignment="1" applyProtection="1">
      <alignment horizontal="center"/>
    </xf>
    <xf numFmtId="49" fontId="9" fillId="19" borderId="14" xfId="1" applyNumberFormat="1" applyFont="1" applyFill="1" applyBorder="1" applyAlignment="1" applyProtection="1">
      <alignment horizontal="center"/>
      <protection locked="0"/>
    </xf>
    <xf numFmtId="0" fontId="9" fillId="0" borderId="14" xfId="1" applyNumberFormat="1" applyFont="1" applyFill="1" applyBorder="1" applyAlignment="1" applyProtection="1">
      <alignment horizontal="center"/>
    </xf>
    <xf numFmtId="0" fontId="9" fillId="19" borderId="14" xfId="1" applyFont="1" applyFill="1" applyBorder="1" applyAlignment="1" applyProtection="1">
      <alignment horizontal="center" vertical="center"/>
      <protection locked="0"/>
    </xf>
    <xf numFmtId="0" fontId="9" fillId="0" borderId="14" xfId="1" applyFont="1" applyFill="1" applyBorder="1" applyAlignment="1" applyProtection="1">
      <alignment horizontal="center" vertical="center"/>
    </xf>
    <xf numFmtId="0" fontId="9" fillId="19" borderId="14" xfId="1" applyNumberFormat="1" applyFont="1" applyFill="1" applyBorder="1" applyAlignment="1" applyProtection="1">
      <alignment horizontal="center"/>
    </xf>
    <xf numFmtId="0" fontId="9" fillId="0" borderId="16" xfId="1" applyFont="1" applyFill="1" applyBorder="1" applyAlignment="1" applyProtection="1">
      <alignment horizontal="center" vertical="center"/>
    </xf>
    <xf numFmtId="0" fontId="9" fillId="0" borderId="15" xfId="1" applyFont="1" applyFill="1" applyBorder="1" applyAlignment="1" applyProtection="1">
      <alignment horizontal="center" vertical="center"/>
    </xf>
    <xf numFmtId="49" fontId="9" fillId="16" borderId="0" xfId="1" applyNumberFormat="1" applyFont="1" applyFill="1" applyBorder="1" applyAlignment="1" applyProtection="1">
      <alignment horizontal="left"/>
    </xf>
    <xf numFmtId="49" fontId="9" fillId="16" borderId="0" xfId="1" applyNumberFormat="1" applyFont="1" applyFill="1" applyBorder="1" applyAlignment="1" applyProtection="1">
      <alignment horizontal="center"/>
    </xf>
    <xf numFmtId="0" fontId="9" fillId="16" borderId="0" xfId="1" applyNumberFormat="1" applyFont="1" applyFill="1" applyBorder="1" applyAlignment="1" applyProtection="1">
      <alignment horizontal="center"/>
    </xf>
    <xf numFmtId="0" fontId="9" fillId="16" borderId="0" xfId="1" applyFont="1" applyFill="1" applyBorder="1" applyAlignment="1" applyProtection="1">
      <alignment horizontal="center"/>
    </xf>
    <xf numFmtId="49" fontId="8" fillId="15" borderId="0" xfId="1" applyNumberFormat="1" applyFont="1" applyFill="1" applyBorder="1"/>
    <xf numFmtId="0" fontId="9" fillId="15" borderId="0" xfId="1" applyFont="1" applyFill="1" applyBorder="1"/>
    <xf numFmtId="49" fontId="10" fillId="15" borderId="0" xfId="1" applyNumberFormat="1" applyFont="1" applyFill="1"/>
    <xf numFmtId="0" fontId="11" fillId="15" borderId="0" xfId="2" applyFont="1" applyFill="1"/>
    <xf numFmtId="0" fontId="12" fillId="15" borderId="0" xfId="1" applyFont="1" applyFill="1" applyBorder="1" applyAlignment="1">
      <alignment vertical="center"/>
    </xf>
    <xf numFmtId="0" fontId="9" fillId="15" borderId="0" xfId="1" applyFont="1" applyFill="1" applyBorder="1" applyAlignment="1"/>
    <xf numFmtId="0" fontId="12" fillId="15" borderId="0" xfId="1" applyFont="1" applyFill="1" applyBorder="1" applyAlignment="1">
      <alignment horizontal="center" vertical="center"/>
    </xf>
    <xf numFmtId="0" fontId="9" fillId="15" borderId="0" xfId="1" applyFont="1" applyFill="1" applyBorder="1" applyAlignment="1">
      <alignment horizontal="center" vertical="center"/>
    </xf>
    <xf numFmtId="0" fontId="9" fillId="16" borderId="0" xfId="1" applyFont="1" applyFill="1"/>
    <xf numFmtId="0" fontId="15" fillId="20" borderId="27" xfId="0" applyFont="1" applyFill="1" applyBorder="1" applyAlignment="1">
      <alignment wrapText="1"/>
    </xf>
    <xf numFmtId="0" fontId="15" fillId="20" borderId="18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7" fillId="15" borderId="0" xfId="1" quotePrefix="1" applyFont="1" applyFill="1" applyBorder="1" applyAlignment="1" applyProtection="1">
      <alignment horizontal="left"/>
    </xf>
    <xf numFmtId="0" fontId="18" fillId="0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19" fillId="16" borderId="0" xfId="1" applyFont="1" applyFill="1" applyBorder="1" applyProtection="1"/>
    <xf numFmtId="0" fontId="19" fillId="0" borderId="0" xfId="1" applyFont="1" applyFill="1" applyBorder="1" applyProtection="1"/>
    <xf numFmtId="0" fontId="10" fillId="15" borderId="0" xfId="1" quotePrefix="1" applyFont="1" applyFill="1" applyProtection="1"/>
    <xf numFmtId="0" fontId="9" fillId="19" borderId="25" xfId="1" applyNumberFormat="1" applyFont="1" applyFill="1" applyBorder="1" applyAlignment="1" applyProtection="1">
      <alignment horizontal="center"/>
    </xf>
    <xf numFmtId="0" fontId="9" fillId="19" borderId="23" xfId="1" applyNumberFormat="1" applyFont="1" applyFill="1" applyBorder="1" applyAlignment="1" applyProtection="1">
      <alignment horizontal="center"/>
    </xf>
    <xf numFmtId="0" fontId="9" fillId="16" borderId="0" xfId="1" applyFont="1" applyFill="1" applyBorder="1" applyAlignment="1" applyProtection="1"/>
    <xf numFmtId="0" fontId="9" fillId="16" borderId="0" xfId="1" applyFont="1" applyFill="1" applyBorder="1" applyAlignment="1" applyProtection="1">
      <alignment vertical="center"/>
    </xf>
    <xf numFmtId="49" fontId="20" fillId="18" borderId="29" xfId="1" applyNumberFormat="1" applyFont="1" applyFill="1" applyBorder="1" applyAlignment="1" applyProtection="1">
      <alignment horizontal="center" wrapText="1"/>
    </xf>
    <xf numFmtId="49" fontId="20" fillId="18" borderId="19" xfId="1" applyNumberFormat="1" applyFont="1" applyFill="1" applyBorder="1" applyAlignment="1" applyProtection="1">
      <alignment horizontal="center" wrapText="1"/>
    </xf>
    <xf numFmtId="49" fontId="20" fillId="18" borderId="30" xfId="1" applyNumberFormat="1" applyFont="1" applyFill="1" applyBorder="1" applyAlignment="1" applyProtection="1">
      <alignment horizontal="center" wrapText="1"/>
    </xf>
    <xf numFmtId="0" fontId="20" fillId="18" borderId="19" xfId="1" applyFont="1" applyFill="1" applyBorder="1" applyAlignment="1" applyProtection="1">
      <alignment horizontal="center" wrapText="1"/>
    </xf>
    <xf numFmtId="49" fontId="9" fillId="0" borderId="10" xfId="1" applyNumberFormat="1" applyFont="1" applyFill="1" applyBorder="1" applyAlignment="1" applyProtection="1">
      <alignment horizontal="center"/>
    </xf>
    <xf numFmtId="49" fontId="9" fillId="0" borderId="12" xfId="1" applyNumberFormat="1" applyFont="1" applyFill="1" applyBorder="1" applyAlignment="1" applyProtection="1">
      <alignment horizontal="center"/>
    </xf>
    <xf numFmtId="49" fontId="9" fillId="0" borderId="12" xfId="1" applyNumberFormat="1" applyFont="1" applyFill="1" applyBorder="1" applyAlignment="1" applyProtection="1">
      <alignment horizontal="center" vertical="center"/>
      <protection locked="0"/>
    </xf>
    <xf numFmtId="49" fontId="9" fillId="0" borderId="14" xfId="1" applyNumberFormat="1" applyFont="1" applyFill="1" applyBorder="1" applyAlignment="1" applyProtection="1">
      <alignment horizontal="center"/>
    </xf>
    <xf numFmtId="49" fontId="9" fillId="0" borderId="15" xfId="1" applyNumberFormat="1" applyFont="1" applyFill="1" applyBorder="1" applyAlignment="1" applyProtection="1">
      <alignment horizontal="center"/>
    </xf>
    <xf numFmtId="0" fontId="9" fillId="0" borderId="31" xfId="1" applyNumberFormat="1" applyFont="1" applyFill="1" applyBorder="1" applyAlignment="1" applyProtection="1">
      <alignment horizontal="center"/>
    </xf>
    <xf numFmtId="49" fontId="9" fillId="19" borderId="10" xfId="1" applyNumberFormat="1" applyFont="1" applyFill="1" applyBorder="1" applyAlignment="1" applyProtection="1">
      <alignment horizontal="center"/>
    </xf>
    <xf numFmtId="49" fontId="9" fillId="19" borderId="12" xfId="1" applyNumberFormat="1" applyFont="1" applyFill="1" applyBorder="1" applyAlignment="1" applyProtection="1">
      <alignment horizontal="center"/>
    </xf>
    <xf numFmtId="49" fontId="9" fillId="19" borderId="14" xfId="1" applyNumberFormat="1" applyFont="1" applyFill="1" applyBorder="1" applyAlignment="1" applyProtection="1">
      <alignment horizontal="center"/>
    </xf>
    <xf numFmtId="0" fontId="9" fillId="19" borderId="11" xfId="1" applyFont="1" applyFill="1" applyBorder="1" applyAlignment="1" applyProtection="1">
      <alignment horizontal="center" vertical="center"/>
      <protection locked="0"/>
    </xf>
    <xf numFmtId="0" fontId="9" fillId="19" borderId="13" xfId="1" applyFont="1" applyFill="1" applyBorder="1" applyAlignment="1" applyProtection="1">
      <alignment horizontal="center" vertical="center"/>
      <protection locked="0"/>
    </xf>
    <xf numFmtId="0" fontId="9" fillId="19" borderId="17" xfId="1" applyFont="1" applyFill="1" applyBorder="1" applyAlignment="1" applyProtection="1">
      <alignment horizontal="center" vertical="center"/>
      <protection locked="0"/>
    </xf>
    <xf numFmtId="0" fontId="9" fillId="0" borderId="10" xfId="1" applyFont="1" applyBorder="1" applyAlignment="1" applyProtection="1">
      <alignment horizontal="center"/>
      <protection locked="0"/>
    </xf>
    <xf numFmtId="0" fontId="9" fillId="0" borderId="12" xfId="1" applyFont="1" applyBorder="1" applyAlignment="1" applyProtection="1">
      <alignment horizontal="center"/>
      <protection locked="0"/>
    </xf>
    <xf numFmtId="0" fontId="9" fillId="0" borderId="7" xfId="1" applyFont="1" applyFill="1" applyBorder="1" applyAlignment="1" applyProtection="1">
      <alignment horizontal="center" vertical="center"/>
    </xf>
    <xf numFmtId="0" fontId="9" fillId="0" borderId="19" xfId="1" applyNumberFormat="1" applyFont="1" applyFill="1" applyBorder="1" applyAlignment="1" applyProtection="1">
      <alignment horizontal="center"/>
    </xf>
    <xf numFmtId="0" fontId="9" fillId="19" borderId="37" xfId="1" applyFont="1" applyFill="1" applyBorder="1" applyAlignment="1" applyProtection="1">
      <alignment horizontal="center" vertical="center"/>
      <protection locked="0"/>
    </xf>
    <xf numFmtId="49" fontId="9" fillId="19" borderId="15" xfId="1" applyNumberFormat="1" applyFont="1" applyFill="1" applyBorder="1" applyAlignment="1" applyProtection="1">
      <alignment horizontal="center"/>
    </xf>
    <xf numFmtId="0" fontId="9" fillId="19" borderId="22" xfId="1" applyFont="1" applyFill="1" applyBorder="1" applyAlignment="1" applyProtection="1">
      <alignment horizontal="center" vertical="center"/>
      <protection locked="0"/>
    </xf>
    <xf numFmtId="49" fontId="9" fillId="0" borderId="7" xfId="1" applyNumberFormat="1" applyFont="1" applyFill="1" applyBorder="1" applyAlignment="1" applyProtection="1">
      <alignment horizontal="center" vertical="center"/>
    </xf>
    <xf numFmtId="49" fontId="9" fillId="0" borderId="12" xfId="1" applyNumberFormat="1" applyFont="1" applyFill="1" applyBorder="1" applyAlignment="1" applyProtection="1">
      <alignment horizontal="center" vertical="center"/>
    </xf>
    <xf numFmtId="0" fontId="9" fillId="0" borderId="12" xfId="1" applyNumberFormat="1" applyFont="1" applyFill="1" applyBorder="1" applyAlignment="1" applyProtection="1">
      <alignment horizontal="center" vertical="center"/>
    </xf>
    <xf numFmtId="0" fontId="9" fillId="0" borderId="14" xfId="1" applyFont="1" applyBorder="1" applyAlignment="1" applyProtection="1">
      <alignment horizontal="center"/>
      <protection locked="0"/>
    </xf>
    <xf numFmtId="0" fontId="9" fillId="19" borderId="36" xfId="1" applyFont="1" applyFill="1" applyBorder="1" applyAlignment="1" applyProtection="1">
      <alignment horizontal="center" vertical="center"/>
      <protection locked="0"/>
    </xf>
    <xf numFmtId="0" fontId="9" fillId="0" borderId="32" xfId="1" applyNumberFormat="1" applyFont="1" applyFill="1" applyBorder="1" applyAlignment="1" applyProtection="1">
      <alignment horizontal="center"/>
    </xf>
    <xf numFmtId="49" fontId="9" fillId="19" borderId="31" xfId="1" applyNumberFormat="1" applyFont="1" applyFill="1" applyBorder="1" applyAlignment="1" applyProtection="1">
      <alignment horizontal="center"/>
      <protection locked="0"/>
    </xf>
    <xf numFmtId="0" fontId="9" fillId="19" borderId="15" xfId="1" applyFont="1" applyFill="1" applyBorder="1" applyAlignment="1" applyProtection="1">
      <alignment horizontal="center" vertical="center"/>
      <protection locked="0"/>
    </xf>
    <xf numFmtId="0" fontId="9" fillId="19" borderId="16" xfId="1" applyFont="1" applyFill="1" applyBorder="1" applyAlignment="1" applyProtection="1">
      <alignment horizontal="center" vertical="center"/>
      <protection locked="0"/>
    </xf>
    <xf numFmtId="49" fontId="9" fillId="19" borderId="38" xfId="1" applyNumberFormat="1" applyFont="1" applyFill="1" applyBorder="1" applyAlignment="1" applyProtection="1">
      <alignment horizontal="center"/>
      <protection locked="0"/>
    </xf>
    <xf numFmtId="49" fontId="9" fillId="19" borderId="39" xfId="1" applyNumberFormat="1" applyFont="1" applyFill="1" applyBorder="1" applyAlignment="1" applyProtection="1">
      <alignment horizontal="center"/>
      <protection locked="0"/>
    </xf>
    <xf numFmtId="49" fontId="9" fillId="0" borderId="14" xfId="1" applyNumberFormat="1" applyFont="1" applyFill="1" applyBorder="1" applyAlignment="1" applyProtection="1">
      <alignment horizontal="center" vertical="center"/>
      <protection locked="0"/>
    </xf>
    <xf numFmtId="0" fontId="9" fillId="19" borderId="35" xfId="1" applyFont="1" applyFill="1" applyBorder="1" applyAlignment="1" applyProtection="1">
      <alignment horizontal="center" vertical="center"/>
      <protection locked="0"/>
    </xf>
    <xf numFmtId="0" fontId="9" fillId="0" borderId="31" xfId="1" applyFont="1" applyFill="1" applyBorder="1" applyAlignment="1" applyProtection="1">
      <alignment horizontal="center" vertical="center"/>
    </xf>
    <xf numFmtId="0" fontId="9" fillId="19" borderId="40" xfId="1" applyFont="1" applyFill="1" applyBorder="1" applyAlignment="1" applyProtection="1">
      <alignment horizontal="center" vertical="center"/>
      <protection locked="0"/>
    </xf>
    <xf numFmtId="0" fontId="9" fillId="19" borderId="42" xfId="1" applyFont="1" applyFill="1" applyBorder="1" applyAlignment="1" applyProtection="1">
      <alignment horizontal="center" vertical="center"/>
      <protection locked="0"/>
    </xf>
    <xf numFmtId="0" fontId="9" fillId="0" borderId="19" xfId="1" applyFont="1" applyFill="1" applyBorder="1" applyAlignment="1" applyProtection="1">
      <alignment horizontal="center" vertical="center"/>
    </xf>
    <xf numFmtId="49" fontId="9" fillId="0" borderId="14" xfId="1" applyNumberFormat="1" applyFont="1" applyFill="1" applyBorder="1" applyAlignment="1" applyProtection="1">
      <alignment horizontal="center" vertical="center"/>
    </xf>
    <xf numFmtId="49" fontId="9" fillId="19" borderId="43" xfId="1" applyNumberFormat="1" applyFont="1" applyFill="1" applyBorder="1" applyAlignment="1" applyProtection="1">
      <alignment horizontal="center"/>
      <protection locked="0"/>
    </xf>
    <xf numFmtId="49" fontId="9" fillId="0" borderId="16" xfId="1" applyNumberFormat="1" applyFont="1" applyFill="1" applyBorder="1" applyAlignment="1" applyProtection="1">
      <alignment horizontal="center"/>
    </xf>
    <xf numFmtId="49" fontId="9" fillId="19" borderId="16" xfId="1" applyNumberFormat="1" applyFont="1" applyFill="1" applyBorder="1" applyAlignment="1" applyProtection="1">
      <alignment horizontal="center"/>
    </xf>
    <xf numFmtId="42" fontId="9" fillId="19" borderId="26" xfId="1" applyNumberFormat="1" applyFont="1" applyFill="1" applyBorder="1" applyAlignment="1" applyProtection="1">
      <alignment horizontal="center" vertical="center"/>
      <protection locked="0"/>
    </xf>
    <xf numFmtId="42" fontId="9" fillId="19" borderId="10" xfId="1" applyNumberFormat="1" applyFont="1" applyFill="1" applyBorder="1" applyAlignment="1" applyProtection="1">
      <alignment horizontal="center"/>
    </xf>
    <xf numFmtId="42" fontId="9" fillId="19" borderId="10" xfId="1" applyNumberFormat="1" applyFont="1" applyFill="1" applyBorder="1" applyAlignment="1" applyProtection="1">
      <alignment horizontal="center"/>
      <protection locked="0"/>
    </xf>
    <xf numFmtId="42" fontId="9" fillId="19" borderId="10" xfId="1" applyNumberFormat="1" applyFont="1" applyFill="1" applyBorder="1" applyAlignment="1" applyProtection="1">
      <alignment horizontal="center" vertical="center"/>
      <protection locked="0"/>
    </xf>
    <xf numFmtId="164" fontId="9" fillId="19" borderId="10" xfId="1" applyNumberFormat="1" applyFont="1" applyFill="1" applyBorder="1" applyAlignment="1" applyProtection="1">
      <alignment horizontal="center" vertical="center"/>
      <protection locked="0"/>
    </xf>
    <xf numFmtId="42" fontId="9" fillId="19" borderId="11" xfId="1" applyNumberFormat="1" applyFont="1" applyFill="1" applyBorder="1" applyAlignment="1" applyProtection="1">
      <alignment horizontal="center" vertical="center"/>
      <protection locked="0"/>
    </xf>
    <xf numFmtId="0" fontId="9" fillId="19" borderId="36" xfId="1" applyNumberFormat="1" applyFont="1" applyFill="1" applyBorder="1" applyAlignment="1" applyProtection="1">
      <alignment horizontal="center"/>
    </xf>
    <xf numFmtId="42" fontId="9" fillId="19" borderId="37" xfId="1" applyNumberFormat="1" applyFont="1" applyFill="1" applyBorder="1" applyAlignment="1" applyProtection="1">
      <alignment horizontal="center" vertical="center"/>
      <protection locked="0"/>
    </xf>
    <xf numFmtId="42" fontId="9" fillId="19" borderId="15" xfId="1" applyNumberFormat="1" applyFont="1" applyFill="1" applyBorder="1" applyAlignment="1" applyProtection="1">
      <alignment horizontal="center"/>
    </xf>
    <xf numFmtId="42" fontId="9" fillId="19" borderId="15" xfId="1" applyNumberFormat="1" applyFont="1" applyFill="1" applyBorder="1" applyAlignment="1" applyProtection="1">
      <alignment horizontal="center"/>
      <protection locked="0"/>
    </xf>
    <xf numFmtId="42" fontId="9" fillId="19" borderId="12" xfId="1" applyNumberFormat="1" applyFont="1" applyFill="1" applyBorder="1" applyAlignment="1" applyProtection="1">
      <alignment horizontal="center" vertical="center"/>
      <protection locked="0"/>
    </xf>
    <xf numFmtId="164" fontId="9" fillId="19" borderId="12" xfId="1" applyNumberFormat="1" applyFont="1" applyFill="1" applyBorder="1" applyAlignment="1" applyProtection="1">
      <alignment horizontal="center" vertical="center"/>
      <protection locked="0"/>
    </xf>
    <xf numFmtId="42" fontId="9" fillId="19" borderId="13" xfId="1" applyNumberFormat="1" applyFont="1" applyFill="1" applyBorder="1" applyAlignment="1" applyProtection="1">
      <alignment horizontal="center" vertical="center"/>
      <protection locked="0"/>
    </xf>
    <xf numFmtId="42" fontId="9" fillId="19" borderId="15" xfId="1" applyNumberFormat="1" applyFont="1" applyFill="1" applyBorder="1" applyAlignment="1" applyProtection="1">
      <alignment horizontal="center" vertical="center"/>
      <protection locked="0"/>
    </xf>
    <xf numFmtId="164" fontId="9" fillId="19" borderId="15" xfId="1" applyNumberFormat="1" applyFont="1" applyFill="1" applyBorder="1" applyAlignment="1" applyProtection="1">
      <alignment horizontal="center" vertical="center"/>
      <protection locked="0"/>
    </xf>
    <xf numFmtId="49" fontId="9" fillId="19" borderId="44" xfId="1" applyNumberFormat="1" applyFont="1" applyFill="1" applyBorder="1" applyAlignment="1" applyProtection="1">
      <alignment horizontal="center"/>
      <protection locked="0"/>
    </xf>
    <xf numFmtId="42" fontId="9" fillId="19" borderId="22" xfId="1" applyNumberFormat="1" applyFont="1" applyFill="1" applyBorder="1" applyAlignment="1" applyProtection="1">
      <alignment horizontal="center" vertical="center"/>
      <protection locked="0"/>
    </xf>
    <xf numFmtId="42" fontId="9" fillId="19" borderId="24" xfId="1" applyNumberFormat="1" applyFont="1" applyFill="1" applyBorder="1" applyAlignment="1" applyProtection="1">
      <alignment horizontal="center" vertical="center"/>
      <protection locked="0"/>
    </xf>
    <xf numFmtId="42" fontId="9" fillId="19" borderId="12" xfId="1" applyNumberFormat="1" applyFont="1" applyFill="1" applyBorder="1" applyAlignment="1" applyProtection="1">
      <alignment horizontal="center"/>
    </xf>
    <xf numFmtId="42" fontId="9" fillId="19" borderId="12" xfId="1" applyNumberFormat="1" applyFont="1" applyFill="1" applyBorder="1" applyAlignment="1" applyProtection="1">
      <alignment horizontal="center"/>
      <protection locked="0"/>
    </xf>
    <xf numFmtId="42" fontId="9" fillId="19" borderId="16" xfId="1" applyNumberFormat="1" applyFont="1" applyFill="1" applyBorder="1" applyAlignment="1" applyProtection="1">
      <alignment horizontal="center" vertical="center"/>
      <protection locked="0"/>
    </xf>
    <xf numFmtId="0" fontId="9" fillId="0" borderId="16" xfId="1" applyNumberFormat="1" applyFont="1" applyFill="1" applyBorder="1" applyAlignment="1" applyProtection="1">
      <alignment horizontal="center"/>
    </xf>
    <xf numFmtId="42" fontId="9" fillId="19" borderId="14" xfId="1" applyNumberFormat="1" applyFont="1" applyFill="1" applyBorder="1" applyAlignment="1" applyProtection="1">
      <alignment horizontal="center" vertical="center"/>
      <protection locked="0"/>
    </xf>
    <xf numFmtId="42" fontId="9" fillId="19" borderId="41" xfId="1" applyNumberFormat="1" applyFont="1" applyFill="1" applyBorder="1" applyAlignment="1" applyProtection="1">
      <alignment horizontal="center" vertical="center"/>
      <protection locked="0"/>
    </xf>
    <xf numFmtId="42" fontId="9" fillId="19" borderId="14" xfId="1" applyNumberFormat="1" applyFont="1" applyFill="1" applyBorder="1" applyAlignment="1" applyProtection="1">
      <alignment horizontal="center"/>
    </xf>
    <xf numFmtId="42" fontId="9" fillId="19" borderId="14" xfId="1" applyNumberFormat="1" applyFont="1" applyFill="1" applyBorder="1" applyAlignment="1" applyProtection="1">
      <alignment horizontal="center"/>
      <protection locked="0"/>
    </xf>
    <xf numFmtId="164" fontId="9" fillId="19" borderId="14" xfId="1" applyNumberFormat="1" applyFont="1" applyFill="1" applyBorder="1" applyAlignment="1" applyProtection="1">
      <alignment horizontal="center" vertical="center"/>
      <protection locked="0"/>
    </xf>
    <xf numFmtId="42" fontId="9" fillId="19" borderId="42" xfId="1" applyNumberFormat="1" applyFont="1" applyFill="1" applyBorder="1" applyAlignment="1" applyProtection="1">
      <alignment horizontal="center" vertical="center"/>
      <protection locked="0"/>
    </xf>
    <xf numFmtId="0" fontId="21" fillId="0" borderId="0" xfId="137"/>
    <xf numFmtId="0" fontId="22" fillId="0" borderId="0" xfId="0" applyFont="1"/>
    <xf numFmtId="0" fontId="15" fillId="20" borderId="45" xfId="0" applyFont="1" applyFill="1" applyBorder="1" applyAlignment="1">
      <alignment horizontal="center" wrapText="1"/>
    </xf>
    <xf numFmtId="42" fontId="9" fillId="19" borderId="7" xfId="1" applyNumberFormat="1" applyFont="1" applyFill="1" applyBorder="1" applyAlignment="1" applyProtection="1">
      <alignment horizontal="center"/>
    </xf>
    <xf numFmtId="42" fontId="9" fillId="19" borderId="7" xfId="1" applyNumberFormat="1" applyFont="1" applyFill="1" applyBorder="1" applyAlignment="1" applyProtection="1">
      <alignment horizontal="center"/>
      <protection locked="0"/>
    </xf>
    <xf numFmtId="42" fontId="9" fillId="19" borderId="7" xfId="1" applyNumberFormat="1" applyFont="1" applyFill="1" applyBorder="1" applyAlignment="1" applyProtection="1">
      <alignment horizontal="center" vertical="center"/>
      <protection locked="0"/>
    </xf>
    <xf numFmtId="164" fontId="9" fillId="19" borderId="7" xfId="1" applyNumberFormat="1" applyFont="1" applyFill="1" applyBorder="1" applyAlignment="1" applyProtection="1">
      <alignment horizontal="center" vertical="center"/>
      <protection locked="0"/>
    </xf>
    <xf numFmtId="42" fontId="9" fillId="19" borderId="8" xfId="1" applyNumberFormat="1" applyFont="1" applyFill="1" applyBorder="1" applyAlignment="1" applyProtection="1">
      <alignment horizontal="center" vertical="center"/>
      <protection locked="0"/>
    </xf>
    <xf numFmtId="42" fontId="9" fillId="19" borderId="19" xfId="1" applyNumberFormat="1" applyFont="1" applyFill="1" applyBorder="1" applyAlignment="1" applyProtection="1">
      <alignment horizontal="center"/>
    </xf>
    <xf numFmtId="42" fontId="9" fillId="19" borderId="19" xfId="1" applyNumberFormat="1" applyFont="1" applyFill="1" applyBorder="1" applyAlignment="1" applyProtection="1">
      <alignment horizontal="center"/>
      <protection locked="0"/>
    </xf>
    <xf numFmtId="42" fontId="9" fillId="19" borderId="19" xfId="1" applyNumberFormat="1" applyFont="1" applyFill="1" applyBorder="1" applyAlignment="1" applyProtection="1">
      <alignment horizontal="center" vertical="center"/>
      <protection locked="0"/>
    </xf>
    <xf numFmtId="164" fontId="9" fillId="19" borderId="19" xfId="1" applyNumberFormat="1" applyFont="1" applyFill="1" applyBorder="1" applyAlignment="1" applyProtection="1">
      <alignment horizontal="center" vertical="center"/>
      <protection locked="0"/>
    </xf>
    <xf numFmtId="42" fontId="9" fillId="19" borderId="30" xfId="1" applyNumberFormat="1" applyFont="1" applyFill="1" applyBorder="1" applyAlignment="1" applyProtection="1">
      <alignment horizontal="center" vertical="center"/>
      <protection locked="0"/>
    </xf>
    <xf numFmtId="42" fontId="9" fillId="19" borderId="17" xfId="1" applyNumberFormat="1" applyFont="1" applyFill="1" applyBorder="1" applyAlignment="1" applyProtection="1">
      <alignment horizontal="center" vertical="center"/>
      <protection locked="0"/>
    </xf>
    <xf numFmtId="49" fontId="9" fillId="19" borderId="6" xfId="1" applyNumberFormat="1" applyFont="1" applyFill="1" applyBorder="1" applyAlignment="1" applyProtection="1">
      <alignment horizontal="center"/>
      <protection locked="0"/>
    </xf>
    <xf numFmtId="42" fontId="9" fillId="19" borderId="20" xfId="1" applyNumberFormat="1" applyFont="1" applyFill="1" applyBorder="1" applyAlignment="1" applyProtection="1">
      <alignment horizontal="center" vertical="center"/>
      <protection locked="0"/>
    </xf>
    <xf numFmtId="0" fontId="9" fillId="19" borderId="33" xfId="1" applyNumberFormat="1" applyFont="1" applyFill="1" applyBorder="1" applyAlignment="1" applyProtection="1">
      <alignment horizontal="center"/>
    </xf>
    <xf numFmtId="164" fontId="9" fillId="19" borderId="16" xfId="1" applyNumberFormat="1" applyFont="1" applyFill="1" applyBorder="1" applyAlignment="1" applyProtection="1">
      <alignment horizontal="center" vertical="center"/>
      <protection locked="0"/>
    </xf>
    <xf numFmtId="42" fontId="9" fillId="19" borderId="31" xfId="1" applyNumberFormat="1" applyFont="1" applyFill="1" applyBorder="1" applyAlignment="1" applyProtection="1">
      <alignment horizontal="center" vertical="center"/>
      <protection locked="0"/>
    </xf>
    <xf numFmtId="164" fontId="9" fillId="19" borderId="31" xfId="1" applyNumberFormat="1" applyFont="1" applyFill="1" applyBorder="1" applyAlignment="1" applyProtection="1">
      <alignment horizontal="center" vertical="center"/>
      <protection locked="0"/>
    </xf>
    <xf numFmtId="42" fontId="9" fillId="19" borderId="34" xfId="1" applyNumberFormat="1" applyFont="1" applyFill="1" applyBorder="1" applyAlignment="1" applyProtection="1">
      <alignment horizontal="center" vertical="center"/>
      <protection locked="0"/>
    </xf>
    <xf numFmtId="0" fontId="9" fillId="19" borderId="16" xfId="1" applyNumberFormat="1" applyFont="1" applyFill="1" applyBorder="1" applyAlignment="1" applyProtection="1">
      <alignment horizontal="center"/>
      <protection locked="0"/>
    </xf>
    <xf numFmtId="0" fontId="9" fillId="19" borderId="7" xfId="1" applyFont="1" applyFill="1" applyBorder="1" applyAlignment="1" applyProtection="1">
      <alignment horizontal="center" vertical="center"/>
      <protection locked="0"/>
    </xf>
    <xf numFmtId="0" fontId="9" fillId="19" borderId="19" xfId="1" applyFont="1" applyFill="1" applyBorder="1" applyAlignment="1" applyProtection="1">
      <alignment horizontal="center" vertical="center"/>
      <protection locked="0"/>
    </xf>
    <xf numFmtId="0" fontId="9" fillId="19" borderId="31" xfId="1" applyFont="1" applyFill="1" applyBorder="1" applyAlignment="1" applyProtection="1">
      <alignment horizontal="center" vertical="center"/>
      <protection locked="0"/>
    </xf>
    <xf numFmtId="49" fontId="9" fillId="19" borderId="16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1" applyFont="1" applyBorder="1" applyAlignment="1" applyProtection="1">
      <alignment horizontal="center" vertical="center"/>
      <protection locked="0"/>
    </xf>
    <xf numFmtId="0" fontId="9" fillId="0" borderId="7" xfId="1" applyNumberFormat="1" applyFont="1" applyFill="1" applyBorder="1" applyAlignment="1" applyProtection="1">
      <alignment horizontal="center" vertical="center"/>
    </xf>
    <xf numFmtId="0" fontId="9" fillId="0" borderId="31" xfId="1" applyNumberFormat="1" applyFont="1" applyFill="1" applyBorder="1" applyAlignment="1" applyProtection="1">
      <alignment horizontal="center" vertical="center"/>
    </xf>
    <xf numFmtId="0" fontId="9" fillId="19" borderId="7" xfId="1" applyNumberFormat="1" applyFont="1" applyFill="1" applyBorder="1" applyAlignment="1" applyProtection="1">
      <alignment horizontal="center"/>
    </xf>
    <xf numFmtId="0" fontId="9" fillId="19" borderId="16" xfId="1" applyNumberFormat="1" applyFont="1" applyFill="1" applyBorder="1" applyAlignment="1" applyProtection="1">
      <alignment horizontal="center"/>
    </xf>
    <xf numFmtId="49" fontId="9" fillId="19" borderId="16" xfId="1" applyNumberFormat="1" applyFont="1" applyFill="1" applyBorder="1" applyAlignment="1" applyProtection="1">
      <alignment horizontal="center"/>
      <protection locked="0"/>
    </xf>
    <xf numFmtId="49" fontId="9" fillId="19" borderId="15" xfId="1" applyNumberFormat="1" applyFont="1" applyFill="1" applyBorder="1" applyAlignment="1" applyProtection="1">
      <alignment horizontal="center"/>
      <protection locked="0"/>
    </xf>
    <xf numFmtId="49" fontId="9" fillId="19" borderId="7" xfId="1" applyNumberFormat="1" applyFont="1" applyFill="1" applyBorder="1" applyAlignment="1" applyProtection="1">
      <alignment horizontal="center"/>
      <protection locked="0"/>
    </xf>
    <xf numFmtId="0" fontId="9" fillId="15" borderId="0" xfId="1" applyFont="1" applyFill="1" applyBorder="1" applyAlignment="1" applyProtection="1">
      <alignment horizontal="center" vertical="center"/>
    </xf>
    <xf numFmtId="0" fontId="9" fillId="16" borderId="0" xfId="1" applyFont="1" applyFill="1" applyBorder="1" applyAlignment="1" applyProtection="1">
      <alignment horizontal="center" vertical="center"/>
    </xf>
    <xf numFmtId="49" fontId="13" fillId="17" borderId="4" xfId="1" applyNumberFormat="1" applyFont="1" applyFill="1" applyBorder="1" applyAlignment="1" applyProtection="1">
      <alignment horizontal="center"/>
    </xf>
    <xf numFmtId="0" fontId="15" fillId="21" borderId="27" xfId="0" applyFont="1" applyFill="1" applyBorder="1" applyAlignment="1">
      <alignment horizontal="center" wrapText="1"/>
    </xf>
    <xf numFmtId="0" fontId="15" fillId="21" borderId="18" xfId="0" applyFont="1" applyFill="1" applyBorder="1" applyAlignment="1">
      <alignment horizontal="center" wrapText="1"/>
    </xf>
    <xf numFmtId="0" fontId="15" fillId="21" borderId="28" xfId="0" applyFont="1" applyFill="1" applyBorder="1" applyAlignment="1">
      <alignment horizontal="center" wrapText="1"/>
    </xf>
    <xf numFmtId="0" fontId="15" fillId="22" borderId="18" xfId="0" applyFont="1" applyFill="1" applyBorder="1" applyAlignment="1">
      <alignment horizontal="center" wrapText="1"/>
    </xf>
    <xf numFmtId="0" fontId="15" fillId="22" borderId="28" xfId="0" applyFont="1" applyFill="1" applyBorder="1" applyAlignment="1">
      <alignment horizontal="center" wrapText="1"/>
    </xf>
    <xf numFmtId="0" fontId="9" fillId="0" borderId="7" xfId="1" applyFont="1" applyFill="1" applyBorder="1" applyAlignment="1" applyProtection="1">
      <alignment horizontal="center" vertical="center"/>
      <protection locked="0"/>
    </xf>
    <xf numFmtId="0" fontId="9" fillId="0" borderId="15" xfId="1" applyFont="1" applyFill="1" applyBorder="1" applyAlignment="1" applyProtection="1">
      <alignment horizontal="center" vertical="center"/>
      <protection locked="0"/>
    </xf>
    <xf numFmtId="49" fontId="9" fillId="19" borderId="7" xfId="1" applyNumberFormat="1" applyFont="1" applyFill="1" applyBorder="1" applyAlignment="1" applyProtection="1">
      <alignment horizontal="center" vertical="center"/>
      <protection locked="0"/>
    </xf>
    <xf numFmtId="49" fontId="9" fillId="19" borderId="15" xfId="1" applyNumberFormat="1" applyFont="1" applyFill="1" applyBorder="1" applyAlignment="1" applyProtection="1">
      <alignment horizontal="center" vertical="center"/>
      <protection locked="0"/>
    </xf>
    <xf numFmtId="0" fontId="9" fillId="0" borderId="16" xfId="1" applyFont="1" applyFill="1" applyBorder="1" applyAlignment="1" applyProtection="1">
      <alignment horizontal="center" vertical="center"/>
      <protection locked="0"/>
    </xf>
    <xf numFmtId="0" fontId="9" fillId="0" borderId="19" xfId="1" applyFont="1" applyFill="1" applyBorder="1" applyAlignment="1" applyProtection="1">
      <alignment horizontal="center" vertical="center"/>
      <protection locked="0"/>
    </xf>
    <xf numFmtId="0" fontId="9" fillId="0" borderId="31" xfId="1" applyFont="1" applyFill="1" applyBorder="1" applyAlignment="1" applyProtection="1">
      <alignment horizontal="center" vertical="center"/>
      <protection locked="0"/>
    </xf>
    <xf numFmtId="49" fontId="9" fillId="19" borderId="16" xfId="1" applyNumberFormat="1" applyFont="1" applyFill="1" applyBorder="1" applyAlignment="1" applyProtection="1">
      <alignment horizontal="center" vertical="center"/>
      <protection locked="0"/>
    </xf>
    <xf numFmtId="49" fontId="9" fillId="19" borderId="19" xfId="1" applyNumberFormat="1" applyFont="1" applyFill="1" applyBorder="1" applyAlignment="1" applyProtection="1">
      <alignment horizontal="center" vertical="center"/>
      <protection locked="0"/>
    </xf>
    <xf numFmtId="49" fontId="9" fillId="19" borderId="31" xfId="1" applyNumberFormat="1" applyFont="1" applyFill="1" applyBorder="1" applyAlignment="1" applyProtection="1">
      <alignment horizontal="center" vertical="center"/>
      <protection locked="0"/>
    </xf>
    <xf numFmtId="0" fontId="9" fillId="15" borderId="0" xfId="1" applyFont="1" applyFill="1" applyBorder="1" applyAlignment="1" applyProtection="1">
      <alignment horizontal="center" vertical="center"/>
    </xf>
    <xf numFmtId="0" fontId="9" fillId="16" borderId="0" xfId="1" applyFont="1" applyFill="1" applyBorder="1" applyAlignment="1" applyProtection="1">
      <alignment horizontal="center" vertical="center"/>
    </xf>
    <xf numFmtId="49" fontId="13" fillId="17" borderId="3" xfId="1" applyNumberFormat="1" applyFont="1" applyFill="1" applyBorder="1" applyAlignment="1" applyProtection="1">
      <alignment horizontal="center"/>
    </xf>
    <xf numFmtId="49" fontId="13" fillId="17" borderId="4" xfId="1" applyNumberFormat="1" applyFont="1" applyFill="1" applyBorder="1" applyAlignment="1" applyProtection="1">
      <alignment horizontal="center"/>
    </xf>
    <xf numFmtId="49" fontId="13" fillId="17" borderId="5" xfId="1" applyNumberFormat="1" applyFont="1" applyFill="1" applyBorder="1" applyAlignment="1" applyProtection="1">
      <alignment horizontal="center"/>
    </xf>
    <xf numFmtId="0" fontId="13" fillId="17" borderId="3" xfId="1" applyFont="1" applyFill="1" applyBorder="1" applyAlignment="1" applyProtection="1">
      <alignment horizontal="center"/>
    </xf>
    <xf numFmtId="0" fontId="13" fillId="17" borderId="4" xfId="1" applyFont="1" applyFill="1" applyBorder="1" applyAlignment="1" applyProtection="1">
      <alignment horizontal="center"/>
    </xf>
    <xf numFmtId="0" fontId="13" fillId="17" borderId="5" xfId="1" applyFont="1" applyFill="1" applyBorder="1" applyAlignment="1" applyProtection="1">
      <alignment horizontal="center"/>
    </xf>
    <xf numFmtId="0" fontId="9" fillId="19" borderId="16" xfId="1" applyNumberFormat="1" applyFont="1" applyFill="1" applyBorder="1" applyAlignment="1" applyProtection="1">
      <alignment horizontal="center" vertical="center"/>
      <protection locked="0"/>
    </xf>
    <xf numFmtId="0" fontId="9" fillId="19" borderId="19" xfId="1" applyNumberFormat="1" applyFont="1" applyFill="1" applyBorder="1" applyAlignment="1" applyProtection="1">
      <alignment horizontal="center" vertical="center"/>
      <protection locked="0"/>
    </xf>
    <xf numFmtId="0" fontId="9" fillId="19" borderId="31" xfId="1" applyNumberFormat="1" applyFont="1" applyFill="1" applyBorder="1" applyAlignment="1" applyProtection="1">
      <alignment horizontal="center" vertical="center"/>
      <protection locked="0"/>
    </xf>
    <xf numFmtId="0" fontId="9" fillId="19" borderId="15" xfId="1" applyNumberFormat="1" applyFont="1" applyFill="1" applyBorder="1" applyAlignment="1" applyProtection="1">
      <alignment horizontal="center" vertical="center"/>
      <protection locked="0"/>
    </xf>
    <xf numFmtId="0" fontId="9" fillId="19" borderId="7" xfId="1" applyNumberFormat="1" applyFont="1" applyFill="1" applyBorder="1" applyAlignment="1" applyProtection="1">
      <alignment horizontal="center" vertical="center"/>
      <protection locked="0"/>
    </xf>
    <xf numFmtId="0" fontId="9" fillId="19" borderId="7" xfId="1" applyFont="1" applyFill="1" applyBorder="1" applyAlignment="1" applyProtection="1">
      <alignment horizontal="center" vertical="center"/>
      <protection locked="0"/>
    </xf>
    <xf numFmtId="0" fontId="9" fillId="19" borderId="19" xfId="1" applyFont="1" applyFill="1" applyBorder="1" applyAlignment="1" applyProtection="1">
      <alignment horizontal="center" vertical="center"/>
      <protection locked="0"/>
    </xf>
    <xf numFmtId="0" fontId="9" fillId="19" borderId="31" xfId="1" applyFont="1" applyFill="1" applyBorder="1" applyAlignment="1" applyProtection="1">
      <alignment horizontal="center" vertical="center"/>
      <protection locked="0"/>
    </xf>
    <xf numFmtId="49" fontId="9" fillId="19" borderId="16" xfId="1" applyNumberFormat="1" applyFont="1" applyFill="1" applyBorder="1" applyAlignment="1" applyProtection="1">
      <alignment horizontal="center"/>
      <protection locked="0"/>
    </xf>
    <xf numFmtId="49" fontId="9" fillId="19" borderId="19" xfId="1" applyNumberFormat="1" applyFont="1" applyFill="1" applyBorder="1" applyAlignment="1" applyProtection="1">
      <alignment horizontal="center"/>
      <protection locked="0"/>
    </xf>
    <xf numFmtId="49" fontId="9" fillId="19" borderId="15" xfId="1" applyNumberFormat="1" applyFont="1" applyFill="1" applyBorder="1" applyAlignment="1" applyProtection="1">
      <alignment horizontal="center"/>
      <protection locked="0"/>
    </xf>
    <xf numFmtId="49" fontId="9" fillId="19" borderId="7" xfId="1" applyNumberFormat="1" applyFont="1" applyFill="1" applyBorder="1" applyAlignment="1" applyProtection="1">
      <alignment horizontal="center"/>
      <protection locked="0"/>
    </xf>
    <xf numFmtId="49" fontId="9" fillId="19" borderId="16" xfId="1" applyNumberFormat="1" applyFont="1" applyFill="1" applyBorder="1" applyAlignment="1" applyProtection="1">
      <alignment horizontal="center" vertical="center" wrapText="1"/>
      <protection locked="0"/>
    </xf>
    <xf numFmtId="49" fontId="9" fillId="19" borderId="31" xfId="1" applyNumberFormat="1" applyFont="1" applyFill="1" applyBorder="1" applyAlignment="1" applyProtection="1">
      <alignment horizontal="center" vertical="center" wrapText="1"/>
      <protection locked="0"/>
    </xf>
    <xf numFmtId="49" fontId="9" fillId="19" borderId="12" xfId="1" applyNumberFormat="1" applyFont="1" applyFill="1" applyBorder="1" applyAlignment="1" applyProtection="1">
      <alignment horizontal="center" vertical="center" wrapText="1"/>
      <protection locked="0"/>
    </xf>
    <xf numFmtId="49" fontId="9" fillId="19" borderId="19" xfId="1" applyNumberFormat="1" applyFont="1" applyFill="1" applyBorder="1" applyAlignment="1" applyProtection="1">
      <alignment horizontal="center" vertical="center" wrapText="1"/>
      <protection locked="0"/>
    </xf>
    <xf numFmtId="49" fontId="9" fillId="19" borderId="15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1" applyFont="1" applyBorder="1" applyAlignment="1" applyProtection="1">
      <alignment horizontal="center" vertical="center"/>
      <protection locked="0"/>
    </xf>
    <xf numFmtId="0" fontId="9" fillId="0" borderId="31" xfId="1" applyFont="1" applyBorder="1" applyAlignment="1" applyProtection="1">
      <alignment horizontal="center" vertical="center"/>
      <protection locked="0"/>
    </xf>
    <xf numFmtId="0" fontId="9" fillId="0" borderId="15" xfId="1" applyFont="1" applyBorder="1" applyAlignment="1" applyProtection="1">
      <alignment horizontal="center" vertical="center"/>
      <protection locked="0"/>
    </xf>
    <xf numFmtId="0" fontId="9" fillId="0" borderId="7" xfId="1" applyFont="1" applyBorder="1" applyAlignment="1" applyProtection="1">
      <alignment horizontal="center" vertical="center"/>
      <protection locked="0"/>
    </xf>
    <xf numFmtId="0" fontId="9" fillId="0" borderId="19" xfId="1" applyFont="1" applyBorder="1" applyAlignment="1" applyProtection="1">
      <alignment horizontal="center" vertical="center"/>
      <protection locked="0"/>
    </xf>
    <xf numFmtId="0" fontId="9" fillId="0" borderId="16" xfId="1" applyFont="1" applyBorder="1" applyAlignment="1" applyProtection="1">
      <alignment horizontal="center" vertical="center" wrapText="1"/>
      <protection locked="0"/>
    </xf>
    <xf numFmtId="0" fontId="9" fillId="0" borderId="19" xfId="1" applyFont="1" applyBorder="1" applyAlignment="1" applyProtection="1">
      <alignment horizontal="center" vertical="center" wrapText="1"/>
      <protection locked="0"/>
    </xf>
    <xf numFmtId="0" fontId="9" fillId="19" borderId="16" xfId="1" applyNumberFormat="1" applyFont="1" applyFill="1" applyBorder="1" applyAlignment="1" applyProtection="1">
      <alignment horizontal="center" vertical="center"/>
    </xf>
    <xf numFmtId="0" fontId="9" fillId="19" borderId="19" xfId="1" applyNumberFormat="1" applyFont="1" applyFill="1" applyBorder="1" applyAlignment="1" applyProtection="1">
      <alignment horizontal="center" vertical="center"/>
    </xf>
    <xf numFmtId="0" fontId="9" fillId="19" borderId="16" xfId="1" applyNumberFormat="1" applyFont="1" applyFill="1" applyBorder="1" applyAlignment="1" applyProtection="1">
      <alignment horizontal="center"/>
    </xf>
    <xf numFmtId="0" fontId="9" fillId="19" borderId="15" xfId="1" applyNumberFormat="1" applyFont="1" applyFill="1" applyBorder="1" applyAlignment="1" applyProtection="1">
      <alignment horizontal="center"/>
    </xf>
    <xf numFmtId="0" fontId="9" fillId="19" borderId="7" xfId="1" applyNumberFormat="1" applyFont="1" applyFill="1" applyBorder="1" applyAlignment="1" applyProtection="1">
      <alignment horizontal="center"/>
    </xf>
    <xf numFmtId="0" fontId="9" fillId="19" borderId="32" xfId="1" applyFont="1" applyFill="1" applyBorder="1" applyAlignment="1" applyProtection="1">
      <alignment horizontal="center" vertical="center" wrapText="1"/>
      <protection locked="0"/>
    </xf>
    <xf numFmtId="0" fontId="9" fillId="19" borderId="18" xfId="1" applyFont="1" applyFill="1" applyBorder="1" applyAlignment="1" applyProtection="1">
      <alignment horizontal="center" vertical="center" wrapText="1"/>
      <protection locked="0"/>
    </xf>
    <xf numFmtId="0" fontId="9" fillId="19" borderId="20" xfId="1" applyFont="1" applyFill="1" applyBorder="1" applyAlignment="1" applyProtection="1">
      <alignment horizontal="center" vertical="center" wrapText="1"/>
      <protection locked="0"/>
    </xf>
    <xf numFmtId="0" fontId="9" fillId="19" borderId="33" xfId="1" applyFont="1" applyFill="1" applyBorder="1" applyAlignment="1" applyProtection="1">
      <alignment horizontal="center" vertical="center" wrapText="1"/>
      <protection locked="0"/>
    </xf>
    <xf numFmtId="0" fontId="9" fillId="19" borderId="0" xfId="1" applyFont="1" applyFill="1" applyBorder="1" applyAlignment="1" applyProtection="1">
      <alignment horizontal="center" vertical="center" wrapText="1"/>
      <protection locked="0"/>
    </xf>
    <xf numFmtId="0" fontId="9" fillId="19" borderId="34" xfId="1" applyFont="1" applyFill="1" applyBorder="1" applyAlignment="1" applyProtection="1">
      <alignment horizontal="center" vertical="center" wrapText="1"/>
      <protection locked="0"/>
    </xf>
    <xf numFmtId="0" fontId="9" fillId="0" borderId="16" xfId="1" applyNumberFormat="1" applyFont="1" applyFill="1" applyBorder="1" applyAlignment="1" applyProtection="1">
      <alignment horizontal="center" vertical="center"/>
    </xf>
    <xf numFmtId="0" fontId="9" fillId="0" borderId="19" xfId="1" applyNumberFormat="1" applyFont="1" applyFill="1" applyBorder="1" applyAlignment="1" applyProtection="1">
      <alignment horizontal="center" vertical="center"/>
    </xf>
    <xf numFmtId="0" fontId="9" fillId="0" borderId="31" xfId="1" applyNumberFormat="1" applyFont="1" applyFill="1" applyBorder="1" applyAlignment="1" applyProtection="1">
      <alignment horizontal="center" vertical="center"/>
    </xf>
    <xf numFmtId="0" fontId="9" fillId="0" borderId="15" xfId="1" applyNumberFormat="1" applyFont="1" applyFill="1" applyBorder="1" applyAlignment="1" applyProtection="1">
      <alignment horizontal="center" vertical="center"/>
    </xf>
    <xf numFmtId="0" fontId="9" fillId="0" borderId="7" xfId="1" applyNumberFormat="1" applyFont="1" applyFill="1" applyBorder="1" applyAlignment="1" applyProtection="1">
      <alignment horizontal="center" vertical="center"/>
    </xf>
    <xf numFmtId="0" fontId="9" fillId="19" borderId="16" xfId="1" applyNumberFormat="1" applyFont="1" applyFill="1" applyBorder="1" applyAlignment="1" applyProtection="1">
      <alignment horizontal="center"/>
      <protection locked="0"/>
    </xf>
    <xf numFmtId="0" fontId="9" fillId="19" borderId="19" xfId="1" applyNumberFormat="1" applyFont="1" applyFill="1" applyBorder="1" applyAlignment="1" applyProtection="1">
      <alignment horizontal="center"/>
      <protection locked="0"/>
    </xf>
    <xf numFmtId="0" fontId="9" fillId="19" borderId="31" xfId="1" applyNumberFormat="1" applyFont="1" applyFill="1" applyBorder="1" applyAlignment="1" applyProtection="1">
      <alignment horizontal="center"/>
      <protection locked="0"/>
    </xf>
    <xf numFmtId="0" fontId="9" fillId="19" borderId="15" xfId="1" applyNumberFormat="1" applyFont="1" applyFill="1" applyBorder="1" applyAlignment="1" applyProtection="1">
      <alignment horizontal="center"/>
      <protection locked="0"/>
    </xf>
    <xf numFmtId="0" fontId="9" fillId="19" borderId="7" xfId="1" applyNumberFormat="1" applyFont="1" applyFill="1" applyBorder="1" applyAlignment="1" applyProtection="1">
      <alignment horizontal="center"/>
      <protection locked="0"/>
    </xf>
    <xf numFmtId="49" fontId="9" fillId="19" borderId="7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1" applyFont="1" applyBorder="1" applyAlignment="1" applyProtection="1">
      <alignment horizontal="center" vertical="center" wrapText="1"/>
      <protection locked="0"/>
    </xf>
    <xf numFmtId="0" fontId="9" fillId="0" borderId="12" xfId="1" applyFont="1" applyBorder="1" applyAlignment="1" applyProtection="1">
      <alignment horizontal="center" vertical="center"/>
      <protection locked="0"/>
    </xf>
    <xf numFmtId="0" fontId="14" fillId="19" borderId="16" xfId="1" applyFont="1" applyFill="1" applyBorder="1" applyAlignment="1" applyProtection="1">
      <alignment horizontal="left" vertical="top" wrapText="1"/>
      <protection locked="0"/>
    </xf>
    <xf numFmtId="0" fontId="14" fillId="19" borderId="19" xfId="1" applyFont="1" applyFill="1" applyBorder="1" applyAlignment="1" applyProtection="1">
      <alignment horizontal="left" vertical="top" wrapText="1"/>
      <protection locked="0"/>
    </xf>
    <xf numFmtId="0" fontId="14" fillId="19" borderId="15" xfId="1" applyFont="1" applyFill="1" applyBorder="1" applyAlignment="1" applyProtection="1">
      <alignment horizontal="left" vertical="top" wrapText="1"/>
      <protection locked="0"/>
    </xf>
  </cellXfs>
  <cellStyles count="138">
    <cellStyle name="20% - Accent1 2" xfId="3" xr:uid="{00000000-0005-0000-0000-000000000000}"/>
    <cellStyle name="20% - Accent1 2 2" xfId="4" xr:uid="{00000000-0005-0000-0000-000001000000}"/>
    <cellStyle name="20% - Accent1 3" xfId="5" xr:uid="{00000000-0005-0000-0000-000002000000}"/>
    <cellStyle name="20% - Accent1 3 2" xfId="6" xr:uid="{00000000-0005-0000-0000-000003000000}"/>
    <cellStyle name="20% - Accent1 4" xfId="7" xr:uid="{00000000-0005-0000-0000-000004000000}"/>
    <cellStyle name="20% - Accent2 2" xfId="8" xr:uid="{00000000-0005-0000-0000-000005000000}"/>
    <cellStyle name="20% - Accent2 2 2" xfId="9" xr:uid="{00000000-0005-0000-0000-000006000000}"/>
    <cellStyle name="20% - Accent2 3" xfId="10" xr:uid="{00000000-0005-0000-0000-000007000000}"/>
    <cellStyle name="20% - Accent2 3 2" xfId="11" xr:uid="{00000000-0005-0000-0000-000008000000}"/>
    <cellStyle name="20% - Accent2 4" xfId="12" xr:uid="{00000000-0005-0000-0000-000009000000}"/>
    <cellStyle name="20% - Accent3 2" xfId="13" xr:uid="{00000000-0005-0000-0000-00000A000000}"/>
    <cellStyle name="20% - Accent3 2 2" xfId="14" xr:uid="{00000000-0005-0000-0000-00000B000000}"/>
    <cellStyle name="20% - Accent3 3" xfId="15" xr:uid="{00000000-0005-0000-0000-00000C000000}"/>
    <cellStyle name="20% - Accent3 3 2" xfId="16" xr:uid="{00000000-0005-0000-0000-00000D000000}"/>
    <cellStyle name="20% - Accent3 4" xfId="17" xr:uid="{00000000-0005-0000-0000-00000E000000}"/>
    <cellStyle name="20% - Accent4 2" xfId="18" xr:uid="{00000000-0005-0000-0000-00000F000000}"/>
    <cellStyle name="20% - Accent4 2 2" xfId="19" xr:uid="{00000000-0005-0000-0000-000010000000}"/>
    <cellStyle name="20% - Accent4 3" xfId="20" xr:uid="{00000000-0005-0000-0000-000011000000}"/>
    <cellStyle name="20% - Accent4 3 2" xfId="21" xr:uid="{00000000-0005-0000-0000-000012000000}"/>
    <cellStyle name="20% - Accent4 4" xfId="22" xr:uid="{00000000-0005-0000-0000-000013000000}"/>
    <cellStyle name="20% - Accent5 2" xfId="23" xr:uid="{00000000-0005-0000-0000-000014000000}"/>
    <cellStyle name="20% - Accent5 2 2" xfId="24" xr:uid="{00000000-0005-0000-0000-000015000000}"/>
    <cellStyle name="20% - Accent5 3" xfId="25" xr:uid="{00000000-0005-0000-0000-000016000000}"/>
    <cellStyle name="20% - Accent5 3 2" xfId="26" xr:uid="{00000000-0005-0000-0000-000017000000}"/>
    <cellStyle name="20% - Accent5 4" xfId="27" xr:uid="{00000000-0005-0000-0000-000018000000}"/>
    <cellStyle name="20% - Accent6 2" xfId="28" xr:uid="{00000000-0005-0000-0000-000019000000}"/>
    <cellStyle name="20% - Accent6 2 2" xfId="29" xr:uid="{00000000-0005-0000-0000-00001A000000}"/>
    <cellStyle name="20% - Accent6 3" xfId="30" xr:uid="{00000000-0005-0000-0000-00001B000000}"/>
    <cellStyle name="20% - Accent6 3 2" xfId="31" xr:uid="{00000000-0005-0000-0000-00001C000000}"/>
    <cellStyle name="20% - Accent6 4" xfId="32" xr:uid="{00000000-0005-0000-0000-00001D000000}"/>
    <cellStyle name="40% - Accent1 2" xfId="33" xr:uid="{00000000-0005-0000-0000-00001E000000}"/>
    <cellStyle name="40% - Accent1 2 2" xfId="34" xr:uid="{00000000-0005-0000-0000-00001F000000}"/>
    <cellStyle name="40% - Accent1 3" xfId="35" xr:uid="{00000000-0005-0000-0000-000020000000}"/>
    <cellStyle name="40% - Accent1 3 2" xfId="36" xr:uid="{00000000-0005-0000-0000-000021000000}"/>
    <cellStyle name="40% - Accent1 4" xfId="37" xr:uid="{00000000-0005-0000-0000-000022000000}"/>
    <cellStyle name="40% - Accent2 2" xfId="38" xr:uid="{00000000-0005-0000-0000-000023000000}"/>
    <cellStyle name="40% - Accent2 2 2" xfId="39" xr:uid="{00000000-0005-0000-0000-000024000000}"/>
    <cellStyle name="40% - Accent2 3" xfId="40" xr:uid="{00000000-0005-0000-0000-000025000000}"/>
    <cellStyle name="40% - Accent2 3 2" xfId="41" xr:uid="{00000000-0005-0000-0000-000026000000}"/>
    <cellStyle name="40% - Accent2 4" xfId="42" xr:uid="{00000000-0005-0000-0000-000027000000}"/>
    <cellStyle name="40% - Accent3 2" xfId="43" xr:uid="{00000000-0005-0000-0000-000028000000}"/>
    <cellStyle name="40% - Accent3 2 2" xfId="44" xr:uid="{00000000-0005-0000-0000-000029000000}"/>
    <cellStyle name="40% - Accent3 3" xfId="45" xr:uid="{00000000-0005-0000-0000-00002A000000}"/>
    <cellStyle name="40% - Accent3 3 2" xfId="46" xr:uid="{00000000-0005-0000-0000-00002B000000}"/>
    <cellStyle name="40% - Accent3 4" xfId="47" xr:uid="{00000000-0005-0000-0000-00002C000000}"/>
    <cellStyle name="40% - Accent4 2" xfId="48" xr:uid="{00000000-0005-0000-0000-00002D000000}"/>
    <cellStyle name="40% - Accent4 2 2" xfId="49" xr:uid="{00000000-0005-0000-0000-00002E000000}"/>
    <cellStyle name="40% - Accent4 3" xfId="50" xr:uid="{00000000-0005-0000-0000-00002F000000}"/>
    <cellStyle name="40% - Accent4 3 2" xfId="51" xr:uid="{00000000-0005-0000-0000-000030000000}"/>
    <cellStyle name="40% - Accent4 4" xfId="52" xr:uid="{00000000-0005-0000-0000-000031000000}"/>
    <cellStyle name="40% - Accent5 2" xfId="53" xr:uid="{00000000-0005-0000-0000-000032000000}"/>
    <cellStyle name="40% - Accent5 2 2" xfId="54" xr:uid="{00000000-0005-0000-0000-000033000000}"/>
    <cellStyle name="40% - Accent5 3" xfId="55" xr:uid="{00000000-0005-0000-0000-000034000000}"/>
    <cellStyle name="40% - Accent5 3 2" xfId="56" xr:uid="{00000000-0005-0000-0000-000035000000}"/>
    <cellStyle name="40% - Accent5 4" xfId="57" xr:uid="{00000000-0005-0000-0000-000036000000}"/>
    <cellStyle name="40% - Accent6 2" xfId="58" xr:uid="{00000000-0005-0000-0000-000037000000}"/>
    <cellStyle name="40% - Accent6 2 2" xfId="59" xr:uid="{00000000-0005-0000-0000-000038000000}"/>
    <cellStyle name="40% - Accent6 3" xfId="60" xr:uid="{00000000-0005-0000-0000-000039000000}"/>
    <cellStyle name="40% - Accent6 3 2" xfId="61" xr:uid="{00000000-0005-0000-0000-00003A000000}"/>
    <cellStyle name="40% - Accent6 4" xfId="62" xr:uid="{00000000-0005-0000-0000-00003B000000}"/>
    <cellStyle name="Comma 2" xfId="63" xr:uid="{00000000-0005-0000-0000-00003C000000}"/>
    <cellStyle name="Comma 2 2" xfId="64" xr:uid="{00000000-0005-0000-0000-00003D000000}"/>
    <cellStyle name="Comma 2 2 2" xfId="65" xr:uid="{00000000-0005-0000-0000-00003E000000}"/>
    <cellStyle name="Comma 2 3" xfId="66" xr:uid="{00000000-0005-0000-0000-00003F000000}"/>
    <cellStyle name="Comma 2 3 2" xfId="67" xr:uid="{00000000-0005-0000-0000-000040000000}"/>
    <cellStyle name="Comma 2 4" xfId="68" xr:uid="{00000000-0005-0000-0000-000041000000}"/>
    <cellStyle name="Currency 2" xfId="69" xr:uid="{00000000-0005-0000-0000-000042000000}"/>
    <cellStyle name="Currency 2 2" xfId="70" xr:uid="{00000000-0005-0000-0000-000043000000}"/>
    <cellStyle name="Currency 3" xfId="71" xr:uid="{00000000-0005-0000-0000-000044000000}"/>
    <cellStyle name="Currency 3 2" xfId="72" xr:uid="{00000000-0005-0000-0000-000045000000}"/>
    <cellStyle name="Currency 3 2 2" xfId="73" xr:uid="{00000000-0005-0000-0000-000046000000}"/>
    <cellStyle name="Currency 3 2 2 2" xfId="74" xr:uid="{00000000-0005-0000-0000-000047000000}"/>
    <cellStyle name="Currency 3 2 3" xfId="75" xr:uid="{00000000-0005-0000-0000-000048000000}"/>
    <cellStyle name="Currency 3 2 3 2" xfId="76" xr:uid="{00000000-0005-0000-0000-000049000000}"/>
    <cellStyle name="Currency 3 2 4" xfId="77" xr:uid="{00000000-0005-0000-0000-00004A000000}"/>
    <cellStyle name="Currency 3 3" xfId="78" xr:uid="{00000000-0005-0000-0000-00004B000000}"/>
    <cellStyle name="Currency 3 3 2" xfId="79" xr:uid="{00000000-0005-0000-0000-00004C000000}"/>
    <cellStyle name="Currency 3 4" xfId="80" xr:uid="{00000000-0005-0000-0000-00004D000000}"/>
    <cellStyle name="Currency 3 4 2" xfId="81" xr:uid="{00000000-0005-0000-0000-00004E000000}"/>
    <cellStyle name="Currency 3 5" xfId="82" xr:uid="{00000000-0005-0000-0000-00004F000000}"/>
    <cellStyle name="Currency 4" xfId="83" xr:uid="{00000000-0005-0000-0000-000050000000}"/>
    <cellStyle name="Currency 5" xfId="84" xr:uid="{00000000-0005-0000-0000-000051000000}"/>
    <cellStyle name="Currency 5 2" xfId="85" xr:uid="{00000000-0005-0000-0000-000052000000}"/>
    <cellStyle name="Currency 5 2 2" xfId="86" xr:uid="{00000000-0005-0000-0000-000053000000}"/>
    <cellStyle name="Currency 5 3" xfId="87" xr:uid="{00000000-0005-0000-0000-000054000000}"/>
    <cellStyle name="Currency 5 3 2" xfId="88" xr:uid="{00000000-0005-0000-0000-000055000000}"/>
    <cellStyle name="Currency 5 4" xfId="89" xr:uid="{00000000-0005-0000-0000-000056000000}"/>
    <cellStyle name="Currency 6" xfId="90" xr:uid="{00000000-0005-0000-0000-000057000000}"/>
    <cellStyle name="Currency 6 2" xfId="91" xr:uid="{00000000-0005-0000-0000-000058000000}"/>
    <cellStyle name="Currency 7" xfId="92" xr:uid="{00000000-0005-0000-0000-000059000000}"/>
    <cellStyle name="Currency 7 2" xfId="93" xr:uid="{00000000-0005-0000-0000-00005A000000}"/>
    <cellStyle name="Hyperlink" xfId="137" builtinId="8"/>
    <cellStyle name="Normal" xfId="0" builtinId="0"/>
    <cellStyle name="Normal 2" xfId="1" xr:uid="{00000000-0005-0000-0000-00005D000000}"/>
    <cellStyle name="Normal 2 2" xfId="94" xr:uid="{00000000-0005-0000-0000-00005E000000}"/>
    <cellStyle name="Normal 2 3" xfId="95" xr:uid="{00000000-0005-0000-0000-00005F000000}"/>
    <cellStyle name="Normal 3" xfId="2" xr:uid="{00000000-0005-0000-0000-000060000000}"/>
    <cellStyle name="Normal 3 2" xfId="96" xr:uid="{00000000-0005-0000-0000-000061000000}"/>
    <cellStyle name="Normal 3 2 2" xfId="97" xr:uid="{00000000-0005-0000-0000-000062000000}"/>
    <cellStyle name="Normal 3 2 2 2" xfId="98" xr:uid="{00000000-0005-0000-0000-000063000000}"/>
    <cellStyle name="Normal 3 2 3" xfId="99" xr:uid="{00000000-0005-0000-0000-000064000000}"/>
    <cellStyle name="Normal 3 2 3 2" xfId="100" xr:uid="{00000000-0005-0000-0000-000065000000}"/>
    <cellStyle name="Normal 3 2 4" xfId="101" xr:uid="{00000000-0005-0000-0000-000066000000}"/>
    <cellStyle name="Normal 3 3" xfId="102" xr:uid="{00000000-0005-0000-0000-000067000000}"/>
    <cellStyle name="Normal 3 3 2" xfId="103" xr:uid="{00000000-0005-0000-0000-000068000000}"/>
    <cellStyle name="Normal 3 4" xfId="104" xr:uid="{00000000-0005-0000-0000-000069000000}"/>
    <cellStyle name="Normal 3 4 2" xfId="105" xr:uid="{00000000-0005-0000-0000-00006A000000}"/>
    <cellStyle name="Normal 3 5" xfId="106" xr:uid="{00000000-0005-0000-0000-00006B000000}"/>
    <cellStyle name="Normal 4" xfId="107" xr:uid="{00000000-0005-0000-0000-00006C000000}"/>
    <cellStyle name="Normal 4 2" xfId="108" xr:uid="{00000000-0005-0000-0000-00006D000000}"/>
    <cellStyle name="Normal 5" xfId="109" xr:uid="{00000000-0005-0000-0000-00006E000000}"/>
    <cellStyle name="Normal 6" xfId="110" xr:uid="{00000000-0005-0000-0000-00006F000000}"/>
    <cellStyle name="Normal 6 2" xfId="111" xr:uid="{00000000-0005-0000-0000-000070000000}"/>
    <cellStyle name="Normal 6 2 2" xfId="112" xr:uid="{00000000-0005-0000-0000-000071000000}"/>
    <cellStyle name="Normal 6 2 2 2" xfId="113" xr:uid="{00000000-0005-0000-0000-000072000000}"/>
    <cellStyle name="Normal 6 2 3" xfId="114" xr:uid="{00000000-0005-0000-0000-000073000000}"/>
    <cellStyle name="Normal 6 2 3 2" xfId="115" xr:uid="{00000000-0005-0000-0000-000074000000}"/>
    <cellStyle name="Normal 6 2 4" xfId="116" xr:uid="{00000000-0005-0000-0000-000075000000}"/>
    <cellStyle name="Normal 7" xfId="117" xr:uid="{00000000-0005-0000-0000-000076000000}"/>
    <cellStyle name="Normal 7 2" xfId="118" xr:uid="{00000000-0005-0000-0000-000077000000}"/>
    <cellStyle name="Normal 7 2 2" xfId="119" xr:uid="{00000000-0005-0000-0000-000078000000}"/>
    <cellStyle name="Normal 7 3" xfId="120" xr:uid="{00000000-0005-0000-0000-000079000000}"/>
    <cellStyle name="Normal 7 3 2" xfId="121" xr:uid="{00000000-0005-0000-0000-00007A000000}"/>
    <cellStyle name="Normal 7 4" xfId="122" xr:uid="{00000000-0005-0000-0000-00007B000000}"/>
    <cellStyle name="Normal 8" xfId="123" xr:uid="{00000000-0005-0000-0000-00007C000000}"/>
    <cellStyle name="Normal 8 2" xfId="124" xr:uid="{00000000-0005-0000-0000-00007D000000}"/>
    <cellStyle name="Normal 9" xfId="125" xr:uid="{00000000-0005-0000-0000-00007E000000}"/>
    <cellStyle name="Normal 9 2" xfId="126" xr:uid="{00000000-0005-0000-0000-00007F000000}"/>
    <cellStyle name="Note 2" xfId="127" xr:uid="{00000000-0005-0000-0000-000080000000}"/>
    <cellStyle name="Note 2 2" xfId="128" xr:uid="{00000000-0005-0000-0000-000081000000}"/>
    <cellStyle name="Note 2 2 2" xfId="129" xr:uid="{00000000-0005-0000-0000-000082000000}"/>
    <cellStyle name="Note 2 3" xfId="130" xr:uid="{00000000-0005-0000-0000-000083000000}"/>
    <cellStyle name="Note 2 3 2" xfId="131" xr:uid="{00000000-0005-0000-0000-000084000000}"/>
    <cellStyle name="Note 2 4" xfId="132" xr:uid="{00000000-0005-0000-0000-000085000000}"/>
    <cellStyle name="Note 3" xfId="133" xr:uid="{00000000-0005-0000-0000-000086000000}"/>
    <cellStyle name="Note 3 2" xfId="134" xr:uid="{00000000-0005-0000-0000-000087000000}"/>
    <cellStyle name="Note 4" xfId="135" xr:uid="{00000000-0005-0000-0000-000088000000}"/>
    <cellStyle name="Note 4 2" xfId="136" xr:uid="{00000000-0005-0000-0000-000089000000}"/>
  </cellStyles>
  <dxfs count="0"/>
  <tableStyles count="0" defaultTableStyle="TableStyleMedium2" defaultPivotStyle="PivotStyleLight16"/>
  <colors>
    <mruColors>
      <color rgb="FFFF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487680</xdr:colOff>
      <xdr:row>8</xdr:row>
      <xdr:rowOff>114300</xdr:rowOff>
    </xdr:from>
    <xdr:to>
      <xdr:col>13</xdr:col>
      <xdr:colOff>701040</xdr:colOff>
      <xdr:row>17</xdr:row>
      <xdr:rowOff>45720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132320" y="1767840"/>
          <a:ext cx="6583680" cy="1440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Financial Audits for the</a:t>
          </a:r>
          <a:r>
            <a:rPr lang="en-US" sz="2000" baseline="0"/>
            <a:t> 2020-2021 Fiscal Year have not yet taken place. It is anticipated that they will be completed before the end of October 20201.</a:t>
          </a:r>
          <a:endParaRPr lang="en-US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becca.feiden@spcsa.nv.gov" TargetMode="External"/><Relationship Id="rId18" Type="http://schemas.openxmlformats.org/officeDocument/2006/relationships/hyperlink" Target="mailto:rebecca.feiden@spcsa.nv.gov" TargetMode="External"/><Relationship Id="rId26" Type="http://schemas.openxmlformats.org/officeDocument/2006/relationships/hyperlink" Target="mailto:inspirada.info@pinecrestnv.org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mailto:rebecca.feiden@spcsa.nv.gov" TargetMode="External"/><Relationship Id="rId34" Type="http://schemas.openxmlformats.org/officeDocument/2006/relationships/hyperlink" Target="mailto:skyecanyon.info@somersetnv.org" TargetMode="External"/><Relationship Id="rId7" Type="http://schemas.openxmlformats.org/officeDocument/2006/relationships/hyperlink" Target="mailto:rebecca.feiden@spcsa.nv.gov" TargetMode="External"/><Relationship Id="rId12" Type="http://schemas.openxmlformats.org/officeDocument/2006/relationships/hyperlink" Target="mailto:rebecca.feiden@spcsa.nv.gov" TargetMode="External"/><Relationship Id="rId17" Type="http://schemas.openxmlformats.org/officeDocument/2006/relationships/hyperlink" Target="mailto:rebecca.feiden@spcsa.nv.gov" TargetMode="External"/><Relationship Id="rId25" Type="http://schemas.openxmlformats.org/officeDocument/2006/relationships/hyperlink" Target="mailto:rebecca.feiden@spcsa.nv.gov" TargetMode="External"/><Relationship Id="rId33" Type="http://schemas.openxmlformats.org/officeDocument/2006/relationships/hyperlink" Target="mailto:skypointe.info@somersetnv.org" TargetMode="External"/><Relationship Id="rId38" Type="http://schemas.openxmlformats.org/officeDocument/2006/relationships/hyperlink" Target="mailto:info@pinecrestnnv.org" TargetMode="External"/><Relationship Id="rId2" Type="http://schemas.openxmlformats.org/officeDocument/2006/relationships/hyperlink" Target="mailto:rebecca.feiden@spcsa.nv.gov" TargetMode="External"/><Relationship Id="rId16" Type="http://schemas.openxmlformats.org/officeDocument/2006/relationships/hyperlink" Target="mailto:rebecca.feiden@spcsa.nv.gov" TargetMode="External"/><Relationship Id="rId20" Type="http://schemas.openxmlformats.org/officeDocument/2006/relationships/hyperlink" Target="mailto:rebecca.feiden@spcsa.nv.gov" TargetMode="External"/><Relationship Id="rId29" Type="http://schemas.openxmlformats.org/officeDocument/2006/relationships/hyperlink" Target="mailto:aliante.info@somersetnv.org" TargetMode="External"/><Relationship Id="rId1" Type="http://schemas.openxmlformats.org/officeDocument/2006/relationships/hyperlink" Target="mailto:rebecca.feiden@spcsa.nv.gov" TargetMode="External"/><Relationship Id="rId6" Type="http://schemas.openxmlformats.org/officeDocument/2006/relationships/hyperlink" Target="mailto:rebecca.feiden@spcsa.nv.gov" TargetMode="External"/><Relationship Id="rId11" Type="http://schemas.openxmlformats.org/officeDocument/2006/relationships/hyperlink" Target="mailto:rebecca.feiden@spcsa.nv.gov" TargetMode="External"/><Relationship Id="rId24" Type="http://schemas.openxmlformats.org/officeDocument/2006/relationships/hyperlink" Target="mailto:rebecca.feiden@spcsa.nv.gov" TargetMode="External"/><Relationship Id="rId32" Type="http://schemas.openxmlformats.org/officeDocument/2006/relationships/hyperlink" Target="mailto:nlv.info@somersetnv.org" TargetMode="External"/><Relationship Id="rId37" Type="http://schemas.openxmlformats.org/officeDocument/2006/relationships/hyperlink" Target="mailto:info@maternnv.org" TargetMode="External"/><Relationship Id="rId5" Type="http://schemas.openxmlformats.org/officeDocument/2006/relationships/hyperlink" Target="mailto:rebecca.feiden@spcsa.nv.gov" TargetMode="External"/><Relationship Id="rId15" Type="http://schemas.openxmlformats.org/officeDocument/2006/relationships/hyperlink" Target="mailto:rebecca.feiden@spcsa.nv.gov" TargetMode="External"/><Relationship Id="rId23" Type="http://schemas.openxmlformats.org/officeDocument/2006/relationships/hyperlink" Target="mailto:rebecca.feiden@spcsa.nv.gov" TargetMode="External"/><Relationship Id="rId28" Type="http://schemas.openxmlformats.org/officeDocument/2006/relationships/hyperlink" Target="mailto:info@slamnv.org" TargetMode="External"/><Relationship Id="rId36" Type="http://schemas.openxmlformats.org/officeDocument/2006/relationships/hyperlink" Target="mailto:info@doralnnv.org" TargetMode="External"/><Relationship Id="rId10" Type="http://schemas.openxmlformats.org/officeDocument/2006/relationships/hyperlink" Target="mailto:rebecca.feiden@spcsa.nv.gov" TargetMode="External"/><Relationship Id="rId19" Type="http://schemas.openxmlformats.org/officeDocument/2006/relationships/hyperlink" Target="mailto:rebecca.feiden@spcsa.nv.gov" TargetMode="External"/><Relationship Id="rId31" Type="http://schemas.openxmlformats.org/officeDocument/2006/relationships/hyperlink" Target="mailto:losee.infor@somersetnv.org" TargetMode="External"/><Relationship Id="rId4" Type="http://schemas.openxmlformats.org/officeDocument/2006/relationships/hyperlink" Target="mailto:rebecca.feiden@spcsa.nv.gov" TargetMode="External"/><Relationship Id="rId9" Type="http://schemas.openxmlformats.org/officeDocument/2006/relationships/hyperlink" Target="mailto:rebecca.feiden@spcsa.nv.gov" TargetMode="External"/><Relationship Id="rId14" Type="http://schemas.openxmlformats.org/officeDocument/2006/relationships/hyperlink" Target="mailto:rebecca.feiden@spcsa.nv.gov" TargetMode="External"/><Relationship Id="rId22" Type="http://schemas.openxmlformats.org/officeDocument/2006/relationships/hyperlink" Target="mailto:rebecca.feiden@spcsa.nv.gov" TargetMode="External"/><Relationship Id="rId27" Type="http://schemas.openxmlformats.org/officeDocument/2006/relationships/hyperlink" Target="mailto:horizon.info@pinecrestnv.org" TargetMode="External"/><Relationship Id="rId30" Type="http://schemas.openxmlformats.org/officeDocument/2006/relationships/hyperlink" Target="mailto:lonemountain.info@somersetnv.org" TargetMode="External"/><Relationship Id="rId35" Type="http://schemas.openxmlformats.org/officeDocument/2006/relationships/hyperlink" Target="mailto:stephanie.info@somersetnv.org" TargetMode="External"/><Relationship Id="rId8" Type="http://schemas.openxmlformats.org/officeDocument/2006/relationships/hyperlink" Target="mailto:rebecca.feiden@spcsa.nv.gov" TargetMode="External"/><Relationship Id="rId3" Type="http://schemas.openxmlformats.org/officeDocument/2006/relationships/hyperlink" Target="mailto:rebecca.feiden@spcsa.nv.gov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8"/>
  <sheetViews>
    <sheetView topLeftCell="A7" workbookViewId="0">
      <selection activeCell="J32" sqref="J32"/>
    </sheetView>
  </sheetViews>
  <sheetFormatPr defaultRowHeight="14.45"/>
  <cols>
    <col min="1" max="1" width="3.5703125" customWidth="1"/>
    <col min="2" max="2" width="36.7109375" bestFit="1" customWidth="1"/>
    <col min="3" max="3" width="22.7109375" customWidth="1"/>
    <col min="4" max="5" width="8" customWidth="1"/>
    <col min="6" max="6" width="18" customWidth="1"/>
    <col min="7" max="7" width="6.5703125" customWidth="1"/>
    <col min="8" max="8" width="27.42578125" customWidth="1"/>
    <col min="9" max="9" width="16.85546875" customWidth="1"/>
    <col min="10" max="10" width="36.7109375" customWidth="1"/>
    <col min="11" max="11" width="18.28515625" customWidth="1"/>
    <col min="12" max="12" width="41.7109375" bestFit="1" customWidth="1"/>
    <col min="13" max="13" width="27.42578125" customWidth="1"/>
    <col min="14" max="14" width="27.7109375" customWidth="1"/>
    <col min="15" max="15" width="36.5703125" customWidth="1"/>
    <col min="16" max="16" width="18.28515625" customWidth="1"/>
    <col min="249" max="249" width="36.42578125" customWidth="1"/>
    <col min="250" max="251" width="8" customWidth="1"/>
    <col min="252" max="252" width="18" customWidth="1"/>
    <col min="253" max="253" width="6.5703125" customWidth="1"/>
    <col min="254" max="255" width="10.42578125" customWidth="1"/>
    <col min="256" max="256" width="10.7109375" customWidth="1"/>
    <col min="257" max="263" width="7.42578125" customWidth="1"/>
    <col min="264" max="265" width="27.42578125" customWidth="1"/>
    <col min="266" max="266" width="36.7109375" customWidth="1"/>
    <col min="267" max="267" width="18.28515625" customWidth="1"/>
    <col min="268" max="268" width="36.7109375" customWidth="1"/>
    <col min="269" max="269" width="27.42578125" customWidth="1"/>
    <col min="270" max="270" width="27.7109375" customWidth="1"/>
    <col min="271" max="271" width="36.5703125" customWidth="1"/>
    <col min="272" max="272" width="18.28515625" customWidth="1"/>
    <col min="505" max="505" width="36.42578125" customWidth="1"/>
    <col min="506" max="507" width="8" customWidth="1"/>
    <col min="508" max="508" width="18" customWidth="1"/>
    <col min="509" max="509" width="6.5703125" customWidth="1"/>
    <col min="510" max="511" width="10.42578125" customWidth="1"/>
    <col min="512" max="512" width="10.7109375" customWidth="1"/>
    <col min="513" max="519" width="7.42578125" customWidth="1"/>
    <col min="520" max="521" width="27.42578125" customWidth="1"/>
    <col min="522" max="522" width="36.7109375" customWidth="1"/>
    <col min="523" max="523" width="18.28515625" customWidth="1"/>
    <col min="524" max="524" width="36.7109375" customWidth="1"/>
    <col min="525" max="525" width="27.42578125" customWidth="1"/>
    <col min="526" max="526" width="27.7109375" customWidth="1"/>
    <col min="527" max="527" width="36.5703125" customWidth="1"/>
    <col min="528" max="528" width="18.28515625" customWidth="1"/>
    <col min="761" max="761" width="36.42578125" customWidth="1"/>
    <col min="762" max="763" width="8" customWidth="1"/>
    <col min="764" max="764" width="18" customWidth="1"/>
    <col min="765" max="765" width="6.5703125" customWidth="1"/>
    <col min="766" max="767" width="10.42578125" customWidth="1"/>
    <col min="768" max="768" width="10.7109375" customWidth="1"/>
    <col min="769" max="775" width="7.42578125" customWidth="1"/>
    <col min="776" max="777" width="27.42578125" customWidth="1"/>
    <col min="778" max="778" width="36.7109375" customWidth="1"/>
    <col min="779" max="779" width="18.28515625" customWidth="1"/>
    <col min="780" max="780" width="36.7109375" customWidth="1"/>
    <col min="781" max="781" width="27.42578125" customWidth="1"/>
    <col min="782" max="782" width="27.7109375" customWidth="1"/>
    <col min="783" max="783" width="36.5703125" customWidth="1"/>
    <col min="784" max="784" width="18.28515625" customWidth="1"/>
    <col min="1017" max="1017" width="36.42578125" customWidth="1"/>
    <col min="1018" max="1019" width="8" customWidth="1"/>
    <col min="1020" max="1020" width="18" customWidth="1"/>
    <col min="1021" max="1021" width="6.5703125" customWidth="1"/>
    <col min="1022" max="1023" width="10.42578125" customWidth="1"/>
    <col min="1024" max="1024" width="10.7109375" customWidth="1"/>
    <col min="1025" max="1031" width="7.42578125" customWidth="1"/>
    <col min="1032" max="1033" width="27.42578125" customWidth="1"/>
    <col min="1034" max="1034" width="36.7109375" customWidth="1"/>
    <col min="1035" max="1035" width="18.28515625" customWidth="1"/>
    <col min="1036" max="1036" width="36.7109375" customWidth="1"/>
    <col min="1037" max="1037" width="27.42578125" customWidth="1"/>
    <col min="1038" max="1038" width="27.7109375" customWidth="1"/>
    <col min="1039" max="1039" width="36.5703125" customWidth="1"/>
    <col min="1040" max="1040" width="18.28515625" customWidth="1"/>
    <col min="1273" max="1273" width="36.42578125" customWidth="1"/>
    <col min="1274" max="1275" width="8" customWidth="1"/>
    <col min="1276" max="1276" width="18" customWidth="1"/>
    <col min="1277" max="1277" width="6.5703125" customWidth="1"/>
    <col min="1278" max="1279" width="10.42578125" customWidth="1"/>
    <col min="1280" max="1280" width="10.7109375" customWidth="1"/>
    <col min="1281" max="1287" width="7.42578125" customWidth="1"/>
    <col min="1288" max="1289" width="27.42578125" customWidth="1"/>
    <col min="1290" max="1290" width="36.7109375" customWidth="1"/>
    <col min="1291" max="1291" width="18.28515625" customWidth="1"/>
    <col min="1292" max="1292" width="36.7109375" customWidth="1"/>
    <col min="1293" max="1293" width="27.42578125" customWidth="1"/>
    <col min="1294" max="1294" width="27.7109375" customWidth="1"/>
    <col min="1295" max="1295" width="36.5703125" customWidth="1"/>
    <col min="1296" max="1296" width="18.28515625" customWidth="1"/>
    <col min="1529" max="1529" width="36.42578125" customWidth="1"/>
    <col min="1530" max="1531" width="8" customWidth="1"/>
    <col min="1532" max="1532" width="18" customWidth="1"/>
    <col min="1533" max="1533" width="6.5703125" customWidth="1"/>
    <col min="1534" max="1535" width="10.42578125" customWidth="1"/>
    <col min="1536" max="1536" width="10.7109375" customWidth="1"/>
    <col min="1537" max="1543" width="7.42578125" customWidth="1"/>
    <col min="1544" max="1545" width="27.42578125" customWidth="1"/>
    <col min="1546" max="1546" width="36.7109375" customWidth="1"/>
    <col min="1547" max="1547" width="18.28515625" customWidth="1"/>
    <col min="1548" max="1548" width="36.7109375" customWidth="1"/>
    <col min="1549" max="1549" width="27.42578125" customWidth="1"/>
    <col min="1550" max="1550" width="27.7109375" customWidth="1"/>
    <col min="1551" max="1551" width="36.5703125" customWidth="1"/>
    <col min="1552" max="1552" width="18.28515625" customWidth="1"/>
    <col min="1785" max="1785" width="36.42578125" customWidth="1"/>
    <col min="1786" max="1787" width="8" customWidth="1"/>
    <col min="1788" max="1788" width="18" customWidth="1"/>
    <col min="1789" max="1789" width="6.5703125" customWidth="1"/>
    <col min="1790" max="1791" width="10.42578125" customWidth="1"/>
    <col min="1792" max="1792" width="10.7109375" customWidth="1"/>
    <col min="1793" max="1799" width="7.42578125" customWidth="1"/>
    <col min="1800" max="1801" width="27.42578125" customWidth="1"/>
    <col min="1802" max="1802" width="36.7109375" customWidth="1"/>
    <col min="1803" max="1803" width="18.28515625" customWidth="1"/>
    <col min="1804" max="1804" width="36.7109375" customWidth="1"/>
    <col min="1805" max="1805" width="27.42578125" customWidth="1"/>
    <col min="1806" max="1806" width="27.7109375" customWidth="1"/>
    <col min="1807" max="1807" width="36.5703125" customWidth="1"/>
    <col min="1808" max="1808" width="18.28515625" customWidth="1"/>
    <col min="2041" max="2041" width="36.42578125" customWidth="1"/>
    <col min="2042" max="2043" width="8" customWidth="1"/>
    <col min="2044" max="2044" width="18" customWidth="1"/>
    <col min="2045" max="2045" width="6.5703125" customWidth="1"/>
    <col min="2046" max="2047" width="10.42578125" customWidth="1"/>
    <col min="2048" max="2048" width="10.7109375" customWidth="1"/>
    <col min="2049" max="2055" width="7.42578125" customWidth="1"/>
    <col min="2056" max="2057" width="27.42578125" customWidth="1"/>
    <col min="2058" max="2058" width="36.7109375" customWidth="1"/>
    <col min="2059" max="2059" width="18.28515625" customWidth="1"/>
    <col min="2060" max="2060" width="36.7109375" customWidth="1"/>
    <col min="2061" max="2061" width="27.42578125" customWidth="1"/>
    <col min="2062" max="2062" width="27.7109375" customWidth="1"/>
    <col min="2063" max="2063" width="36.5703125" customWidth="1"/>
    <col min="2064" max="2064" width="18.28515625" customWidth="1"/>
    <col min="2297" max="2297" width="36.42578125" customWidth="1"/>
    <col min="2298" max="2299" width="8" customWidth="1"/>
    <col min="2300" max="2300" width="18" customWidth="1"/>
    <col min="2301" max="2301" width="6.5703125" customWidth="1"/>
    <col min="2302" max="2303" width="10.42578125" customWidth="1"/>
    <col min="2304" max="2304" width="10.7109375" customWidth="1"/>
    <col min="2305" max="2311" width="7.42578125" customWidth="1"/>
    <col min="2312" max="2313" width="27.42578125" customWidth="1"/>
    <col min="2314" max="2314" width="36.7109375" customWidth="1"/>
    <col min="2315" max="2315" width="18.28515625" customWidth="1"/>
    <col min="2316" max="2316" width="36.7109375" customWidth="1"/>
    <col min="2317" max="2317" width="27.42578125" customWidth="1"/>
    <col min="2318" max="2318" width="27.7109375" customWidth="1"/>
    <col min="2319" max="2319" width="36.5703125" customWidth="1"/>
    <col min="2320" max="2320" width="18.28515625" customWidth="1"/>
    <col min="2553" max="2553" width="36.42578125" customWidth="1"/>
    <col min="2554" max="2555" width="8" customWidth="1"/>
    <col min="2556" max="2556" width="18" customWidth="1"/>
    <col min="2557" max="2557" width="6.5703125" customWidth="1"/>
    <col min="2558" max="2559" width="10.42578125" customWidth="1"/>
    <col min="2560" max="2560" width="10.7109375" customWidth="1"/>
    <col min="2561" max="2567" width="7.42578125" customWidth="1"/>
    <col min="2568" max="2569" width="27.42578125" customWidth="1"/>
    <col min="2570" max="2570" width="36.7109375" customWidth="1"/>
    <col min="2571" max="2571" width="18.28515625" customWidth="1"/>
    <col min="2572" max="2572" width="36.7109375" customWidth="1"/>
    <col min="2573" max="2573" width="27.42578125" customWidth="1"/>
    <col min="2574" max="2574" width="27.7109375" customWidth="1"/>
    <col min="2575" max="2575" width="36.5703125" customWidth="1"/>
    <col min="2576" max="2576" width="18.28515625" customWidth="1"/>
    <col min="2809" max="2809" width="36.42578125" customWidth="1"/>
    <col min="2810" max="2811" width="8" customWidth="1"/>
    <col min="2812" max="2812" width="18" customWidth="1"/>
    <col min="2813" max="2813" width="6.5703125" customWidth="1"/>
    <col min="2814" max="2815" width="10.42578125" customWidth="1"/>
    <col min="2816" max="2816" width="10.7109375" customWidth="1"/>
    <col min="2817" max="2823" width="7.42578125" customWidth="1"/>
    <col min="2824" max="2825" width="27.42578125" customWidth="1"/>
    <col min="2826" max="2826" width="36.7109375" customWidth="1"/>
    <col min="2827" max="2827" width="18.28515625" customWidth="1"/>
    <col min="2828" max="2828" width="36.7109375" customWidth="1"/>
    <col min="2829" max="2829" width="27.42578125" customWidth="1"/>
    <col min="2830" max="2830" width="27.7109375" customWidth="1"/>
    <col min="2831" max="2831" width="36.5703125" customWidth="1"/>
    <col min="2832" max="2832" width="18.28515625" customWidth="1"/>
    <col min="3065" max="3065" width="36.42578125" customWidth="1"/>
    <col min="3066" max="3067" width="8" customWidth="1"/>
    <col min="3068" max="3068" width="18" customWidth="1"/>
    <col min="3069" max="3069" width="6.5703125" customWidth="1"/>
    <col min="3070" max="3071" width="10.42578125" customWidth="1"/>
    <col min="3072" max="3072" width="10.7109375" customWidth="1"/>
    <col min="3073" max="3079" width="7.42578125" customWidth="1"/>
    <col min="3080" max="3081" width="27.42578125" customWidth="1"/>
    <col min="3082" max="3082" width="36.7109375" customWidth="1"/>
    <col min="3083" max="3083" width="18.28515625" customWidth="1"/>
    <col min="3084" max="3084" width="36.7109375" customWidth="1"/>
    <col min="3085" max="3085" width="27.42578125" customWidth="1"/>
    <col min="3086" max="3086" width="27.7109375" customWidth="1"/>
    <col min="3087" max="3087" width="36.5703125" customWidth="1"/>
    <col min="3088" max="3088" width="18.28515625" customWidth="1"/>
    <col min="3321" max="3321" width="36.42578125" customWidth="1"/>
    <col min="3322" max="3323" width="8" customWidth="1"/>
    <col min="3324" max="3324" width="18" customWidth="1"/>
    <col min="3325" max="3325" width="6.5703125" customWidth="1"/>
    <col min="3326" max="3327" width="10.42578125" customWidth="1"/>
    <col min="3328" max="3328" width="10.7109375" customWidth="1"/>
    <col min="3329" max="3335" width="7.42578125" customWidth="1"/>
    <col min="3336" max="3337" width="27.42578125" customWidth="1"/>
    <col min="3338" max="3338" width="36.7109375" customWidth="1"/>
    <col min="3339" max="3339" width="18.28515625" customWidth="1"/>
    <col min="3340" max="3340" width="36.7109375" customWidth="1"/>
    <col min="3341" max="3341" width="27.42578125" customWidth="1"/>
    <col min="3342" max="3342" width="27.7109375" customWidth="1"/>
    <col min="3343" max="3343" width="36.5703125" customWidth="1"/>
    <col min="3344" max="3344" width="18.28515625" customWidth="1"/>
    <col min="3577" max="3577" width="36.42578125" customWidth="1"/>
    <col min="3578" max="3579" width="8" customWidth="1"/>
    <col min="3580" max="3580" width="18" customWidth="1"/>
    <col min="3581" max="3581" width="6.5703125" customWidth="1"/>
    <col min="3582" max="3583" width="10.42578125" customWidth="1"/>
    <col min="3584" max="3584" width="10.7109375" customWidth="1"/>
    <col min="3585" max="3591" width="7.42578125" customWidth="1"/>
    <col min="3592" max="3593" width="27.42578125" customWidth="1"/>
    <col min="3594" max="3594" width="36.7109375" customWidth="1"/>
    <col min="3595" max="3595" width="18.28515625" customWidth="1"/>
    <col min="3596" max="3596" width="36.7109375" customWidth="1"/>
    <col min="3597" max="3597" width="27.42578125" customWidth="1"/>
    <col min="3598" max="3598" width="27.7109375" customWidth="1"/>
    <col min="3599" max="3599" width="36.5703125" customWidth="1"/>
    <col min="3600" max="3600" width="18.28515625" customWidth="1"/>
    <col min="3833" max="3833" width="36.42578125" customWidth="1"/>
    <col min="3834" max="3835" width="8" customWidth="1"/>
    <col min="3836" max="3836" width="18" customWidth="1"/>
    <col min="3837" max="3837" width="6.5703125" customWidth="1"/>
    <col min="3838" max="3839" width="10.42578125" customWidth="1"/>
    <col min="3840" max="3840" width="10.7109375" customWidth="1"/>
    <col min="3841" max="3847" width="7.42578125" customWidth="1"/>
    <col min="3848" max="3849" width="27.42578125" customWidth="1"/>
    <col min="3850" max="3850" width="36.7109375" customWidth="1"/>
    <col min="3851" max="3851" width="18.28515625" customWidth="1"/>
    <col min="3852" max="3852" width="36.7109375" customWidth="1"/>
    <col min="3853" max="3853" width="27.42578125" customWidth="1"/>
    <col min="3854" max="3854" width="27.7109375" customWidth="1"/>
    <col min="3855" max="3855" width="36.5703125" customWidth="1"/>
    <col min="3856" max="3856" width="18.28515625" customWidth="1"/>
    <col min="4089" max="4089" width="36.42578125" customWidth="1"/>
    <col min="4090" max="4091" width="8" customWidth="1"/>
    <col min="4092" max="4092" width="18" customWidth="1"/>
    <col min="4093" max="4093" width="6.5703125" customWidth="1"/>
    <col min="4094" max="4095" width="10.42578125" customWidth="1"/>
    <col min="4096" max="4096" width="10.7109375" customWidth="1"/>
    <col min="4097" max="4103" width="7.42578125" customWidth="1"/>
    <col min="4104" max="4105" width="27.42578125" customWidth="1"/>
    <col min="4106" max="4106" width="36.7109375" customWidth="1"/>
    <col min="4107" max="4107" width="18.28515625" customWidth="1"/>
    <col min="4108" max="4108" width="36.7109375" customWidth="1"/>
    <col min="4109" max="4109" width="27.42578125" customWidth="1"/>
    <col min="4110" max="4110" width="27.7109375" customWidth="1"/>
    <col min="4111" max="4111" width="36.5703125" customWidth="1"/>
    <col min="4112" max="4112" width="18.28515625" customWidth="1"/>
    <col min="4345" max="4345" width="36.42578125" customWidth="1"/>
    <col min="4346" max="4347" width="8" customWidth="1"/>
    <col min="4348" max="4348" width="18" customWidth="1"/>
    <col min="4349" max="4349" width="6.5703125" customWidth="1"/>
    <col min="4350" max="4351" width="10.42578125" customWidth="1"/>
    <col min="4352" max="4352" width="10.7109375" customWidth="1"/>
    <col min="4353" max="4359" width="7.42578125" customWidth="1"/>
    <col min="4360" max="4361" width="27.42578125" customWidth="1"/>
    <col min="4362" max="4362" width="36.7109375" customWidth="1"/>
    <col min="4363" max="4363" width="18.28515625" customWidth="1"/>
    <col min="4364" max="4364" width="36.7109375" customWidth="1"/>
    <col min="4365" max="4365" width="27.42578125" customWidth="1"/>
    <col min="4366" max="4366" width="27.7109375" customWidth="1"/>
    <col min="4367" max="4367" width="36.5703125" customWidth="1"/>
    <col min="4368" max="4368" width="18.28515625" customWidth="1"/>
    <col min="4601" max="4601" width="36.42578125" customWidth="1"/>
    <col min="4602" max="4603" width="8" customWidth="1"/>
    <col min="4604" max="4604" width="18" customWidth="1"/>
    <col min="4605" max="4605" width="6.5703125" customWidth="1"/>
    <col min="4606" max="4607" width="10.42578125" customWidth="1"/>
    <col min="4608" max="4608" width="10.7109375" customWidth="1"/>
    <col min="4609" max="4615" width="7.42578125" customWidth="1"/>
    <col min="4616" max="4617" width="27.42578125" customWidth="1"/>
    <col min="4618" max="4618" width="36.7109375" customWidth="1"/>
    <col min="4619" max="4619" width="18.28515625" customWidth="1"/>
    <col min="4620" max="4620" width="36.7109375" customWidth="1"/>
    <col min="4621" max="4621" width="27.42578125" customWidth="1"/>
    <col min="4622" max="4622" width="27.7109375" customWidth="1"/>
    <col min="4623" max="4623" width="36.5703125" customWidth="1"/>
    <col min="4624" max="4624" width="18.28515625" customWidth="1"/>
    <col min="4857" max="4857" width="36.42578125" customWidth="1"/>
    <col min="4858" max="4859" width="8" customWidth="1"/>
    <col min="4860" max="4860" width="18" customWidth="1"/>
    <col min="4861" max="4861" width="6.5703125" customWidth="1"/>
    <col min="4862" max="4863" width="10.42578125" customWidth="1"/>
    <col min="4864" max="4864" width="10.7109375" customWidth="1"/>
    <col min="4865" max="4871" width="7.42578125" customWidth="1"/>
    <col min="4872" max="4873" width="27.42578125" customWidth="1"/>
    <col min="4874" max="4874" width="36.7109375" customWidth="1"/>
    <col min="4875" max="4875" width="18.28515625" customWidth="1"/>
    <col min="4876" max="4876" width="36.7109375" customWidth="1"/>
    <col min="4877" max="4877" width="27.42578125" customWidth="1"/>
    <col min="4878" max="4878" width="27.7109375" customWidth="1"/>
    <col min="4879" max="4879" width="36.5703125" customWidth="1"/>
    <col min="4880" max="4880" width="18.28515625" customWidth="1"/>
    <col min="5113" max="5113" width="36.42578125" customWidth="1"/>
    <col min="5114" max="5115" width="8" customWidth="1"/>
    <col min="5116" max="5116" width="18" customWidth="1"/>
    <col min="5117" max="5117" width="6.5703125" customWidth="1"/>
    <col min="5118" max="5119" width="10.42578125" customWidth="1"/>
    <col min="5120" max="5120" width="10.7109375" customWidth="1"/>
    <col min="5121" max="5127" width="7.42578125" customWidth="1"/>
    <col min="5128" max="5129" width="27.42578125" customWidth="1"/>
    <col min="5130" max="5130" width="36.7109375" customWidth="1"/>
    <col min="5131" max="5131" width="18.28515625" customWidth="1"/>
    <col min="5132" max="5132" width="36.7109375" customWidth="1"/>
    <col min="5133" max="5133" width="27.42578125" customWidth="1"/>
    <col min="5134" max="5134" width="27.7109375" customWidth="1"/>
    <col min="5135" max="5135" width="36.5703125" customWidth="1"/>
    <col min="5136" max="5136" width="18.28515625" customWidth="1"/>
    <col min="5369" max="5369" width="36.42578125" customWidth="1"/>
    <col min="5370" max="5371" width="8" customWidth="1"/>
    <col min="5372" max="5372" width="18" customWidth="1"/>
    <col min="5373" max="5373" width="6.5703125" customWidth="1"/>
    <col min="5374" max="5375" width="10.42578125" customWidth="1"/>
    <col min="5376" max="5376" width="10.7109375" customWidth="1"/>
    <col min="5377" max="5383" width="7.42578125" customWidth="1"/>
    <col min="5384" max="5385" width="27.42578125" customWidth="1"/>
    <col min="5386" max="5386" width="36.7109375" customWidth="1"/>
    <col min="5387" max="5387" width="18.28515625" customWidth="1"/>
    <col min="5388" max="5388" width="36.7109375" customWidth="1"/>
    <col min="5389" max="5389" width="27.42578125" customWidth="1"/>
    <col min="5390" max="5390" width="27.7109375" customWidth="1"/>
    <col min="5391" max="5391" width="36.5703125" customWidth="1"/>
    <col min="5392" max="5392" width="18.28515625" customWidth="1"/>
    <col min="5625" max="5625" width="36.42578125" customWidth="1"/>
    <col min="5626" max="5627" width="8" customWidth="1"/>
    <col min="5628" max="5628" width="18" customWidth="1"/>
    <col min="5629" max="5629" width="6.5703125" customWidth="1"/>
    <col min="5630" max="5631" width="10.42578125" customWidth="1"/>
    <col min="5632" max="5632" width="10.7109375" customWidth="1"/>
    <col min="5633" max="5639" width="7.42578125" customWidth="1"/>
    <col min="5640" max="5641" width="27.42578125" customWidth="1"/>
    <col min="5642" max="5642" width="36.7109375" customWidth="1"/>
    <col min="5643" max="5643" width="18.28515625" customWidth="1"/>
    <col min="5644" max="5644" width="36.7109375" customWidth="1"/>
    <col min="5645" max="5645" width="27.42578125" customWidth="1"/>
    <col min="5646" max="5646" width="27.7109375" customWidth="1"/>
    <col min="5647" max="5647" width="36.5703125" customWidth="1"/>
    <col min="5648" max="5648" width="18.28515625" customWidth="1"/>
    <col min="5881" max="5881" width="36.42578125" customWidth="1"/>
    <col min="5882" max="5883" width="8" customWidth="1"/>
    <col min="5884" max="5884" width="18" customWidth="1"/>
    <col min="5885" max="5885" width="6.5703125" customWidth="1"/>
    <col min="5886" max="5887" width="10.42578125" customWidth="1"/>
    <col min="5888" max="5888" width="10.7109375" customWidth="1"/>
    <col min="5889" max="5895" width="7.42578125" customWidth="1"/>
    <col min="5896" max="5897" width="27.42578125" customWidth="1"/>
    <col min="5898" max="5898" width="36.7109375" customWidth="1"/>
    <col min="5899" max="5899" width="18.28515625" customWidth="1"/>
    <col min="5900" max="5900" width="36.7109375" customWidth="1"/>
    <col min="5901" max="5901" width="27.42578125" customWidth="1"/>
    <col min="5902" max="5902" width="27.7109375" customWidth="1"/>
    <col min="5903" max="5903" width="36.5703125" customWidth="1"/>
    <col min="5904" max="5904" width="18.28515625" customWidth="1"/>
    <col min="6137" max="6137" width="36.42578125" customWidth="1"/>
    <col min="6138" max="6139" width="8" customWidth="1"/>
    <col min="6140" max="6140" width="18" customWidth="1"/>
    <col min="6141" max="6141" width="6.5703125" customWidth="1"/>
    <col min="6142" max="6143" width="10.42578125" customWidth="1"/>
    <col min="6144" max="6144" width="10.7109375" customWidth="1"/>
    <col min="6145" max="6151" width="7.42578125" customWidth="1"/>
    <col min="6152" max="6153" width="27.42578125" customWidth="1"/>
    <col min="6154" max="6154" width="36.7109375" customWidth="1"/>
    <col min="6155" max="6155" width="18.28515625" customWidth="1"/>
    <col min="6156" max="6156" width="36.7109375" customWidth="1"/>
    <col min="6157" max="6157" width="27.42578125" customWidth="1"/>
    <col min="6158" max="6158" width="27.7109375" customWidth="1"/>
    <col min="6159" max="6159" width="36.5703125" customWidth="1"/>
    <col min="6160" max="6160" width="18.28515625" customWidth="1"/>
    <col min="6393" max="6393" width="36.42578125" customWidth="1"/>
    <col min="6394" max="6395" width="8" customWidth="1"/>
    <col min="6396" max="6396" width="18" customWidth="1"/>
    <col min="6397" max="6397" width="6.5703125" customWidth="1"/>
    <col min="6398" max="6399" width="10.42578125" customWidth="1"/>
    <col min="6400" max="6400" width="10.7109375" customWidth="1"/>
    <col min="6401" max="6407" width="7.42578125" customWidth="1"/>
    <col min="6408" max="6409" width="27.42578125" customWidth="1"/>
    <col min="6410" max="6410" width="36.7109375" customWidth="1"/>
    <col min="6411" max="6411" width="18.28515625" customWidth="1"/>
    <col min="6412" max="6412" width="36.7109375" customWidth="1"/>
    <col min="6413" max="6413" width="27.42578125" customWidth="1"/>
    <col min="6414" max="6414" width="27.7109375" customWidth="1"/>
    <col min="6415" max="6415" width="36.5703125" customWidth="1"/>
    <col min="6416" max="6416" width="18.28515625" customWidth="1"/>
    <col min="6649" max="6649" width="36.42578125" customWidth="1"/>
    <col min="6650" max="6651" width="8" customWidth="1"/>
    <col min="6652" max="6652" width="18" customWidth="1"/>
    <col min="6653" max="6653" width="6.5703125" customWidth="1"/>
    <col min="6654" max="6655" width="10.42578125" customWidth="1"/>
    <col min="6656" max="6656" width="10.7109375" customWidth="1"/>
    <col min="6657" max="6663" width="7.42578125" customWidth="1"/>
    <col min="6664" max="6665" width="27.42578125" customWidth="1"/>
    <col min="6666" max="6666" width="36.7109375" customWidth="1"/>
    <col min="6667" max="6667" width="18.28515625" customWidth="1"/>
    <col min="6668" max="6668" width="36.7109375" customWidth="1"/>
    <col min="6669" max="6669" width="27.42578125" customWidth="1"/>
    <col min="6670" max="6670" width="27.7109375" customWidth="1"/>
    <col min="6671" max="6671" width="36.5703125" customWidth="1"/>
    <col min="6672" max="6672" width="18.28515625" customWidth="1"/>
    <col min="6905" max="6905" width="36.42578125" customWidth="1"/>
    <col min="6906" max="6907" width="8" customWidth="1"/>
    <col min="6908" max="6908" width="18" customWidth="1"/>
    <col min="6909" max="6909" width="6.5703125" customWidth="1"/>
    <col min="6910" max="6911" width="10.42578125" customWidth="1"/>
    <col min="6912" max="6912" width="10.7109375" customWidth="1"/>
    <col min="6913" max="6919" width="7.42578125" customWidth="1"/>
    <col min="6920" max="6921" width="27.42578125" customWidth="1"/>
    <col min="6922" max="6922" width="36.7109375" customWidth="1"/>
    <col min="6923" max="6923" width="18.28515625" customWidth="1"/>
    <col min="6924" max="6924" width="36.7109375" customWidth="1"/>
    <col min="6925" max="6925" width="27.42578125" customWidth="1"/>
    <col min="6926" max="6926" width="27.7109375" customWidth="1"/>
    <col min="6927" max="6927" width="36.5703125" customWidth="1"/>
    <col min="6928" max="6928" width="18.28515625" customWidth="1"/>
    <col min="7161" max="7161" width="36.42578125" customWidth="1"/>
    <col min="7162" max="7163" width="8" customWidth="1"/>
    <col min="7164" max="7164" width="18" customWidth="1"/>
    <col min="7165" max="7165" width="6.5703125" customWidth="1"/>
    <col min="7166" max="7167" width="10.42578125" customWidth="1"/>
    <col min="7168" max="7168" width="10.7109375" customWidth="1"/>
    <col min="7169" max="7175" width="7.42578125" customWidth="1"/>
    <col min="7176" max="7177" width="27.42578125" customWidth="1"/>
    <col min="7178" max="7178" width="36.7109375" customWidth="1"/>
    <col min="7179" max="7179" width="18.28515625" customWidth="1"/>
    <col min="7180" max="7180" width="36.7109375" customWidth="1"/>
    <col min="7181" max="7181" width="27.42578125" customWidth="1"/>
    <col min="7182" max="7182" width="27.7109375" customWidth="1"/>
    <col min="7183" max="7183" width="36.5703125" customWidth="1"/>
    <col min="7184" max="7184" width="18.28515625" customWidth="1"/>
    <col min="7417" max="7417" width="36.42578125" customWidth="1"/>
    <col min="7418" max="7419" width="8" customWidth="1"/>
    <col min="7420" max="7420" width="18" customWidth="1"/>
    <col min="7421" max="7421" width="6.5703125" customWidth="1"/>
    <col min="7422" max="7423" width="10.42578125" customWidth="1"/>
    <col min="7424" max="7424" width="10.7109375" customWidth="1"/>
    <col min="7425" max="7431" width="7.42578125" customWidth="1"/>
    <col min="7432" max="7433" width="27.42578125" customWidth="1"/>
    <col min="7434" max="7434" width="36.7109375" customWidth="1"/>
    <col min="7435" max="7435" width="18.28515625" customWidth="1"/>
    <col min="7436" max="7436" width="36.7109375" customWidth="1"/>
    <col min="7437" max="7437" width="27.42578125" customWidth="1"/>
    <col min="7438" max="7438" width="27.7109375" customWidth="1"/>
    <col min="7439" max="7439" width="36.5703125" customWidth="1"/>
    <col min="7440" max="7440" width="18.28515625" customWidth="1"/>
    <col min="7673" max="7673" width="36.42578125" customWidth="1"/>
    <col min="7674" max="7675" width="8" customWidth="1"/>
    <col min="7676" max="7676" width="18" customWidth="1"/>
    <col min="7677" max="7677" width="6.5703125" customWidth="1"/>
    <col min="7678" max="7679" width="10.42578125" customWidth="1"/>
    <col min="7680" max="7680" width="10.7109375" customWidth="1"/>
    <col min="7681" max="7687" width="7.42578125" customWidth="1"/>
    <col min="7688" max="7689" width="27.42578125" customWidth="1"/>
    <col min="7690" max="7690" width="36.7109375" customWidth="1"/>
    <col min="7691" max="7691" width="18.28515625" customWidth="1"/>
    <col min="7692" max="7692" width="36.7109375" customWidth="1"/>
    <col min="7693" max="7693" width="27.42578125" customWidth="1"/>
    <col min="7694" max="7694" width="27.7109375" customWidth="1"/>
    <col min="7695" max="7695" width="36.5703125" customWidth="1"/>
    <col min="7696" max="7696" width="18.28515625" customWidth="1"/>
    <col min="7929" max="7929" width="36.42578125" customWidth="1"/>
    <col min="7930" max="7931" width="8" customWidth="1"/>
    <col min="7932" max="7932" width="18" customWidth="1"/>
    <col min="7933" max="7933" width="6.5703125" customWidth="1"/>
    <col min="7934" max="7935" width="10.42578125" customWidth="1"/>
    <col min="7936" max="7936" width="10.7109375" customWidth="1"/>
    <col min="7937" max="7943" width="7.42578125" customWidth="1"/>
    <col min="7944" max="7945" width="27.42578125" customWidth="1"/>
    <col min="7946" max="7946" width="36.7109375" customWidth="1"/>
    <col min="7947" max="7947" width="18.28515625" customWidth="1"/>
    <col min="7948" max="7948" width="36.7109375" customWidth="1"/>
    <col min="7949" max="7949" width="27.42578125" customWidth="1"/>
    <col min="7950" max="7950" width="27.7109375" customWidth="1"/>
    <col min="7951" max="7951" width="36.5703125" customWidth="1"/>
    <col min="7952" max="7952" width="18.28515625" customWidth="1"/>
    <col min="8185" max="8185" width="36.42578125" customWidth="1"/>
    <col min="8186" max="8187" width="8" customWidth="1"/>
    <col min="8188" max="8188" width="18" customWidth="1"/>
    <col min="8189" max="8189" width="6.5703125" customWidth="1"/>
    <col min="8190" max="8191" width="10.42578125" customWidth="1"/>
    <col min="8192" max="8192" width="10.7109375" customWidth="1"/>
    <col min="8193" max="8199" width="7.42578125" customWidth="1"/>
    <col min="8200" max="8201" width="27.42578125" customWidth="1"/>
    <col min="8202" max="8202" width="36.7109375" customWidth="1"/>
    <col min="8203" max="8203" width="18.28515625" customWidth="1"/>
    <col min="8204" max="8204" width="36.7109375" customWidth="1"/>
    <col min="8205" max="8205" width="27.42578125" customWidth="1"/>
    <col min="8206" max="8206" width="27.7109375" customWidth="1"/>
    <col min="8207" max="8207" width="36.5703125" customWidth="1"/>
    <col min="8208" max="8208" width="18.28515625" customWidth="1"/>
    <col min="8441" max="8441" width="36.42578125" customWidth="1"/>
    <col min="8442" max="8443" width="8" customWidth="1"/>
    <col min="8444" max="8444" width="18" customWidth="1"/>
    <col min="8445" max="8445" width="6.5703125" customWidth="1"/>
    <col min="8446" max="8447" width="10.42578125" customWidth="1"/>
    <col min="8448" max="8448" width="10.7109375" customWidth="1"/>
    <col min="8449" max="8455" width="7.42578125" customWidth="1"/>
    <col min="8456" max="8457" width="27.42578125" customWidth="1"/>
    <col min="8458" max="8458" width="36.7109375" customWidth="1"/>
    <col min="8459" max="8459" width="18.28515625" customWidth="1"/>
    <col min="8460" max="8460" width="36.7109375" customWidth="1"/>
    <col min="8461" max="8461" width="27.42578125" customWidth="1"/>
    <col min="8462" max="8462" width="27.7109375" customWidth="1"/>
    <col min="8463" max="8463" width="36.5703125" customWidth="1"/>
    <col min="8464" max="8464" width="18.28515625" customWidth="1"/>
    <col min="8697" max="8697" width="36.42578125" customWidth="1"/>
    <col min="8698" max="8699" width="8" customWidth="1"/>
    <col min="8700" max="8700" width="18" customWidth="1"/>
    <col min="8701" max="8701" width="6.5703125" customWidth="1"/>
    <col min="8702" max="8703" width="10.42578125" customWidth="1"/>
    <col min="8704" max="8704" width="10.7109375" customWidth="1"/>
    <col min="8705" max="8711" width="7.42578125" customWidth="1"/>
    <col min="8712" max="8713" width="27.42578125" customWidth="1"/>
    <col min="8714" max="8714" width="36.7109375" customWidth="1"/>
    <col min="8715" max="8715" width="18.28515625" customWidth="1"/>
    <col min="8716" max="8716" width="36.7109375" customWidth="1"/>
    <col min="8717" max="8717" width="27.42578125" customWidth="1"/>
    <col min="8718" max="8718" width="27.7109375" customWidth="1"/>
    <col min="8719" max="8719" width="36.5703125" customWidth="1"/>
    <col min="8720" max="8720" width="18.28515625" customWidth="1"/>
    <col min="8953" max="8953" width="36.42578125" customWidth="1"/>
    <col min="8954" max="8955" width="8" customWidth="1"/>
    <col min="8956" max="8956" width="18" customWidth="1"/>
    <col min="8957" max="8957" width="6.5703125" customWidth="1"/>
    <col min="8958" max="8959" width="10.42578125" customWidth="1"/>
    <col min="8960" max="8960" width="10.7109375" customWidth="1"/>
    <col min="8961" max="8967" width="7.42578125" customWidth="1"/>
    <col min="8968" max="8969" width="27.42578125" customWidth="1"/>
    <col min="8970" max="8970" width="36.7109375" customWidth="1"/>
    <col min="8971" max="8971" width="18.28515625" customWidth="1"/>
    <col min="8972" max="8972" width="36.7109375" customWidth="1"/>
    <col min="8973" max="8973" width="27.42578125" customWidth="1"/>
    <col min="8974" max="8974" width="27.7109375" customWidth="1"/>
    <col min="8975" max="8975" width="36.5703125" customWidth="1"/>
    <col min="8976" max="8976" width="18.28515625" customWidth="1"/>
    <col min="9209" max="9209" width="36.42578125" customWidth="1"/>
    <col min="9210" max="9211" width="8" customWidth="1"/>
    <col min="9212" max="9212" width="18" customWidth="1"/>
    <col min="9213" max="9213" width="6.5703125" customWidth="1"/>
    <col min="9214" max="9215" width="10.42578125" customWidth="1"/>
    <col min="9216" max="9216" width="10.7109375" customWidth="1"/>
    <col min="9217" max="9223" width="7.42578125" customWidth="1"/>
    <col min="9224" max="9225" width="27.42578125" customWidth="1"/>
    <col min="9226" max="9226" width="36.7109375" customWidth="1"/>
    <col min="9227" max="9227" width="18.28515625" customWidth="1"/>
    <col min="9228" max="9228" width="36.7109375" customWidth="1"/>
    <col min="9229" max="9229" width="27.42578125" customWidth="1"/>
    <col min="9230" max="9230" width="27.7109375" customWidth="1"/>
    <col min="9231" max="9231" width="36.5703125" customWidth="1"/>
    <col min="9232" max="9232" width="18.28515625" customWidth="1"/>
    <col min="9465" max="9465" width="36.42578125" customWidth="1"/>
    <col min="9466" max="9467" width="8" customWidth="1"/>
    <col min="9468" max="9468" width="18" customWidth="1"/>
    <col min="9469" max="9469" width="6.5703125" customWidth="1"/>
    <col min="9470" max="9471" width="10.42578125" customWidth="1"/>
    <col min="9472" max="9472" width="10.7109375" customWidth="1"/>
    <col min="9473" max="9479" width="7.42578125" customWidth="1"/>
    <col min="9480" max="9481" width="27.42578125" customWidth="1"/>
    <col min="9482" max="9482" width="36.7109375" customWidth="1"/>
    <col min="9483" max="9483" width="18.28515625" customWidth="1"/>
    <col min="9484" max="9484" width="36.7109375" customWidth="1"/>
    <col min="9485" max="9485" width="27.42578125" customWidth="1"/>
    <col min="9486" max="9486" width="27.7109375" customWidth="1"/>
    <col min="9487" max="9487" width="36.5703125" customWidth="1"/>
    <col min="9488" max="9488" width="18.28515625" customWidth="1"/>
    <col min="9721" max="9721" width="36.42578125" customWidth="1"/>
    <col min="9722" max="9723" width="8" customWidth="1"/>
    <col min="9724" max="9724" width="18" customWidth="1"/>
    <col min="9725" max="9725" width="6.5703125" customWidth="1"/>
    <col min="9726" max="9727" width="10.42578125" customWidth="1"/>
    <col min="9728" max="9728" width="10.7109375" customWidth="1"/>
    <col min="9729" max="9735" width="7.42578125" customWidth="1"/>
    <col min="9736" max="9737" width="27.42578125" customWidth="1"/>
    <col min="9738" max="9738" width="36.7109375" customWidth="1"/>
    <col min="9739" max="9739" width="18.28515625" customWidth="1"/>
    <col min="9740" max="9740" width="36.7109375" customWidth="1"/>
    <col min="9741" max="9741" width="27.42578125" customWidth="1"/>
    <col min="9742" max="9742" width="27.7109375" customWidth="1"/>
    <col min="9743" max="9743" width="36.5703125" customWidth="1"/>
    <col min="9744" max="9744" width="18.28515625" customWidth="1"/>
    <col min="9977" max="9977" width="36.42578125" customWidth="1"/>
    <col min="9978" max="9979" width="8" customWidth="1"/>
    <col min="9980" max="9980" width="18" customWidth="1"/>
    <col min="9981" max="9981" width="6.5703125" customWidth="1"/>
    <col min="9982" max="9983" width="10.42578125" customWidth="1"/>
    <col min="9984" max="9984" width="10.7109375" customWidth="1"/>
    <col min="9985" max="9991" width="7.42578125" customWidth="1"/>
    <col min="9992" max="9993" width="27.42578125" customWidth="1"/>
    <col min="9994" max="9994" width="36.7109375" customWidth="1"/>
    <col min="9995" max="9995" width="18.28515625" customWidth="1"/>
    <col min="9996" max="9996" width="36.7109375" customWidth="1"/>
    <col min="9997" max="9997" width="27.42578125" customWidth="1"/>
    <col min="9998" max="9998" width="27.7109375" customWidth="1"/>
    <col min="9999" max="9999" width="36.5703125" customWidth="1"/>
    <col min="10000" max="10000" width="18.28515625" customWidth="1"/>
    <col min="10233" max="10233" width="36.42578125" customWidth="1"/>
    <col min="10234" max="10235" width="8" customWidth="1"/>
    <col min="10236" max="10236" width="18" customWidth="1"/>
    <col min="10237" max="10237" width="6.5703125" customWidth="1"/>
    <col min="10238" max="10239" width="10.42578125" customWidth="1"/>
    <col min="10240" max="10240" width="10.7109375" customWidth="1"/>
    <col min="10241" max="10247" width="7.42578125" customWidth="1"/>
    <col min="10248" max="10249" width="27.42578125" customWidth="1"/>
    <col min="10250" max="10250" width="36.7109375" customWidth="1"/>
    <col min="10251" max="10251" width="18.28515625" customWidth="1"/>
    <col min="10252" max="10252" width="36.7109375" customWidth="1"/>
    <col min="10253" max="10253" width="27.42578125" customWidth="1"/>
    <col min="10254" max="10254" width="27.7109375" customWidth="1"/>
    <col min="10255" max="10255" width="36.5703125" customWidth="1"/>
    <col min="10256" max="10256" width="18.28515625" customWidth="1"/>
    <col min="10489" max="10489" width="36.42578125" customWidth="1"/>
    <col min="10490" max="10491" width="8" customWidth="1"/>
    <col min="10492" max="10492" width="18" customWidth="1"/>
    <col min="10493" max="10493" width="6.5703125" customWidth="1"/>
    <col min="10494" max="10495" width="10.42578125" customWidth="1"/>
    <col min="10496" max="10496" width="10.7109375" customWidth="1"/>
    <col min="10497" max="10503" width="7.42578125" customWidth="1"/>
    <col min="10504" max="10505" width="27.42578125" customWidth="1"/>
    <col min="10506" max="10506" width="36.7109375" customWidth="1"/>
    <col min="10507" max="10507" width="18.28515625" customWidth="1"/>
    <col min="10508" max="10508" width="36.7109375" customWidth="1"/>
    <col min="10509" max="10509" width="27.42578125" customWidth="1"/>
    <col min="10510" max="10510" width="27.7109375" customWidth="1"/>
    <col min="10511" max="10511" width="36.5703125" customWidth="1"/>
    <col min="10512" max="10512" width="18.28515625" customWidth="1"/>
    <col min="10745" max="10745" width="36.42578125" customWidth="1"/>
    <col min="10746" max="10747" width="8" customWidth="1"/>
    <col min="10748" max="10748" width="18" customWidth="1"/>
    <col min="10749" max="10749" width="6.5703125" customWidth="1"/>
    <col min="10750" max="10751" width="10.42578125" customWidth="1"/>
    <col min="10752" max="10752" width="10.7109375" customWidth="1"/>
    <col min="10753" max="10759" width="7.42578125" customWidth="1"/>
    <col min="10760" max="10761" width="27.42578125" customWidth="1"/>
    <col min="10762" max="10762" width="36.7109375" customWidth="1"/>
    <col min="10763" max="10763" width="18.28515625" customWidth="1"/>
    <col min="10764" max="10764" width="36.7109375" customWidth="1"/>
    <col min="10765" max="10765" width="27.42578125" customWidth="1"/>
    <col min="10766" max="10766" width="27.7109375" customWidth="1"/>
    <col min="10767" max="10767" width="36.5703125" customWidth="1"/>
    <col min="10768" max="10768" width="18.28515625" customWidth="1"/>
    <col min="11001" max="11001" width="36.42578125" customWidth="1"/>
    <col min="11002" max="11003" width="8" customWidth="1"/>
    <col min="11004" max="11004" width="18" customWidth="1"/>
    <col min="11005" max="11005" width="6.5703125" customWidth="1"/>
    <col min="11006" max="11007" width="10.42578125" customWidth="1"/>
    <col min="11008" max="11008" width="10.7109375" customWidth="1"/>
    <col min="11009" max="11015" width="7.42578125" customWidth="1"/>
    <col min="11016" max="11017" width="27.42578125" customWidth="1"/>
    <col min="11018" max="11018" width="36.7109375" customWidth="1"/>
    <col min="11019" max="11019" width="18.28515625" customWidth="1"/>
    <col min="11020" max="11020" width="36.7109375" customWidth="1"/>
    <col min="11021" max="11021" width="27.42578125" customWidth="1"/>
    <col min="11022" max="11022" width="27.7109375" customWidth="1"/>
    <col min="11023" max="11023" width="36.5703125" customWidth="1"/>
    <col min="11024" max="11024" width="18.28515625" customWidth="1"/>
    <col min="11257" max="11257" width="36.42578125" customWidth="1"/>
    <col min="11258" max="11259" width="8" customWidth="1"/>
    <col min="11260" max="11260" width="18" customWidth="1"/>
    <col min="11261" max="11261" width="6.5703125" customWidth="1"/>
    <col min="11262" max="11263" width="10.42578125" customWidth="1"/>
    <col min="11264" max="11264" width="10.7109375" customWidth="1"/>
    <col min="11265" max="11271" width="7.42578125" customWidth="1"/>
    <col min="11272" max="11273" width="27.42578125" customWidth="1"/>
    <col min="11274" max="11274" width="36.7109375" customWidth="1"/>
    <col min="11275" max="11275" width="18.28515625" customWidth="1"/>
    <col min="11276" max="11276" width="36.7109375" customWidth="1"/>
    <col min="11277" max="11277" width="27.42578125" customWidth="1"/>
    <col min="11278" max="11278" width="27.7109375" customWidth="1"/>
    <col min="11279" max="11279" width="36.5703125" customWidth="1"/>
    <col min="11280" max="11280" width="18.28515625" customWidth="1"/>
    <col min="11513" max="11513" width="36.42578125" customWidth="1"/>
    <col min="11514" max="11515" width="8" customWidth="1"/>
    <col min="11516" max="11516" width="18" customWidth="1"/>
    <col min="11517" max="11517" width="6.5703125" customWidth="1"/>
    <col min="11518" max="11519" width="10.42578125" customWidth="1"/>
    <col min="11520" max="11520" width="10.7109375" customWidth="1"/>
    <col min="11521" max="11527" width="7.42578125" customWidth="1"/>
    <col min="11528" max="11529" width="27.42578125" customWidth="1"/>
    <col min="11530" max="11530" width="36.7109375" customWidth="1"/>
    <col min="11531" max="11531" width="18.28515625" customWidth="1"/>
    <col min="11532" max="11532" width="36.7109375" customWidth="1"/>
    <col min="11533" max="11533" width="27.42578125" customWidth="1"/>
    <col min="11534" max="11534" width="27.7109375" customWidth="1"/>
    <col min="11535" max="11535" width="36.5703125" customWidth="1"/>
    <col min="11536" max="11536" width="18.28515625" customWidth="1"/>
    <col min="11769" max="11769" width="36.42578125" customWidth="1"/>
    <col min="11770" max="11771" width="8" customWidth="1"/>
    <col min="11772" max="11772" width="18" customWidth="1"/>
    <col min="11773" max="11773" width="6.5703125" customWidth="1"/>
    <col min="11774" max="11775" width="10.42578125" customWidth="1"/>
    <col min="11776" max="11776" width="10.7109375" customWidth="1"/>
    <col min="11777" max="11783" width="7.42578125" customWidth="1"/>
    <col min="11784" max="11785" width="27.42578125" customWidth="1"/>
    <col min="11786" max="11786" width="36.7109375" customWidth="1"/>
    <col min="11787" max="11787" width="18.28515625" customWidth="1"/>
    <col min="11788" max="11788" width="36.7109375" customWidth="1"/>
    <col min="11789" max="11789" width="27.42578125" customWidth="1"/>
    <col min="11790" max="11790" width="27.7109375" customWidth="1"/>
    <col min="11791" max="11791" width="36.5703125" customWidth="1"/>
    <col min="11792" max="11792" width="18.28515625" customWidth="1"/>
    <col min="12025" max="12025" width="36.42578125" customWidth="1"/>
    <col min="12026" max="12027" width="8" customWidth="1"/>
    <col min="12028" max="12028" width="18" customWidth="1"/>
    <col min="12029" max="12029" width="6.5703125" customWidth="1"/>
    <col min="12030" max="12031" width="10.42578125" customWidth="1"/>
    <col min="12032" max="12032" width="10.7109375" customWidth="1"/>
    <col min="12033" max="12039" width="7.42578125" customWidth="1"/>
    <col min="12040" max="12041" width="27.42578125" customWidth="1"/>
    <col min="12042" max="12042" width="36.7109375" customWidth="1"/>
    <col min="12043" max="12043" width="18.28515625" customWidth="1"/>
    <col min="12044" max="12044" width="36.7109375" customWidth="1"/>
    <col min="12045" max="12045" width="27.42578125" customWidth="1"/>
    <col min="12046" max="12046" width="27.7109375" customWidth="1"/>
    <col min="12047" max="12047" width="36.5703125" customWidth="1"/>
    <col min="12048" max="12048" width="18.28515625" customWidth="1"/>
    <col min="12281" max="12281" width="36.42578125" customWidth="1"/>
    <col min="12282" max="12283" width="8" customWidth="1"/>
    <col min="12284" max="12284" width="18" customWidth="1"/>
    <col min="12285" max="12285" width="6.5703125" customWidth="1"/>
    <col min="12286" max="12287" width="10.42578125" customWidth="1"/>
    <col min="12288" max="12288" width="10.7109375" customWidth="1"/>
    <col min="12289" max="12295" width="7.42578125" customWidth="1"/>
    <col min="12296" max="12297" width="27.42578125" customWidth="1"/>
    <col min="12298" max="12298" width="36.7109375" customWidth="1"/>
    <col min="12299" max="12299" width="18.28515625" customWidth="1"/>
    <col min="12300" max="12300" width="36.7109375" customWidth="1"/>
    <col min="12301" max="12301" width="27.42578125" customWidth="1"/>
    <col min="12302" max="12302" width="27.7109375" customWidth="1"/>
    <col min="12303" max="12303" width="36.5703125" customWidth="1"/>
    <col min="12304" max="12304" width="18.28515625" customWidth="1"/>
    <col min="12537" max="12537" width="36.42578125" customWidth="1"/>
    <col min="12538" max="12539" width="8" customWidth="1"/>
    <col min="12540" max="12540" width="18" customWidth="1"/>
    <col min="12541" max="12541" width="6.5703125" customWidth="1"/>
    <col min="12542" max="12543" width="10.42578125" customWidth="1"/>
    <col min="12544" max="12544" width="10.7109375" customWidth="1"/>
    <col min="12545" max="12551" width="7.42578125" customWidth="1"/>
    <col min="12552" max="12553" width="27.42578125" customWidth="1"/>
    <col min="12554" max="12554" width="36.7109375" customWidth="1"/>
    <col min="12555" max="12555" width="18.28515625" customWidth="1"/>
    <col min="12556" max="12556" width="36.7109375" customWidth="1"/>
    <col min="12557" max="12557" width="27.42578125" customWidth="1"/>
    <col min="12558" max="12558" width="27.7109375" customWidth="1"/>
    <col min="12559" max="12559" width="36.5703125" customWidth="1"/>
    <col min="12560" max="12560" width="18.28515625" customWidth="1"/>
    <col min="12793" max="12793" width="36.42578125" customWidth="1"/>
    <col min="12794" max="12795" width="8" customWidth="1"/>
    <col min="12796" max="12796" width="18" customWidth="1"/>
    <col min="12797" max="12797" width="6.5703125" customWidth="1"/>
    <col min="12798" max="12799" width="10.42578125" customWidth="1"/>
    <col min="12800" max="12800" width="10.7109375" customWidth="1"/>
    <col min="12801" max="12807" width="7.42578125" customWidth="1"/>
    <col min="12808" max="12809" width="27.42578125" customWidth="1"/>
    <col min="12810" max="12810" width="36.7109375" customWidth="1"/>
    <col min="12811" max="12811" width="18.28515625" customWidth="1"/>
    <col min="12812" max="12812" width="36.7109375" customWidth="1"/>
    <col min="12813" max="12813" width="27.42578125" customWidth="1"/>
    <col min="12814" max="12814" width="27.7109375" customWidth="1"/>
    <col min="12815" max="12815" width="36.5703125" customWidth="1"/>
    <col min="12816" max="12816" width="18.28515625" customWidth="1"/>
    <col min="13049" max="13049" width="36.42578125" customWidth="1"/>
    <col min="13050" max="13051" width="8" customWidth="1"/>
    <col min="13052" max="13052" width="18" customWidth="1"/>
    <col min="13053" max="13053" width="6.5703125" customWidth="1"/>
    <col min="13054" max="13055" width="10.42578125" customWidth="1"/>
    <col min="13056" max="13056" width="10.7109375" customWidth="1"/>
    <col min="13057" max="13063" width="7.42578125" customWidth="1"/>
    <col min="13064" max="13065" width="27.42578125" customWidth="1"/>
    <col min="13066" max="13066" width="36.7109375" customWidth="1"/>
    <col min="13067" max="13067" width="18.28515625" customWidth="1"/>
    <col min="13068" max="13068" width="36.7109375" customWidth="1"/>
    <col min="13069" max="13069" width="27.42578125" customWidth="1"/>
    <col min="13070" max="13070" width="27.7109375" customWidth="1"/>
    <col min="13071" max="13071" width="36.5703125" customWidth="1"/>
    <col min="13072" max="13072" width="18.28515625" customWidth="1"/>
    <col min="13305" max="13305" width="36.42578125" customWidth="1"/>
    <col min="13306" max="13307" width="8" customWidth="1"/>
    <col min="13308" max="13308" width="18" customWidth="1"/>
    <col min="13309" max="13309" width="6.5703125" customWidth="1"/>
    <col min="13310" max="13311" width="10.42578125" customWidth="1"/>
    <col min="13312" max="13312" width="10.7109375" customWidth="1"/>
    <col min="13313" max="13319" width="7.42578125" customWidth="1"/>
    <col min="13320" max="13321" width="27.42578125" customWidth="1"/>
    <col min="13322" max="13322" width="36.7109375" customWidth="1"/>
    <col min="13323" max="13323" width="18.28515625" customWidth="1"/>
    <col min="13324" max="13324" width="36.7109375" customWidth="1"/>
    <col min="13325" max="13325" width="27.42578125" customWidth="1"/>
    <col min="13326" max="13326" width="27.7109375" customWidth="1"/>
    <col min="13327" max="13327" width="36.5703125" customWidth="1"/>
    <col min="13328" max="13328" width="18.28515625" customWidth="1"/>
    <col min="13561" max="13561" width="36.42578125" customWidth="1"/>
    <col min="13562" max="13563" width="8" customWidth="1"/>
    <col min="13564" max="13564" width="18" customWidth="1"/>
    <col min="13565" max="13565" width="6.5703125" customWidth="1"/>
    <col min="13566" max="13567" width="10.42578125" customWidth="1"/>
    <col min="13568" max="13568" width="10.7109375" customWidth="1"/>
    <col min="13569" max="13575" width="7.42578125" customWidth="1"/>
    <col min="13576" max="13577" width="27.42578125" customWidth="1"/>
    <col min="13578" max="13578" width="36.7109375" customWidth="1"/>
    <col min="13579" max="13579" width="18.28515625" customWidth="1"/>
    <col min="13580" max="13580" width="36.7109375" customWidth="1"/>
    <col min="13581" max="13581" width="27.42578125" customWidth="1"/>
    <col min="13582" max="13582" width="27.7109375" customWidth="1"/>
    <col min="13583" max="13583" width="36.5703125" customWidth="1"/>
    <col min="13584" max="13584" width="18.28515625" customWidth="1"/>
    <col min="13817" max="13817" width="36.42578125" customWidth="1"/>
    <col min="13818" max="13819" width="8" customWidth="1"/>
    <col min="13820" max="13820" width="18" customWidth="1"/>
    <col min="13821" max="13821" width="6.5703125" customWidth="1"/>
    <col min="13822" max="13823" width="10.42578125" customWidth="1"/>
    <col min="13824" max="13824" width="10.7109375" customWidth="1"/>
    <col min="13825" max="13831" width="7.42578125" customWidth="1"/>
    <col min="13832" max="13833" width="27.42578125" customWidth="1"/>
    <col min="13834" max="13834" width="36.7109375" customWidth="1"/>
    <col min="13835" max="13835" width="18.28515625" customWidth="1"/>
    <col min="13836" max="13836" width="36.7109375" customWidth="1"/>
    <col min="13837" max="13837" width="27.42578125" customWidth="1"/>
    <col min="13838" max="13838" width="27.7109375" customWidth="1"/>
    <col min="13839" max="13839" width="36.5703125" customWidth="1"/>
    <col min="13840" max="13840" width="18.28515625" customWidth="1"/>
    <col min="14073" max="14073" width="36.42578125" customWidth="1"/>
    <col min="14074" max="14075" width="8" customWidth="1"/>
    <col min="14076" max="14076" width="18" customWidth="1"/>
    <col min="14077" max="14077" width="6.5703125" customWidth="1"/>
    <col min="14078" max="14079" width="10.42578125" customWidth="1"/>
    <col min="14080" max="14080" width="10.7109375" customWidth="1"/>
    <col min="14081" max="14087" width="7.42578125" customWidth="1"/>
    <col min="14088" max="14089" width="27.42578125" customWidth="1"/>
    <col min="14090" max="14090" width="36.7109375" customWidth="1"/>
    <col min="14091" max="14091" width="18.28515625" customWidth="1"/>
    <col min="14092" max="14092" width="36.7109375" customWidth="1"/>
    <col min="14093" max="14093" width="27.42578125" customWidth="1"/>
    <col min="14094" max="14094" width="27.7109375" customWidth="1"/>
    <col min="14095" max="14095" width="36.5703125" customWidth="1"/>
    <col min="14096" max="14096" width="18.28515625" customWidth="1"/>
    <col min="14329" max="14329" width="36.42578125" customWidth="1"/>
    <col min="14330" max="14331" width="8" customWidth="1"/>
    <col min="14332" max="14332" width="18" customWidth="1"/>
    <col min="14333" max="14333" width="6.5703125" customWidth="1"/>
    <col min="14334" max="14335" width="10.42578125" customWidth="1"/>
    <col min="14336" max="14336" width="10.7109375" customWidth="1"/>
    <col min="14337" max="14343" width="7.42578125" customWidth="1"/>
    <col min="14344" max="14345" width="27.42578125" customWidth="1"/>
    <col min="14346" max="14346" width="36.7109375" customWidth="1"/>
    <col min="14347" max="14347" width="18.28515625" customWidth="1"/>
    <col min="14348" max="14348" width="36.7109375" customWidth="1"/>
    <col min="14349" max="14349" width="27.42578125" customWidth="1"/>
    <col min="14350" max="14350" width="27.7109375" customWidth="1"/>
    <col min="14351" max="14351" width="36.5703125" customWidth="1"/>
    <col min="14352" max="14352" width="18.28515625" customWidth="1"/>
    <col min="14585" max="14585" width="36.42578125" customWidth="1"/>
    <col min="14586" max="14587" width="8" customWidth="1"/>
    <col min="14588" max="14588" width="18" customWidth="1"/>
    <col min="14589" max="14589" width="6.5703125" customWidth="1"/>
    <col min="14590" max="14591" width="10.42578125" customWidth="1"/>
    <col min="14592" max="14592" width="10.7109375" customWidth="1"/>
    <col min="14593" max="14599" width="7.42578125" customWidth="1"/>
    <col min="14600" max="14601" width="27.42578125" customWidth="1"/>
    <col min="14602" max="14602" width="36.7109375" customWidth="1"/>
    <col min="14603" max="14603" width="18.28515625" customWidth="1"/>
    <col min="14604" max="14604" width="36.7109375" customWidth="1"/>
    <col min="14605" max="14605" width="27.42578125" customWidth="1"/>
    <col min="14606" max="14606" width="27.7109375" customWidth="1"/>
    <col min="14607" max="14607" width="36.5703125" customWidth="1"/>
    <col min="14608" max="14608" width="18.28515625" customWidth="1"/>
    <col min="14841" max="14841" width="36.42578125" customWidth="1"/>
    <col min="14842" max="14843" width="8" customWidth="1"/>
    <col min="14844" max="14844" width="18" customWidth="1"/>
    <col min="14845" max="14845" width="6.5703125" customWidth="1"/>
    <col min="14846" max="14847" width="10.42578125" customWidth="1"/>
    <col min="14848" max="14848" width="10.7109375" customWidth="1"/>
    <col min="14849" max="14855" width="7.42578125" customWidth="1"/>
    <col min="14856" max="14857" width="27.42578125" customWidth="1"/>
    <col min="14858" max="14858" width="36.7109375" customWidth="1"/>
    <col min="14859" max="14859" width="18.28515625" customWidth="1"/>
    <col min="14860" max="14860" width="36.7109375" customWidth="1"/>
    <col min="14861" max="14861" width="27.42578125" customWidth="1"/>
    <col min="14862" max="14862" width="27.7109375" customWidth="1"/>
    <col min="14863" max="14863" width="36.5703125" customWidth="1"/>
    <col min="14864" max="14864" width="18.28515625" customWidth="1"/>
    <col min="15097" max="15097" width="36.42578125" customWidth="1"/>
    <col min="15098" max="15099" width="8" customWidth="1"/>
    <col min="15100" max="15100" width="18" customWidth="1"/>
    <col min="15101" max="15101" width="6.5703125" customWidth="1"/>
    <col min="15102" max="15103" width="10.42578125" customWidth="1"/>
    <col min="15104" max="15104" width="10.7109375" customWidth="1"/>
    <col min="15105" max="15111" width="7.42578125" customWidth="1"/>
    <col min="15112" max="15113" width="27.42578125" customWidth="1"/>
    <col min="15114" max="15114" width="36.7109375" customWidth="1"/>
    <col min="15115" max="15115" width="18.28515625" customWidth="1"/>
    <col min="15116" max="15116" width="36.7109375" customWidth="1"/>
    <col min="15117" max="15117" width="27.42578125" customWidth="1"/>
    <col min="15118" max="15118" width="27.7109375" customWidth="1"/>
    <col min="15119" max="15119" width="36.5703125" customWidth="1"/>
    <col min="15120" max="15120" width="18.28515625" customWidth="1"/>
    <col min="15353" max="15353" width="36.42578125" customWidth="1"/>
    <col min="15354" max="15355" width="8" customWidth="1"/>
    <col min="15356" max="15356" width="18" customWidth="1"/>
    <col min="15357" max="15357" width="6.5703125" customWidth="1"/>
    <col min="15358" max="15359" width="10.42578125" customWidth="1"/>
    <col min="15360" max="15360" width="10.7109375" customWidth="1"/>
    <col min="15361" max="15367" width="7.42578125" customWidth="1"/>
    <col min="15368" max="15369" width="27.42578125" customWidth="1"/>
    <col min="15370" max="15370" width="36.7109375" customWidth="1"/>
    <col min="15371" max="15371" width="18.28515625" customWidth="1"/>
    <col min="15372" max="15372" width="36.7109375" customWidth="1"/>
    <col min="15373" max="15373" width="27.42578125" customWidth="1"/>
    <col min="15374" max="15374" width="27.7109375" customWidth="1"/>
    <col min="15375" max="15375" width="36.5703125" customWidth="1"/>
    <col min="15376" max="15376" width="18.28515625" customWidth="1"/>
    <col min="15609" max="15609" width="36.42578125" customWidth="1"/>
    <col min="15610" max="15611" width="8" customWidth="1"/>
    <col min="15612" max="15612" width="18" customWidth="1"/>
    <col min="15613" max="15613" width="6.5703125" customWidth="1"/>
    <col min="15614" max="15615" width="10.42578125" customWidth="1"/>
    <col min="15616" max="15616" width="10.7109375" customWidth="1"/>
    <col min="15617" max="15623" width="7.42578125" customWidth="1"/>
    <col min="15624" max="15625" width="27.42578125" customWidth="1"/>
    <col min="15626" max="15626" width="36.7109375" customWidth="1"/>
    <col min="15627" max="15627" width="18.28515625" customWidth="1"/>
    <col min="15628" max="15628" width="36.7109375" customWidth="1"/>
    <col min="15629" max="15629" width="27.42578125" customWidth="1"/>
    <col min="15630" max="15630" width="27.7109375" customWidth="1"/>
    <col min="15631" max="15631" width="36.5703125" customWidth="1"/>
    <col min="15632" max="15632" width="18.28515625" customWidth="1"/>
    <col min="15865" max="15865" width="36.42578125" customWidth="1"/>
    <col min="15866" max="15867" width="8" customWidth="1"/>
    <col min="15868" max="15868" width="18" customWidth="1"/>
    <col min="15869" max="15869" width="6.5703125" customWidth="1"/>
    <col min="15870" max="15871" width="10.42578125" customWidth="1"/>
    <col min="15872" max="15872" width="10.7109375" customWidth="1"/>
    <col min="15873" max="15879" width="7.42578125" customWidth="1"/>
    <col min="15880" max="15881" width="27.42578125" customWidth="1"/>
    <col min="15882" max="15882" width="36.7109375" customWidth="1"/>
    <col min="15883" max="15883" width="18.28515625" customWidth="1"/>
    <col min="15884" max="15884" width="36.7109375" customWidth="1"/>
    <col min="15885" max="15885" width="27.42578125" customWidth="1"/>
    <col min="15886" max="15886" width="27.7109375" customWidth="1"/>
    <col min="15887" max="15887" width="36.5703125" customWidth="1"/>
    <col min="15888" max="15888" width="18.28515625" customWidth="1"/>
    <col min="16121" max="16121" width="36.42578125" customWidth="1"/>
    <col min="16122" max="16123" width="8" customWidth="1"/>
    <col min="16124" max="16124" width="18" customWidth="1"/>
    <col min="16125" max="16125" width="6.5703125" customWidth="1"/>
    <col min="16126" max="16127" width="10.42578125" customWidth="1"/>
    <col min="16128" max="16128" width="10.7109375" customWidth="1"/>
    <col min="16129" max="16135" width="7.42578125" customWidth="1"/>
    <col min="16136" max="16137" width="27.42578125" customWidth="1"/>
    <col min="16138" max="16138" width="36.7109375" customWidth="1"/>
    <col min="16139" max="16139" width="18.28515625" customWidth="1"/>
    <col min="16140" max="16140" width="36.7109375" customWidth="1"/>
    <col min="16141" max="16141" width="27.42578125" customWidth="1"/>
    <col min="16142" max="16142" width="27.7109375" customWidth="1"/>
    <col min="16143" max="16143" width="36.5703125" customWidth="1"/>
    <col min="16144" max="16144" width="18.28515625" customWidth="1"/>
  </cols>
  <sheetData>
    <row r="1" spans="2:16" s="63" customFormat="1" ht="15" customHeight="1">
      <c r="B1" s="61"/>
      <c r="C1" s="61"/>
      <c r="D1" s="62"/>
      <c r="E1" s="62"/>
      <c r="F1" s="62"/>
      <c r="G1" s="62"/>
      <c r="H1" s="184" t="s">
        <v>0</v>
      </c>
      <c r="I1" s="185"/>
      <c r="J1" s="185"/>
      <c r="K1" s="186"/>
      <c r="L1" s="187" t="s">
        <v>1</v>
      </c>
      <c r="M1" s="187"/>
      <c r="N1" s="187"/>
      <c r="O1" s="187"/>
      <c r="P1" s="188"/>
    </row>
    <row r="2" spans="2:16" s="64" customFormat="1" ht="58.15" thickBot="1">
      <c r="B2" s="149" t="s">
        <v>2</v>
      </c>
      <c r="C2" s="149" t="s">
        <v>3</v>
      </c>
      <c r="D2" s="149" t="s">
        <v>4</v>
      </c>
      <c r="E2" s="149" t="s">
        <v>5</v>
      </c>
      <c r="F2" s="149" t="s">
        <v>6</v>
      </c>
      <c r="G2" s="149" t="s">
        <v>7</v>
      </c>
      <c r="H2" s="149" t="s">
        <v>8</v>
      </c>
      <c r="I2" s="149" t="s">
        <v>9</v>
      </c>
      <c r="J2" s="149" t="s">
        <v>10</v>
      </c>
      <c r="K2" s="149" t="s">
        <v>11</v>
      </c>
      <c r="L2" s="149" t="s">
        <v>12</v>
      </c>
      <c r="M2" s="149" t="s">
        <v>8</v>
      </c>
      <c r="N2" s="149" t="s">
        <v>9</v>
      </c>
      <c r="O2" s="149" t="s">
        <v>10</v>
      </c>
      <c r="P2" s="149" t="s">
        <v>11</v>
      </c>
    </row>
    <row r="3" spans="2:16">
      <c r="B3" s="148" t="s">
        <v>13</v>
      </c>
      <c r="C3" t="s">
        <v>14</v>
      </c>
      <c r="D3">
        <v>2014</v>
      </c>
      <c r="E3">
        <v>2014</v>
      </c>
      <c r="F3" t="s">
        <v>15</v>
      </c>
      <c r="G3" t="s">
        <v>16</v>
      </c>
      <c r="H3" t="s">
        <v>17</v>
      </c>
      <c r="I3" t="s">
        <v>18</v>
      </c>
      <c r="J3" t="s">
        <v>19</v>
      </c>
      <c r="K3" t="s">
        <v>20</v>
      </c>
      <c r="L3" t="s">
        <v>21</v>
      </c>
      <c r="M3" t="s">
        <v>22</v>
      </c>
      <c r="N3" t="s">
        <v>23</v>
      </c>
      <c r="O3" s="147" t="s">
        <v>24</v>
      </c>
      <c r="P3" t="s">
        <v>25</v>
      </c>
    </row>
    <row r="4" spans="2:16">
      <c r="B4" s="148" t="s">
        <v>13</v>
      </c>
      <c r="C4" t="s">
        <v>26</v>
      </c>
      <c r="D4">
        <v>2015</v>
      </c>
      <c r="E4">
        <v>2015</v>
      </c>
      <c r="F4" t="s">
        <v>15</v>
      </c>
      <c r="G4" t="s">
        <v>16</v>
      </c>
      <c r="H4" t="s">
        <v>27</v>
      </c>
      <c r="I4" t="s">
        <v>18</v>
      </c>
      <c r="J4" t="s">
        <v>28</v>
      </c>
      <c r="K4" t="s">
        <v>29</v>
      </c>
      <c r="L4" t="s">
        <v>21</v>
      </c>
      <c r="M4" t="s">
        <v>22</v>
      </c>
      <c r="N4" t="s">
        <v>23</v>
      </c>
      <c r="O4" s="147" t="s">
        <v>24</v>
      </c>
      <c r="P4" t="s">
        <v>30</v>
      </c>
    </row>
    <row r="5" spans="2:16">
      <c r="B5" s="148" t="s">
        <v>13</v>
      </c>
      <c r="C5" t="s">
        <v>31</v>
      </c>
      <c r="D5">
        <v>2017</v>
      </c>
      <c r="E5">
        <f t="shared" ref="E5:E7" si="0">D5</f>
        <v>2017</v>
      </c>
      <c r="F5" t="s">
        <v>15</v>
      </c>
      <c r="G5" t="s">
        <v>16</v>
      </c>
      <c r="H5" t="s">
        <v>32</v>
      </c>
      <c r="I5" t="s">
        <v>18</v>
      </c>
      <c r="J5" t="s">
        <v>33</v>
      </c>
      <c r="K5" t="s">
        <v>34</v>
      </c>
      <c r="L5" t="s">
        <v>21</v>
      </c>
      <c r="M5" t="s">
        <v>22</v>
      </c>
      <c r="N5" t="s">
        <v>23</v>
      </c>
      <c r="O5" s="147" t="s">
        <v>24</v>
      </c>
      <c r="P5" t="s">
        <v>35</v>
      </c>
    </row>
    <row r="6" spans="2:16">
      <c r="B6" s="148" t="s">
        <v>13</v>
      </c>
      <c r="C6" t="s">
        <v>36</v>
      </c>
      <c r="D6">
        <v>2016</v>
      </c>
      <c r="E6">
        <f t="shared" si="0"/>
        <v>2016</v>
      </c>
      <c r="F6" t="s">
        <v>15</v>
      </c>
      <c r="G6" t="s">
        <v>16</v>
      </c>
      <c r="H6" t="s">
        <v>37</v>
      </c>
      <c r="I6" t="s">
        <v>18</v>
      </c>
      <c r="J6" t="s">
        <v>38</v>
      </c>
      <c r="K6" t="s">
        <v>39</v>
      </c>
      <c r="L6" t="s">
        <v>21</v>
      </c>
      <c r="M6" t="s">
        <v>22</v>
      </c>
      <c r="N6" t="s">
        <v>23</v>
      </c>
      <c r="O6" s="147" t="s">
        <v>24</v>
      </c>
      <c r="P6" t="s">
        <v>40</v>
      </c>
    </row>
    <row r="7" spans="2:16">
      <c r="B7" s="148" t="s">
        <v>13</v>
      </c>
      <c r="C7" t="s">
        <v>41</v>
      </c>
      <c r="D7">
        <v>2016</v>
      </c>
      <c r="E7">
        <f t="shared" si="0"/>
        <v>2016</v>
      </c>
      <c r="F7" t="s">
        <v>15</v>
      </c>
      <c r="G7" t="s">
        <v>16</v>
      </c>
      <c r="H7" t="s">
        <v>42</v>
      </c>
      <c r="I7" t="s">
        <v>18</v>
      </c>
      <c r="J7" t="s">
        <v>43</v>
      </c>
      <c r="K7" t="s">
        <v>44</v>
      </c>
      <c r="L7" t="s">
        <v>21</v>
      </c>
      <c r="M7" t="s">
        <v>22</v>
      </c>
      <c r="N7" t="s">
        <v>23</v>
      </c>
      <c r="O7" s="147" t="s">
        <v>24</v>
      </c>
      <c r="P7" t="s">
        <v>45</v>
      </c>
    </row>
    <row r="8" spans="2:16">
      <c r="B8" s="148" t="s">
        <v>13</v>
      </c>
      <c r="C8" t="s">
        <v>46</v>
      </c>
      <c r="D8">
        <v>2013</v>
      </c>
      <c r="E8">
        <f>D8</f>
        <v>2013</v>
      </c>
      <c r="F8" t="s">
        <v>15</v>
      </c>
      <c r="G8" t="s">
        <v>16</v>
      </c>
      <c r="H8" t="s">
        <v>47</v>
      </c>
      <c r="I8" t="s">
        <v>18</v>
      </c>
      <c r="J8" t="s">
        <v>48</v>
      </c>
      <c r="K8" t="s">
        <v>49</v>
      </c>
      <c r="L8" t="s">
        <v>21</v>
      </c>
      <c r="M8" t="s">
        <v>22</v>
      </c>
      <c r="N8" t="s">
        <v>23</v>
      </c>
      <c r="O8" s="147" t="s">
        <v>24</v>
      </c>
      <c r="P8" t="s">
        <v>50</v>
      </c>
    </row>
    <row r="9" spans="2:16">
      <c r="B9" s="148" t="s">
        <v>51</v>
      </c>
      <c r="C9" t="s">
        <v>52</v>
      </c>
      <c r="D9">
        <v>2017</v>
      </c>
      <c r="E9">
        <f t="shared" ref="E9:E27" si="1">D9</f>
        <v>2017</v>
      </c>
      <c r="F9" t="s">
        <v>15</v>
      </c>
      <c r="G9" t="s">
        <v>16</v>
      </c>
      <c r="H9" t="s">
        <v>53</v>
      </c>
      <c r="I9" t="s">
        <v>18</v>
      </c>
      <c r="J9" t="s">
        <v>54</v>
      </c>
      <c r="K9" t="s">
        <v>55</v>
      </c>
      <c r="L9" t="s">
        <v>21</v>
      </c>
      <c r="M9" t="s">
        <v>22</v>
      </c>
      <c r="N9" t="s">
        <v>23</v>
      </c>
      <c r="O9" s="147" t="s">
        <v>24</v>
      </c>
      <c r="P9" t="s">
        <v>56</v>
      </c>
    </row>
    <row r="10" spans="2:16">
      <c r="B10" s="148" t="s">
        <v>51</v>
      </c>
      <c r="C10" t="s">
        <v>57</v>
      </c>
      <c r="D10">
        <v>2020</v>
      </c>
      <c r="E10">
        <f t="shared" si="1"/>
        <v>2020</v>
      </c>
      <c r="F10" t="s">
        <v>15</v>
      </c>
      <c r="G10" t="s">
        <v>16</v>
      </c>
      <c r="H10" t="s">
        <v>58</v>
      </c>
      <c r="I10" t="s">
        <v>18</v>
      </c>
      <c r="J10" t="s">
        <v>59</v>
      </c>
      <c r="K10" t="s">
        <v>60</v>
      </c>
      <c r="L10" t="s">
        <v>21</v>
      </c>
      <c r="M10" t="s">
        <v>22</v>
      </c>
      <c r="N10" t="s">
        <v>23</v>
      </c>
      <c r="O10" s="147" t="s">
        <v>24</v>
      </c>
      <c r="P10" t="s">
        <v>61</v>
      </c>
    </row>
    <row r="11" spans="2:16">
      <c r="B11" s="148" t="s">
        <v>51</v>
      </c>
      <c r="C11" t="s">
        <v>62</v>
      </c>
      <c r="D11">
        <v>2014</v>
      </c>
      <c r="E11">
        <f t="shared" si="1"/>
        <v>2014</v>
      </c>
      <c r="F11" t="s">
        <v>15</v>
      </c>
      <c r="G11" t="s">
        <v>16</v>
      </c>
      <c r="H11" t="s">
        <v>63</v>
      </c>
      <c r="I11" t="s">
        <v>18</v>
      </c>
      <c r="J11" t="s">
        <v>64</v>
      </c>
      <c r="K11" t="s">
        <v>65</v>
      </c>
      <c r="L11" t="s">
        <v>21</v>
      </c>
      <c r="M11" t="s">
        <v>22</v>
      </c>
      <c r="N11" t="s">
        <v>23</v>
      </c>
      <c r="O11" s="147" t="s">
        <v>24</v>
      </c>
      <c r="P11" t="s">
        <v>66</v>
      </c>
    </row>
    <row r="12" spans="2:16">
      <c r="B12" s="148" t="s">
        <v>67</v>
      </c>
      <c r="C12" t="s">
        <v>68</v>
      </c>
      <c r="D12">
        <v>2016</v>
      </c>
      <c r="E12">
        <f t="shared" si="1"/>
        <v>2016</v>
      </c>
      <c r="F12" t="s">
        <v>15</v>
      </c>
      <c r="G12" t="s">
        <v>16</v>
      </c>
      <c r="H12" t="s">
        <v>69</v>
      </c>
      <c r="I12" t="s">
        <v>18</v>
      </c>
      <c r="J12" t="s">
        <v>70</v>
      </c>
      <c r="K12" t="s">
        <v>71</v>
      </c>
      <c r="L12" t="s">
        <v>21</v>
      </c>
      <c r="M12" t="s">
        <v>22</v>
      </c>
      <c r="N12" t="s">
        <v>23</v>
      </c>
      <c r="O12" s="147" t="s">
        <v>24</v>
      </c>
      <c r="P12" t="s">
        <v>72</v>
      </c>
    </row>
    <row r="13" spans="2:16">
      <c r="B13" s="148" t="s">
        <v>67</v>
      </c>
      <c r="C13" t="s">
        <v>73</v>
      </c>
      <c r="D13">
        <v>2012</v>
      </c>
      <c r="E13">
        <f t="shared" si="1"/>
        <v>2012</v>
      </c>
      <c r="F13" t="s">
        <v>15</v>
      </c>
      <c r="G13" t="s">
        <v>16</v>
      </c>
      <c r="H13" t="s">
        <v>74</v>
      </c>
      <c r="I13" t="s">
        <v>18</v>
      </c>
      <c r="J13" t="s">
        <v>75</v>
      </c>
      <c r="K13" t="s">
        <v>76</v>
      </c>
      <c r="L13" t="s">
        <v>21</v>
      </c>
      <c r="M13" t="s">
        <v>22</v>
      </c>
      <c r="N13" t="s">
        <v>23</v>
      </c>
      <c r="O13" s="147" t="s">
        <v>24</v>
      </c>
      <c r="P13" t="s">
        <v>77</v>
      </c>
    </row>
    <row r="14" spans="2:16">
      <c r="B14" s="148" t="s">
        <v>67</v>
      </c>
      <c r="C14" t="s">
        <v>78</v>
      </c>
      <c r="D14">
        <v>2015</v>
      </c>
      <c r="E14">
        <f t="shared" si="1"/>
        <v>2015</v>
      </c>
      <c r="F14" t="s">
        <v>15</v>
      </c>
      <c r="G14" t="s">
        <v>16</v>
      </c>
      <c r="H14" t="s">
        <v>79</v>
      </c>
      <c r="I14" t="s">
        <v>18</v>
      </c>
      <c r="J14" t="s">
        <v>80</v>
      </c>
      <c r="K14" t="s">
        <v>81</v>
      </c>
      <c r="L14" t="s">
        <v>21</v>
      </c>
      <c r="M14" t="s">
        <v>22</v>
      </c>
      <c r="N14" t="s">
        <v>23</v>
      </c>
      <c r="O14" s="147" t="s">
        <v>24</v>
      </c>
      <c r="P14" t="s">
        <v>82</v>
      </c>
    </row>
    <row r="15" spans="2:16">
      <c r="B15" s="148" t="s">
        <v>67</v>
      </c>
      <c r="C15" t="s">
        <v>83</v>
      </c>
      <c r="D15">
        <v>2015</v>
      </c>
      <c r="E15">
        <f t="shared" si="1"/>
        <v>2015</v>
      </c>
      <c r="F15" t="s">
        <v>15</v>
      </c>
      <c r="G15" t="s">
        <v>16</v>
      </c>
      <c r="H15" t="s">
        <v>84</v>
      </c>
      <c r="I15" t="s">
        <v>18</v>
      </c>
      <c r="J15" t="s">
        <v>85</v>
      </c>
      <c r="K15" t="s">
        <v>86</v>
      </c>
      <c r="L15" t="s">
        <v>21</v>
      </c>
      <c r="M15" t="s">
        <v>22</v>
      </c>
      <c r="N15" t="s">
        <v>23</v>
      </c>
      <c r="O15" s="147" t="s">
        <v>24</v>
      </c>
      <c r="P15" t="s">
        <v>87</v>
      </c>
    </row>
    <row r="16" spans="2:16">
      <c r="B16" s="148" t="s">
        <v>67</v>
      </c>
      <c r="C16" t="s">
        <v>88</v>
      </c>
      <c r="D16">
        <v>2018</v>
      </c>
      <c r="E16">
        <f t="shared" si="1"/>
        <v>2018</v>
      </c>
      <c r="F16" t="s">
        <v>15</v>
      </c>
      <c r="G16" t="s">
        <v>16</v>
      </c>
      <c r="H16" t="s">
        <v>89</v>
      </c>
      <c r="I16" t="s">
        <v>18</v>
      </c>
      <c r="J16" t="s">
        <v>90</v>
      </c>
      <c r="K16" t="s">
        <v>91</v>
      </c>
      <c r="L16" t="s">
        <v>21</v>
      </c>
      <c r="M16" t="s">
        <v>22</v>
      </c>
      <c r="N16" t="s">
        <v>23</v>
      </c>
      <c r="O16" s="147" t="s">
        <v>24</v>
      </c>
      <c r="P16" t="s">
        <v>92</v>
      </c>
    </row>
    <row r="17" spans="2:16">
      <c r="B17" s="148" t="s">
        <v>93</v>
      </c>
      <c r="C17" t="s">
        <v>94</v>
      </c>
      <c r="D17">
        <v>2016</v>
      </c>
      <c r="E17">
        <f t="shared" si="1"/>
        <v>2016</v>
      </c>
      <c r="F17" t="s">
        <v>15</v>
      </c>
      <c r="G17" t="s">
        <v>16</v>
      </c>
      <c r="H17" t="s">
        <v>95</v>
      </c>
      <c r="I17" t="s">
        <v>18</v>
      </c>
      <c r="J17" t="s">
        <v>96</v>
      </c>
      <c r="K17" t="s">
        <v>97</v>
      </c>
      <c r="L17" t="s">
        <v>21</v>
      </c>
      <c r="M17" t="s">
        <v>22</v>
      </c>
      <c r="N17" t="s">
        <v>23</v>
      </c>
      <c r="O17" s="147" t="s">
        <v>24</v>
      </c>
      <c r="P17" t="s">
        <v>98</v>
      </c>
    </row>
    <row r="18" spans="2:16">
      <c r="B18" s="148" t="s">
        <v>99</v>
      </c>
      <c r="C18" t="s">
        <v>100</v>
      </c>
      <c r="D18">
        <v>2018</v>
      </c>
      <c r="E18">
        <f t="shared" si="1"/>
        <v>2018</v>
      </c>
      <c r="F18" t="s">
        <v>15</v>
      </c>
      <c r="G18" t="s">
        <v>16</v>
      </c>
      <c r="H18" t="s">
        <v>101</v>
      </c>
      <c r="I18" t="s">
        <v>18</v>
      </c>
      <c r="J18" t="s">
        <v>102</v>
      </c>
      <c r="K18" t="s">
        <v>103</v>
      </c>
      <c r="L18" t="s">
        <v>21</v>
      </c>
      <c r="M18" t="s">
        <v>22</v>
      </c>
      <c r="N18" t="s">
        <v>23</v>
      </c>
      <c r="O18" s="147" t="s">
        <v>24</v>
      </c>
      <c r="P18" t="s">
        <v>104</v>
      </c>
    </row>
    <row r="19" spans="2:16">
      <c r="B19" s="148" t="s">
        <v>99</v>
      </c>
      <c r="C19" t="s">
        <v>105</v>
      </c>
      <c r="D19">
        <v>2015</v>
      </c>
      <c r="E19">
        <f t="shared" si="1"/>
        <v>2015</v>
      </c>
      <c r="F19" t="s">
        <v>15</v>
      </c>
      <c r="G19" t="s">
        <v>16</v>
      </c>
      <c r="H19" t="s">
        <v>106</v>
      </c>
      <c r="I19" t="s">
        <v>18</v>
      </c>
      <c r="J19" t="s">
        <v>107</v>
      </c>
      <c r="K19" t="s">
        <v>108</v>
      </c>
      <c r="L19" t="s">
        <v>21</v>
      </c>
      <c r="M19" t="s">
        <v>22</v>
      </c>
      <c r="N19" t="s">
        <v>23</v>
      </c>
      <c r="O19" s="147" t="s">
        <v>24</v>
      </c>
      <c r="P19" t="s">
        <v>109</v>
      </c>
    </row>
    <row r="20" spans="2:16">
      <c r="B20" s="148" t="s">
        <v>99</v>
      </c>
      <c r="C20" t="s">
        <v>110</v>
      </c>
      <c r="D20">
        <v>2014</v>
      </c>
      <c r="E20">
        <f t="shared" si="1"/>
        <v>2014</v>
      </c>
      <c r="F20" t="s">
        <v>15</v>
      </c>
      <c r="G20" t="s">
        <v>16</v>
      </c>
      <c r="H20" t="s">
        <v>111</v>
      </c>
      <c r="I20" t="s">
        <v>18</v>
      </c>
      <c r="J20" t="s">
        <v>112</v>
      </c>
      <c r="K20" t="s">
        <v>113</v>
      </c>
      <c r="L20" t="s">
        <v>21</v>
      </c>
      <c r="M20" t="s">
        <v>22</v>
      </c>
      <c r="N20" t="s">
        <v>23</v>
      </c>
      <c r="O20" s="147" t="s">
        <v>24</v>
      </c>
      <c r="P20" t="s">
        <v>114</v>
      </c>
    </row>
    <row r="21" spans="2:16">
      <c r="B21" s="148" t="s">
        <v>99</v>
      </c>
      <c r="C21" t="s">
        <v>115</v>
      </c>
      <c r="D21">
        <v>2011</v>
      </c>
      <c r="E21">
        <f t="shared" si="1"/>
        <v>2011</v>
      </c>
      <c r="F21" t="s">
        <v>15</v>
      </c>
      <c r="G21" t="s">
        <v>16</v>
      </c>
      <c r="H21" t="s">
        <v>116</v>
      </c>
      <c r="I21" t="s">
        <v>18</v>
      </c>
      <c r="J21" t="s">
        <v>117</v>
      </c>
      <c r="K21" t="s">
        <v>118</v>
      </c>
      <c r="L21" t="s">
        <v>21</v>
      </c>
      <c r="M21" t="s">
        <v>22</v>
      </c>
      <c r="N21" t="s">
        <v>23</v>
      </c>
      <c r="O21" s="147" t="s">
        <v>24</v>
      </c>
      <c r="P21" t="s">
        <v>119</v>
      </c>
    </row>
    <row r="22" spans="2:16">
      <c r="B22" s="148" t="s">
        <v>99</v>
      </c>
      <c r="C22" t="s">
        <v>120</v>
      </c>
      <c r="D22">
        <v>2013</v>
      </c>
      <c r="E22">
        <f t="shared" si="1"/>
        <v>2013</v>
      </c>
      <c r="F22" t="s">
        <v>15</v>
      </c>
      <c r="G22" t="s">
        <v>16</v>
      </c>
      <c r="H22" t="s">
        <v>121</v>
      </c>
      <c r="I22" t="s">
        <v>18</v>
      </c>
      <c r="J22" t="s">
        <v>122</v>
      </c>
      <c r="K22" t="s">
        <v>123</v>
      </c>
      <c r="L22" t="s">
        <v>21</v>
      </c>
      <c r="M22" t="s">
        <v>22</v>
      </c>
      <c r="N22" t="s">
        <v>23</v>
      </c>
      <c r="O22" s="147" t="s">
        <v>24</v>
      </c>
      <c r="P22" t="s">
        <v>124</v>
      </c>
    </row>
    <row r="23" spans="2:16">
      <c r="B23" s="148" t="s">
        <v>99</v>
      </c>
      <c r="C23" t="s">
        <v>125</v>
      </c>
      <c r="D23">
        <v>2018</v>
      </c>
      <c r="E23">
        <f t="shared" si="1"/>
        <v>2018</v>
      </c>
      <c r="F23" t="s">
        <v>15</v>
      </c>
      <c r="G23" t="s">
        <v>16</v>
      </c>
      <c r="H23" t="s">
        <v>126</v>
      </c>
      <c r="I23" t="s">
        <v>18</v>
      </c>
      <c r="J23" t="s">
        <v>127</v>
      </c>
      <c r="K23" t="s">
        <v>128</v>
      </c>
      <c r="L23" t="s">
        <v>21</v>
      </c>
      <c r="M23" t="s">
        <v>22</v>
      </c>
      <c r="N23" t="s">
        <v>23</v>
      </c>
      <c r="O23" s="147" t="s">
        <v>24</v>
      </c>
      <c r="P23" t="s">
        <v>129</v>
      </c>
    </row>
    <row r="24" spans="2:16">
      <c r="B24" s="148" t="s">
        <v>99</v>
      </c>
      <c r="C24" t="s">
        <v>130</v>
      </c>
      <c r="D24">
        <v>2014</v>
      </c>
      <c r="E24">
        <f t="shared" si="1"/>
        <v>2014</v>
      </c>
      <c r="F24" t="s">
        <v>15</v>
      </c>
      <c r="G24" t="s">
        <v>16</v>
      </c>
      <c r="H24" t="s">
        <v>131</v>
      </c>
      <c r="I24" t="s">
        <v>18</v>
      </c>
      <c r="J24" t="s">
        <v>132</v>
      </c>
      <c r="K24" t="s">
        <v>133</v>
      </c>
      <c r="L24" t="s">
        <v>21</v>
      </c>
      <c r="M24" t="s">
        <v>22</v>
      </c>
      <c r="N24" t="s">
        <v>23</v>
      </c>
      <c r="O24" s="147" t="s">
        <v>24</v>
      </c>
      <c r="P24" t="s">
        <v>134</v>
      </c>
    </row>
    <row r="25" spans="2:16">
      <c r="B25" s="148" t="s">
        <v>135</v>
      </c>
      <c r="C25" t="s">
        <v>136</v>
      </c>
      <c r="D25">
        <v>2017</v>
      </c>
      <c r="E25">
        <f t="shared" si="1"/>
        <v>2017</v>
      </c>
      <c r="F25" t="s">
        <v>137</v>
      </c>
      <c r="G25" t="s">
        <v>16</v>
      </c>
      <c r="H25" t="s">
        <v>138</v>
      </c>
      <c r="I25" t="s">
        <v>18</v>
      </c>
      <c r="J25" t="s">
        <v>139</v>
      </c>
      <c r="K25" t="s">
        <v>140</v>
      </c>
      <c r="L25" t="s">
        <v>21</v>
      </c>
      <c r="M25" t="s">
        <v>22</v>
      </c>
      <c r="N25" t="s">
        <v>23</v>
      </c>
      <c r="O25" s="147" t="s">
        <v>24</v>
      </c>
      <c r="P25" t="s">
        <v>141</v>
      </c>
    </row>
    <row r="26" spans="2:16">
      <c r="B26" s="148" t="s">
        <v>142</v>
      </c>
      <c r="C26" t="s">
        <v>143</v>
      </c>
      <c r="D26">
        <v>2017</v>
      </c>
      <c r="E26">
        <f t="shared" si="1"/>
        <v>2017</v>
      </c>
      <c r="F26" t="s">
        <v>137</v>
      </c>
      <c r="G26" t="s">
        <v>16</v>
      </c>
      <c r="H26" t="s">
        <v>144</v>
      </c>
      <c r="I26" t="s">
        <v>18</v>
      </c>
      <c r="J26" t="s">
        <v>145</v>
      </c>
      <c r="K26" t="s">
        <v>146</v>
      </c>
      <c r="L26" t="s">
        <v>21</v>
      </c>
      <c r="M26" t="s">
        <v>22</v>
      </c>
      <c r="N26" t="s">
        <v>23</v>
      </c>
      <c r="O26" s="147" t="s">
        <v>24</v>
      </c>
      <c r="P26" t="s">
        <v>147</v>
      </c>
    </row>
    <row r="27" spans="2:16">
      <c r="B27" s="148" t="s">
        <v>148</v>
      </c>
      <c r="C27" t="s">
        <v>149</v>
      </c>
      <c r="D27">
        <v>2020</v>
      </c>
      <c r="E27">
        <f t="shared" si="1"/>
        <v>2020</v>
      </c>
      <c r="F27" t="s">
        <v>137</v>
      </c>
      <c r="G27" t="s">
        <v>16</v>
      </c>
      <c r="H27" t="s">
        <v>150</v>
      </c>
      <c r="I27" t="s">
        <v>18</v>
      </c>
      <c r="J27" t="s">
        <v>151</v>
      </c>
      <c r="K27" t="s">
        <v>60</v>
      </c>
      <c r="L27" t="s">
        <v>21</v>
      </c>
      <c r="M27" t="s">
        <v>22</v>
      </c>
      <c r="N27" t="s">
        <v>23</v>
      </c>
      <c r="O27" s="147" t="s">
        <v>24</v>
      </c>
      <c r="P27" t="s">
        <v>152</v>
      </c>
    </row>
    <row r="28" spans="2:16">
      <c r="O28" s="147"/>
    </row>
  </sheetData>
  <mergeCells count="2">
    <mergeCell ref="H1:K1"/>
    <mergeCell ref="L1:P1"/>
  </mergeCells>
  <hyperlinks>
    <hyperlink ref="O3" r:id="rId1" xr:uid="{00000000-0004-0000-0000-000000000000}"/>
    <hyperlink ref="O4" r:id="rId2" xr:uid="{00000000-0004-0000-0000-000001000000}"/>
    <hyperlink ref="O8" r:id="rId3" xr:uid="{00000000-0004-0000-0000-000002000000}"/>
    <hyperlink ref="O9" r:id="rId4" xr:uid="{00000000-0004-0000-0000-000003000000}"/>
    <hyperlink ref="O10" r:id="rId5" xr:uid="{00000000-0004-0000-0000-000004000000}"/>
    <hyperlink ref="O11" r:id="rId6" xr:uid="{00000000-0004-0000-0000-000005000000}"/>
    <hyperlink ref="O12" r:id="rId7" xr:uid="{00000000-0004-0000-0000-000006000000}"/>
    <hyperlink ref="O13" r:id="rId8" xr:uid="{00000000-0004-0000-0000-000007000000}"/>
    <hyperlink ref="O14" r:id="rId9" xr:uid="{00000000-0004-0000-0000-000008000000}"/>
    <hyperlink ref="O15" r:id="rId10" xr:uid="{00000000-0004-0000-0000-000009000000}"/>
    <hyperlink ref="O16" r:id="rId11" xr:uid="{00000000-0004-0000-0000-00000A000000}"/>
    <hyperlink ref="O17" r:id="rId12" xr:uid="{00000000-0004-0000-0000-00000B000000}"/>
    <hyperlink ref="O18" r:id="rId13" xr:uid="{00000000-0004-0000-0000-00000C000000}"/>
    <hyperlink ref="O19" r:id="rId14" xr:uid="{00000000-0004-0000-0000-00000D000000}"/>
    <hyperlink ref="O20" r:id="rId15" xr:uid="{00000000-0004-0000-0000-00000E000000}"/>
    <hyperlink ref="O21" r:id="rId16" xr:uid="{00000000-0004-0000-0000-00000F000000}"/>
    <hyperlink ref="O22" r:id="rId17" xr:uid="{00000000-0004-0000-0000-000010000000}"/>
    <hyperlink ref="O23" r:id="rId18" xr:uid="{00000000-0004-0000-0000-000011000000}"/>
    <hyperlink ref="O24" r:id="rId19" xr:uid="{00000000-0004-0000-0000-000012000000}"/>
    <hyperlink ref="O25" r:id="rId20" xr:uid="{00000000-0004-0000-0000-000013000000}"/>
    <hyperlink ref="O26" r:id="rId21" xr:uid="{00000000-0004-0000-0000-000014000000}"/>
    <hyperlink ref="O27" r:id="rId22" xr:uid="{00000000-0004-0000-0000-000015000000}"/>
    <hyperlink ref="O5" r:id="rId23" xr:uid="{00000000-0004-0000-0000-000016000000}"/>
    <hyperlink ref="O6" r:id="rId24" xr:uid="{00000000-0004-0000-0000-000017000000}"/>
    <hyperlink ref="O7" r:id="rId25" xr:uid="{00000000-0004-0000-0000-000018000000}"/>
    <hyperlink ref="J14" r:id="rId26" xr:uid="{00000000-0004-0000-0000-000019000000}"/>
    <hyperlink ref="J15" r:id="rId27" display="horizon.info@pinecrestnv.org" xr:uid="{00000000-0004-0000-0000-00001A000000}"/>
    <hyperlink ref="J17" r:id="rId28" xr:uid="{00000000-0004-0000-0000-00001B000000}"/>
    <hyperlink ref="J18" r:id="rId29" xr:uid="{00000000-0004-0000-0000-00001C000000}"/>
    <hyperlink ref="J19" r:id="rId30" xr:uid="{00000000-0004-0000-0000-00001D000000}"/>
    <hyperlink ref="J20" r:id="rId31" xr:uid="{00000000-0004-0000-0000-00001E000000}"/>
    <hyperlink ref="J21" r:id="rId32" xr:uid="{00000000-0004-0000-0000-00001F000000}"/>
    <hyperlink ref="J22" r:id="rId33" xr:uid="{00000000-0004-0000-0000-000020000000}"/>
    <hyperlink ref="J23" r:id="rId34" xr:uid="{00000000-0004-0000-0000-000021000000}"/>
    <hyperlink ref="J24" r:id="rId35" xr:uid="{00000000-0004-0000-0000-000022000000}"/>
    <hyperlink ref="J25" r:id="rId36" xr:uid="{00000000-0004-0000-0000-000023000000}"/>
    <hyperlink ref="J26" r:id="rId37" xr:uid="{00000000-0004-0000-0000-000024000000}"/>
    <hyperlink ref="J27" r:id="rId38" xr:uid="{00000000-0004-0000-0000-000025000000}"/>
  </hyperlinks>
  <pageMargins left="0.7" right="0.7" top="0.75" bottom="0.75" header="0.3" footer="0.3"/>
  <pageSetup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:BT138"/>
  <sheetViews>
    <sheetView topLeftCell="E4" zoomScaleNormal="100" zoomScalePageLayoutView="90" workbookViewId="0">
      <pane xSplit="2" ySplit="5" topLeftCell="G9" activePane="bottomRight" state="frozen"/>
      <selection pane="bottomRight" activeCell="G23" sqref="G23"/>
      <selection pane="bottomLeft" activeCell="E9" sqref="E9"/>
      <selection pane="topRight" activeCell="G4" sqref="G4"/>
    </sheetView>
  </sheetViews>
  <sheetFormatPr defaultColWidth="8.85546875" defaultRowHeight="13.15"/>
  <cols>
    <col min="1" max="1" width="3.42578125" style="8" customWidth="1"/>
    <col min="2" max="2" width="7.140625" style="15" customWidth="1"/>
    <col min="3" max="3" width="9.28515625" style="15" customWidth="1"/>
    <col min="4" max="4" width="8.85546875" style="15" customWidth="1"/>
    <col min="5" max="5" width="17.42578125" style="15" bestFit="1" customWidth="1"/>
    <col min="6" max="6" width="17.42578125" style="15" customWidth="1"/>
    <col min="7" max="7" width="16.42578125" style="15" customWidth="1"/>
    <col min="8" max="9" width="16.28515625" style="15" customWidth="1"/>
    <col min="10" max="10" width="16.42578125" style="15" customWidth="1"/>
    <col min="11" max="12" width="10.42578125" style="15" customWidth="1"/>
    <col min="13" max="16" width="14.7109375" style="15" customWidth="1"/>
    <col min="17" max="19" width="16.140625" style="15" customWidth="1"/>
    <col min="20" max="39" width="9.28515625" style="15" customWidth="1"/>
    <col min="40" max="40" width="8.85546875" style="15"/>
    <col min="41" max="72" width="8.85546875" style="8"/>
    <col min="73" max="16384" width="8.85546875" style="15"/>
  </cols>
  <sheetData>
    <row r="1" spans="1:72" s="2" customFormat="1" ht="17.45">
      <c r="A1" s="1" t="s">
        <v>153</v>
      </c>
    </row>
    <row r="2" spans="1:72" s="2" customFormat="1" ht="12.75" customHeight="1">
      <c r="A2" s="3" t="s">
        <v>154</v>
      </c>
      <c r="B2" s="4"/>
    </row>
    <row r="3" spans="1:72" s="2" customFormat="1" ht="12.75" customHeight="1">
      <c r="A3" s="3" t="s">
        <v>155</v>
      </c>
      <c r="B3" s="4"/>
    </row>
    <row r="4" spans="1:72" s="2" customFormat="1" ht="10.5" customHeight="1">
      <c r="A4" s="65" t="s">
        <v>156</v>
      </c>
      <c r="C4" s="5"/>
      <c r="D4" s="6"/>
      <c r="E4" s="5"/>
      <c r="F4" s="5"/>
      <c r="G4" s="6"/>
      <c r="H4" s="5"/>
      <c r="I4" s="5"/>
      <c r="J4" s="5"/>
      <c r="K4" s="5"/>
      <c r="L4" s="5"/>
      <c r="M4" s="7"/>
      <c r="N4" s="7"/>
      <c r="O4" s="7"/>
      <c r="P4" s="7"/>
      <c r="Q4" s="5"/>
      <c r="R4" s="5"/>
      <c r="S4" s="5"/>
      <c r="T4" s="181"/>
    </row>
    <row r="5" spans="1:72" s="2" customFormat="1" ht="6" customHeight="1">
      <c r="C5" s="5"/>
      <c r="D5" s="6"/>
      <c r="E5" s="5"/>
      <c r="F5" s="5"/>
      <c r="G5" s="6"/>
      <c r="H5" s="5"/>
      <c r="I5" s="5"/>
      <c r="J5" s="5"/>
      <c r="K5" s="5"/>
      <c r="L5" s="5"/>
      <c r="M5" s="7"/>
      <c r="N5" s="7"/>
      <c r="O5" s="7"/>
      <c r="P5" s="7"/>
      <c r="Q5" s="5"/>
      <c r="R5" s="5"/>
      <c r="S5" s="5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</row>
    <row r="6" spans="1:72" s="8" customFormat="1" ht="13.9" thickBot="1">
      <c r="C6" s="9"/>
      <c r="D6" s="9"/>
      <c r="E6" s="10"/>
      <c r="F6" s="10"/>
      <c r="G6" s="9"/>
      <c r="H6" s="10"/>
      <c r="I6" s="10"/>
      <c r="J6" s="11"/>
      <c r="K6" s="12"/>
      <c r="L6" s="12"/>
      <c r="M6" s="13"/>
      <c r="N6" s="13"/>
      <c r="O6" s="13"/>
      <c r="P6" s="13"/>
      <c r="Q6" s="10"/>
      <c r="R6" s="10"/>
      <c r="S6" s="1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</row>
    <row r="7" spans="1:72" ht="13.9" thickBot="1">
      <c r="B7" s="201" t="s">
        <v>157</v>
      </c>
      <c r="C7" s="202"/>
      <c r="D7" s="202"/>
      <c r="E7" s="202"/>
      <c r="F7" s="202"/>
      <c r="G7" s="202"/>
      <c r="H7" s="202"/>
      <c r="I7" s="202"/>
      <c r="J7" s="202"/>
      <c r="K7" s="183"/>
      <c r="L7" s="14"/>
      <c r="M7" s="201" t="s">
        <v>158</v>
      </c>
      <c r="N7" s="202"/>
      <c r="O7" s="202"/>
      <c r="P7" s="202"/>
      <c r="Q7" s="202"/>
      <c r="R7" s="202"/>
      <c r="S7" s="203"/>
      <c r="T7" s="204" t="s">
        <v>159</v>
      </c>
      <c r="U7" s="205"/>
      <c r="V7" s="205"/>
      <c r="W7" s="205"/>
      <c r="X7" s="205"/>
      <c r="Y7" s="205"/>
      <c r="Z7" s="206"/>
      <c r="AA7" s="204" t="s">
        <v>160</v>
      </c>
      <c r="AB7" s="205"/>
      <c r="AC7" s="205"/>
      <c r="AD7" s="205"/>
      <c r="AE7" s="205"/>
      <c r="AF7" s="205"/>
      <c r="AG7" s="206"/>
      <c r="AH7" s="204" t="s">
        <v>161</v>
      </c>
      <c r="AI7" s="205"/>
      <c r="AJ7" s="205"/>
      <c r="AK7" s="205"/>
      <c r="AL7" s="205"/>
      <c r="AM7" s="205"/>
      <c r="AN7" s="206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</row>
    <row r="8" spans="1:72" ht="66.599999999999994" thickBot="1">
      <c r="B8" s="16" t="s">
        <v>7</v>
      </c>
      <c r="C8" s="17" t="s">
        <v>162</v>
      </c>
      <c r="D8" s="18" t="s">
        <v>163</v>
      </c>
      <c r="E8" s="17" t="s">
        <v>164</v>
      </c>
      <c r="F8" s="19" t="s">
        <v>165</v>
      </c>
      <c r="G8" s="16" t="s">
        <v>166</v>
      </c>
      <c r="H8" s="20" t="s">
        <v>167</v>
      </c>
      <c r="I8" s="20" t="s">
        <v>168</v>
      </c>
      <c r="J8" s="20" t="s">
        <v>169</v>
      </c>
      <c r="K8" s="21" t="s">
        <v>170</v>
      </c>
      <c r="L8" s="22" t="s">
        <v>171</v>
      </c>
      <c r="M8" s="19" t="s">
        <v>172</v>
      </c>
      <c r="N8" s="17" t="s">
        <v>173</v>
      </c>
      <c r="O8" s="17" t="s">
        <v>174</v>
      </c>
      <c r="P8" s="17" t="s">
        <v>175</v>
      </c>
      <c r="Q8" s="18" t="s">
        <v>176</v>
      </c>
      <c r="R8" s="18" t="s">
        <v>177</v>
      </c>
      <c r="S8" s="18" t="s">
        <v>178</v>
      </c>
      <c r="T8" s="23" t="s">
        <v>179</v>
      </c>
      <c r="U8" s="20" t="s">
        <v>180</v>
      </c>
      <c r="V8" s="20" t="s">
        <v>181</v>
      </c>
      <c r="W8" s="20" t="s">
        <v>182</v>
      </c>
      <c r="X8" s="20" t="s">
        <v>183</v>
      </c>
      <c r="Y8" s="20" t="s">
        <v>184</v>
      </c>
      <c r="Z8" s="24" t="s">
        <v>185</v>
      </c>
      <c r="AA8" s="23" t="s">
        <v>179</v>
      </c>
      <c r="AB8" s="20" t="s">
        <v>180</v>
      </c>
      <c r="AC8" s="20" t="s">
        <v>181</v>
      </c>
      <c r="AD8" s="20" t="s">
        <v>182</v>
      </c>
      <c r="AE8" s="20" t="s">
        <v>183</v>
      </c>
      <c r="AF8" s="20" t="s">
        <v>184</v>
      </c>
      <c r="AG8" s="24" t="s">
        <v>185</v>
      </c>
      <c r="AH8" s="23" t="s">
        <v>179</v>
      </c>
      <c r="AI8" s="20" t="s">
        <v>180</v>
      </c>
      <c r="AJ8" s="20" t="s">
        <v>181</v>
      </c>
      <c r="AK8" s="20" t="s">
        <v>182</v>
      </c>
      <c r="AL8" s="20" t="s">
        <v>183</v>
      </c>
      <c r="AM8" s="20" t="s">
        <v>184</v>
      </c>
      <c r="AN8" s="24" t="s">
        <v>185</v>
      </c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</row>
    <row r="9" spans="1:72">
      <c r="B9" s="25" t="s">
        <v>16</v>
      </c>
      <c r="C9" s="26"/>
      <c r="D9" s="252" t="s">
        <v>186</v>
      </c>
      <c r="E9" s="227" t="s">
        <v>187</v>
      </c>
      <c r="F9" s="79" t="s">
        <v>188</v>
      </c>
      <c r="G9" s="103" t="s">
        <v>189</v>
      </c>
      <c r="H9" s="28">
        <v>2019</v>
      </c>
      <c r="I9" s="212" t="s">
        <v>190</v>
      </c>
      <c r="J9" s="29">
        <v>5</v>
      </c>
      <c r="K9" s="85" t="s">
        <v>191</v>
      </c>
      <c r="L9" s="85" t="s">
        <v>192</v>
      </c>
      <c r="M9" s="251">
        <v>1002</v>
      </c>
      <c r="N9" s="251">
        <v>83</v>
      </c>
      <c r="O9" s="251">
        <v>43</v>
      </c>
      <c r="P9" s="251">
        <v>77</v>
      </c>
      <c r="Q9" s="251">
        <v>46</v>
      </c>
      <c r="R9" s="251">
        <v>171</v>
      </c>
      <c r="S9" s="251">
        <v>1</v>
      </c>
      <c r="T9" s="31">
        <v>322</v>
      </c>
      <c r="U9" s="32">
        <v>34</v>
      </c>
      <c r="V9" s="32">
        <v>52</v>
      </c>
      <c r="W9" s="32">
        <v>99</v>
      </c>
      <c r="X9" s="32">
        <v>235</v>
      </c>
      <c r="Y9" s="32">
        <v>137</v>
      </c>
      <c r="Z9" s="32">
        <v>6</v>
      </c>
      <c r="AA9" s="31">
        <v>323</v>
      </c>
      <c r="AB9" s="32">
        <v>33</v>
      </c>
      <c r="AC9" s="32">
        <v>62</v>
      </c>
      <c r="AD9" s="32">
        <v>98</v>
      </c>
      <c r="AE9" s="32">
        <v>229</v>
      </c>
      <c r="AF9" s="32">
        <v>131</v>
      </c>
      <c r="AG9" s="32">
        <v>5</v>
      </c>
      <c r="AH9" s="31">
        <v>111</v>
      </c>
      <c r="AI9" s="32">
        <v>7</v>
      </c>
      <c r="AJ9" s="32">
        <v>42</v>
      </c>
      <c r="AK9" s="32">
        <v>47</v>
      </c>
      <c r="AL9" s="32">
        <v>62</v>
      </c>
      <c r="AM9" s="32">
        <v>15</v>
      </c>
      <c r="AN9" s="88">
        <v>1</v>
      </c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>
      <c r="B10" s="107" t="s">
        <v>16</v>
      </c>
      <c r="C10" s="179"/>
      <c r="D10" s="223"/>
      <c r="E10" s="228"/>
      <c r="F10" s="83" t="s">
        <v>193</v>
      </c>
      <c r="G10" s="34" t="s">
        <v>189</v>
      </c>
      <c r="H10" s="34">
        <v>2019</v>
      </c>
      <c r="I10" s="213"/>
      <c r="J10" s="95">
        <v>5</v>
      </c>
      <c r="K10" s="86" t="s">
        <v>194</v>
      </c>
      <c r="L10" s="86" t="s">
        <v>194</v>
      </c>
      <c r="M10" s="250"/>
      <c r="N10" s="250"/>
      <c r="O10" s="250"/>
      <c r="P10" s="250"/>
      <c r="Q10" s="250"/>
      <c r="R10" s="250"/>
      <c r="S10" s="250"/>
      <c r="T10" s="47">
        <v>360</v>
      </c>
      <c r="U10" s="105">
        <v>50</v>
      </c>
      <c r="V10" s="105">
        <v>96</v>
      </c>
      <c r="W10" s="105">
        <v>103</v>
      </c>
      <c r="X10" s="105">
        <v>213</v>
      </c>
      <c r="Y10" s="105">
        <v>111</v>
      </c>
      <c r="Z10" s="105">
        <v>0</v>
      </c>
      <c r="AA10" s="47">
        <v>360</v>
      </c>
      <c r="AB10" s="105">
        <v>21</v>
      </c>
      <c r="AC10" s="105">
        <v>50</v>
      </c>
      <c r="AD10" s="105">
        <v>160</v>
      </c>
      <c r="AE10" s="105">
        <v>80.2</v>
      </c>
      <c r="AF10" s="105">
        <v>289</v>
      </c>
      <c r="AG10" s="105">
        <v>0</v>
      </c>
      <c r="AH10" s="47">
        <v>114</v>
      </c>
      <c r="AI10" s="105">
        <v>8</v>
      </c>
      <c r="AJ10" s="105">
        <v>21</v>
      </c>
      <c r="AK10" s="105">
        <v>53</v>
      </c>
      <c r="AL10" s="105">
        <v>85</v>
      </c>
      <c r="AM10" s="105">
        <v>32</v>
      </c>
      <c r="AN10" s="97">
        <v>0</v>
      </c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>
      <c r="B11" s="107" t="s">
        <v>16</v>
      </c>
      <c r="C11" s="179"/>
      <c r="D11" s="219" t="s">
        <v>195</v>
      </c>
      <c r="E11" s="254" t="s">
        <v>196</v>
      </c>
      <c r="F11" s="83" t="s">
        <v>188</v>
      </c>
      <c r="G11" s="34" t="s">
        <v>189</v>
      </c>
      <c r="H11" s="34">
        <v>2019</v>
      </c>
      <c r="I11" s="213"/>
      <c r="J11" s="95">
        <v>5</v>
      </c>
      <c r="K11" s="86" t="s">
        <v>191</v>
      </c>
      <c r="L11" s="86" t="s">
        <v>192</v>
      </c>
      <c r="M11" s="247">
        <v>981</v>
      </c>
      <c r="N11" s="247">
        <v>275</v>
      </c>
      <c r="O11" s="247">
        <v>41</v>
      </c>
      <c r="P11" s="247">
        <v>97</v>
      </c>
      <c r="Q11" s="247">
        <v>88</v>
      </c>
      <c r="R11" s="247">
        <v>324</v>
      </c>
      <c r="S11" s="247">
        <v>1</v>
      </c>
      <c r="T11" s="47">
        <v>308</v>
      </c>
      <c r="U11" s="105">
        <v>59</v>
      </c>
      <c r="V11" s="105">
        <v>79</v>
      </c>
      <c r="W11" s="105">
        <v>91</v>
      </c>
      <c r="X11" s="105">
        <v>170</v>
      </c>
      <c r="Y11" s="105">
        <v>79</v>
      </c>
      <c r="Z11" s="105">
        <v>20</v>
      </c>
      <c r="AA11" s="47">
        <v>308</v>
      </c>
      <c r="AB11" s="105">
        <v>50</v>
      </c>
      <c r="AC11" s="105">
        <v>49</v>
      </c>
      <c r="AD11" s="105">
        <v>99</v>
      </c>
      <c r="AE11" s="105">
        <v>209</v>
      </c>
      <c r="AF11" s="105">
        <v>111</v>
      </c>
      <c r="AG11" s="105">
        <v>20</v>
      </c>
      <c r="AH11" s="47">
        <v>105</v>
      </c>
      <c r="AI11" s="105">
        <v>22</v>
      </c>
      <c r="AJ11" s="105">
        <v>47</v>
      </c>
      <c r="AK11" s="105">
        <v>32</v>
      </c>
      <c r="AL11" s="105">
        <v>36</v>
      </c>
      <c r="AM11" s="105">
        <v>4</v>
      </c>
      <c r="AN11" s="97">
        <v>7</v>
      </c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>
      <c r="B12" s="107" t="s">
        <v>16</v>
      </c>
      <c r="C12" s="179"/>
      <c r="D12" s="223"/>
      <c r="E12" s="254"/>
      <c r="F12" s="83" t="s">
        <v>193</v>
      </c>
      <c r="G12" s="34" t="s">
        <v>189</v>
      </c>
      <c r="H12" s="34">
        <v>2019</v>
      </c>
      <c r="I12" s="213"/>
      <c r="J12" s="95">
        <v>5</v>
      </c>
      <c r="K12" s="86" t="s">
        <v>194</v>
      </c>
      <c r="L12" s="86" t="s">
        <v>194</v>
      </c>
      <c r="M12" s="250"/>
      <c r="N12" s="250"/>
      <c r="O12" s="250"/>
      <c r="P12" s="250"/>
      <c r="Q12" s="250"/>
      <c r="R12" s="250"/>
      <c r="S12" s="250"/>
      <c r="T12" s="47">
        <v>330</v>
      </c>
      <c r="U12" s="105">
        <v>95</v>
      </c>
      <c r="V12" s="105">
        <v>108</v>
      </c>
      <c r="W12" s="105">
        <v>82</v>
      </c>
      <c r="X12" s="105">
        <v>127</v>
      </c>
      <c r="Y12" s="105">
        <v>46</v>
      </c>
      <c r="Z12" s="105">
        <v>13</v>
      </c>
      <c r="AA12" s="47">
        <v>330</v>
      </c>
      <c r="AB12" s="105">
        <v>35</v>
      </c>
      <c r="AC12" s="105">
        <v>89</v>
      </c>
      <c r="AD12" s="105">
        <v>159</v>
      </c>
      <c r="AE12" s="105">
        <v>206</v>
      </c>
      <c r="AF12" s="105">
        <v>47</v>
      </c>
      <c r="AG12" s="105">
        <v>13</v>
      </c>
      <c r="AH12" s="47">
        <v>96</v>
      </c>
      <c r="AI12" s="105">
        <v>16</v>
      </c>
      <c r="AJ12" s="105">
        <v>38</v>
      </c>
      <c r="AK12" s="105">
        <v>33</v>
      </c>
      <c r="AL12" s="105">
        <v>42</v>
      </c>
      <c r="AM12" s="105">
        <v>9</v>
      </c>
      <c r="AN12" s="97">
        <v>1</v>
      </c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>
      <c r="B13" s="107" t="s">
        <v>16</v>
      </c>
      <c r="C13" s="179"/>
      <c r="D13" s="219" t="s">
        <v>197</v>
      </c>
      <c r="E13" s="254" t="s">
        <v>198</v>
      </c>
      <c r="F13" s="83" t="s">
        <v>188</v>
      </c>
      <c r="G13" s="34" t="s">
        <v>189</v>
      </c>
      <c r="H13" s="34">
        <v>2019</v>
      </c>
      <c r="I13" s="213"/>
      <c r="J13" s="95">
        <v>5</v>
      </c>
      <c r="K13" s="86" t="s">
        <v>191</v>
      </c>
      <c r="L13" s="86" t="s">
        <v>192</v>
      </c>
      <c r="M13" s="247">
        <v>920</v>
      </c>
      <c r="N13" s="247">
        <v>209</v>
      </c>
      <c r="O13" s="247">
        <v>67</v>
      </c>
      <c r="P13" s="247">
        <v>57</v>
      </c>
      <c r="Q13" s="247">
        <v>65</v>
      </c>
      <c r="R13" s="247">
        <v>209</v>
      </c>
      <c r="S13" s="247">
        <v>1</v>
      </c>
      <c r="T13" s="47">
        <v>322</v>
      </c>
      <c r="U13" s="105">
        <v>42</v>
      </c>
      <c r="V13" s="105">
        <v>92</v>
      </c>
      <c r="W13" s="105">
        <v>93</v>
      </c>
      <c r="X13" s="105">
        <v>188</v>
      </c>
      <c r="Y13" s="105">
        <v>95</v>
      </c>
      <c r="Z13" s="105">
        <v>5</v>
      </c>
      <c r="AA13" s="47">
        <v>322</v>
      </c>
      <c r="AB13" s="105">
        <v>30</v>
      </c>
      <c r="AC13" s="105">
        <v>50</v>
      </c>
      <c r="AD13" s="105">
        <v>106</v>
      </c>
      <c r="AE13" s="105">
        <v>242</v>
      </c>
      <c r="AF13" s="105">
        <v>136</v>
      </c>
      <c r="AG13" s="105">
        <v>5</v>
      </c>
      <c r="AH13" s="47">
        <v>109</v>
      </c>
      <c r="AI13" s="105">
        <v>12</v>
      </c>
      <c r="AJ13" s="105">
        <v>37</v>
      </c>
      <c r="AK13" s="105">
        <v>35</v>
      </c>
      <c r="AL13" s="105">
        <v>47</v>
      </c>
      <c r="AM13" s="105">
        <v>11</v>
      </c>
      <c r="AN13" s="97">
        <v>2</v>
      </c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>
      <c r="B14" s="107" t="s">
        <v>16</v>
      </c>
      <c r="C14" s="179"/>
      <c r="D14" s="223"/>
      <c r="E14" s="254"/>
      <c r="F14" s="83" t="s">
        <v>193</v>
      </c>
      <c r="G14" s="34" t="s">
        <v>189</v>
      </c>
      <c r="H14" s="34">
        <v>2019</v>
      </c>
      <c r="I14" s="213"/>
      <c r="J14" s="95">
        <v>5</v>
      </c>
      <c r="K14" s="86" t="s">
        <v>199</v>
      </c>
      <c r="L14" s="86" t="s">
        <v>199</v>
      </c>
      <c r="M14" s="250"/>
      <c r="N14" s="250"/>
      <c r="O14" s="250"/>
      <c r="P14" s="250"/>
      <c r="Q14" s="250"/>
      <c r="R14" s="250"/>
      <c r="S14" s="250"/>
      <c r="T14" s="47">
        <v>279</v>
      </c>
      <c r="U14" s="105">
        <v>85</v>
      </c>
      <c r="V14" s="105">
        <v>77</v>
      </c>
      <c r="W14" s="105">
        <v>73</v>
      </c>
      <c r="X14" s="105">
        <v>118</v>
      </c>
      <c r="Y14" s="105">
        <v>44</v>
      </c>
      <c r="Z14" s="105">
        <v>7</v>
      </c>
      <c r="AA14" s="47">
        <v>279</v>
      </c>
      <c r="AB14" s="105">
        <v>29</v>
      </c>
      <c r="AC14" s="105">
        <v>82</v>
      </c>
      <c r="AD14" s="105">
        <v>117</v>
      </c>
      <c r="AE14" s="105">
        <v>168</v>
      </c>
      <c r="AF14" s="105">
        <v>51</v>
      </c>
      <c r="AG14" s="105">
        <v>7</v>
      </c>
      <c r="AH14" s="47">
        <v>43</v>
      </c>
      <c r="AI14" s="105">
        <v>12</v>
      </c>
      <c r="AJ14" s="105">
        <v>14</v>
      </c>
      <c r="AK14" s="105">
        <v>13</v>
      </c>
      <c r="AL14" s="105">
        <v>17</v>
      </c>
      <c r="AM14" s="105">
        <v>4</v>
      </c>
      <c r="AN14" s="97">
        <v>4</v>
      </c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>
      <c r="B15" s="107" t="s">
        <v>16</v>
      </c>
      <c r="C15" s="179"/>
      <c r="D15" s="219" t="s">
        <v>200</v>
      </c>
      <c r="E15" s="254" t="s">
        <v>201</v>
      </c>
      <c r="F15" s="83" t="s">
        <v>188</v>
      </c>
      <c r="G15" s="34" t="s">
        <v>189</v>
      </c>
      <c r="H15" s="34">
        <v>2019</v>
      </c>
      <c r="I15" s="213"/>
      <c r="J15" s="95">
        <v>5</v>
      </c>
      <c r="K15" s="86" t="s">
        <v>191</v>
      </c>
      <c r="L15" s="86" t="s">
        <v>192</v>
      </c>
      <c r="M15" s="247">
        <v>1637</v>
      </c>
      <c r="N15" s="247">
        <v>239</v>
      </c>
      <c r="O15" s="247">
        <v>47</v>
      </c>
      <c r="P15" s="247">
        <v>157</v>
      </c>
      <c r="Q15" s="247">
        <v>68</v>
      </c>
      <c r="R15" s="247">
        <v>341</v>
      </c>
      <c r="S15" s="247">
        <v>7</v>
      </c>
      <c r="T15" s="47">
        <v>402</v>
      </c>
      <c r="U15" s="105">
        <v>28</v>
      </c>
      <c r="V15" s="105">
        <v>69</v>
      </c>
      <c r="W15" s="105">
        <v>144</v>
      </c>
      <c r="X15" s="105">
        <v>305</v>
      </c>
      <c r="Y15" s="105">
        <v>162</v>
      </c>
      <c r="Z15" s="105">
        <v>7</v>
      </c>
      <c r="AA15" s="47">
        <v>402</v>
      </c>
      <c r="AB15" s="105">
        <v>39</v>
      </c>
      <c r="AC15" s="105">
        <v>52</v>
      </c>
      <c r="AD15" s="105">
        <v>122</v>
      </c>
      <c r="AE15" s="105">
        <v>311</v>
      </c>
      <c r="AF15" s="105">
        <v>189</v>
      </c>
      <c r="AG15" s="105">
        <v>7</v>
      </c>
      <c r="AH15" s="47">
        <v>139</v>
      </c>
      <c r="AI15" s="105">
        <v>14</v>
      </c>
      <c r="AJ15" s="105">
        <v>42</v>
      </c>
      <c r="AK15" s="105">
        <v>59</v>
      </c>
      <c r="AL15" s="105">
        <v>83</v>
      </c>
      <c r="AM15" s="105">
        <v>24</v>
      </c>
      <c r="AN15" s="97">
        <v>1</v>
      </c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>
      <c r="B16" s="107" t="s">
        <v>16</v>
      </c>
      <c r="C16" s="179"/>
      <c r="D16" s="222"/>
      <c r="E16" s="254"/>
      <c r="F16" s="83" t="s">
        <v>193</v>
      </c>
      <c r="G16" s="34" t="s">
        <v>189</v>
      </c>
      <c r="H16" s="34">
        <v>2019</v>
      </c>
      <c r="I16" s="213"/>
      <c r="J16" s="95">
        <v>4</v>
      </c>
      <c r="K16" s="86" t="s">
        <v>194</v>
      </c>
      <c r="L16" s="86" t="s">
        <v>194</v>
      </c>
      <c r="M16" s="248"/>
      <c r="N16" s="248"/>
      <c r="O16" s="248"/>
      <c r="P16" s="248"/>
      <c r="Q16" s="248"/>
      <c r="R16" s="248"/>
      <c r="S16" s="248"/>
      <c r="T16" s="47">
        <v>536</v>
      </c>
      <c r="U16" s="105">
        <v>121</v>
      </c>
      <c r="V16" s="105">
        <v>174</v>
      </c>
      <c r="W16" s="105">
        <v>131</v>
      </c>
      <c r="X16" s="105">
        <v>241</v>
      </c>
      <c r="Y16" s="105">
        <v>109</v>
      </c>
      <c r="Z16" s="105">
        <v>15</v>
      </c>
      <c r="AA16" s="47">
        <v>537</v>
      </c>
      <c r="AB16" s="105">
        <v>61</v>
      </c>
      <c r="AC16" s="105">
        <v>129</v>
      </c>
      <c r="AD16" s="105">
        <v>240</v>
      </c>
      <c r="AE16" s="105">
        <v>347</v>
      </c>
      <c r="AF16" s="105">
        <v>107</v>
      </c>
      <c r="AG16" s="105">
        <v>14</v>
      </c>
      <c r="AH16" s="47">
        <v>175</v>
      </c>
      <c r="AI16" s="105">
        <v>26</v>
      </c>
      <c r="AJ16" s="105">
        <v>68</v>
      </c>
      <c r="AK16" s="105">
        <v>60</v>
      </c>
      <c r="AL16" s="105">
        <v>81</v>
      </c>
      <c r="AM16" s="105">
        <v>21</v>
      </c>
      <c r="AN16" s="97">
        <v>0</v>
      </c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2:72">
      <c r="B17" s="107" t="s">
        <v>16</v>
      </c>
      <c r="C17" s="179"/>
      <c r="D17" s="223"/>
      <c r="E17" s="254"/>
      <c r="F17" s="83" t="s">
        <v>202</v>
      </c>
      <c r="G17" s="34" t="s">
        <v>189</v>
      </c>
      <c r="H17" s="34">
        <v>2019</v>
      </c>
      <c r="I17" s="213"/>
      <c r="J17" s="95" t="s">
        <v>60</v>
      </c>
      <c r="K17" s="86" t="s">
        <v>203</v>
      </c>
      <c r="L17" s="86" t="s">
        <v>60</v>
      </c>
      <c r="M17" s="250"/>
      <c r="N17" s="250"/>
      <c r="O17" s="250"/>
      <c r="P17" s="250"/>
      <c r="Q17" s="250"/>
      <c r="R17" s="250"/>
      <c r="S17" s="250"/>
      <c r="T17" s="47" t="s">
        <v>60</v>
      </c>
      <c r="U17" s="105" t="s">
        <v>60</v>
      </c>
      <c r="V17" s="105" t="s">
        <v>60</v>
      </c>
      <c r="W17" s="105" t="s">
        <v>60</v>
      </c>
      <c r="X17" s="105" t="s">
        <v>60</v>
      </c>
      <c r="Y17" s="105" t="s">
        <v>60</v>
      </c>
      <c r="Z17" s="105" t="s">
        <v>60</v>
      </c>
      <c r="AA17" s="47" t="s">
        <v>60</v>
      </c>
      <c r="AB17" s="105" t="s">
        <v>60</v>
      </c>
      <c r="AC17" s="105" t="s">
        <v>60</v>
      </c>
      <c r="AD17" s="105" t="s">
        <v>60</v>
      </c>
      <c r="AE17" s="105" t="s">
        <v>60</v>
      </c>
      <c r="AF17" s="105" t="s">
        <v>60</v>
      </c>
      <c r="AG17" s="105" t="s">
        <v>60</v>
      </c>
      <c r="AH17" s="47" t="s">
        <v>60</v>
      </c>
      <c r="AI17" s="105" t="s">
        <v>60</v>
      </c>
      <c r="AJ17" s="105" t="s">
        <v>60</v>
      </c>
      <c r="AK17" s="105" t="s">
        <v>60</v>
      </c>
      <c r="AL17" s="105" t="s">
        <v>60</v>
      </c>
      <c r="AM17" s="105" t="s">
        <v>60</v>
      </c>
      <c r="AN17" s="97" t="s">
        <v>60</v>
      </c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2:72">
      <c r="B18" s="107" t="s">
        <v>16</v>
      </c>
      <c r="C18" s="179"/>
      <c r="D18" s="219" t="s">
        <v>204</v>
      </c>
      <c r="E18" s="254" t="s">
        <v>205</v>
      </c>
      <c r="F18" s="83" t="s">
        <v>188</v>
      </c>
      <c r="G18" s="34" t="s">
        <v>189</v>
      </c>
      <c r="H18" s="34">
        <v>2019</v>
      </c>
      <c r="I18" s="213"/>
      <c r="J18" s="95">
        <v>4</v>
      </c>
      <c r="K18" s="86" t="s">
        <v>191</v>
      </c>
      <c r="L18" s="86" t="s">
        <v>192</v>
      </c>
      <c r="M18" s="247">
        <v>995</v>
      </c>
      <c r="N18" s="247">
        <v>164</v>
      </c>
      <c r="O18" s="247">
        <v>29</v>
      </c>
      <c r="P18" s="247">
        <v>76</v>
      </c>
      <c r="Q18" s="247">
        <v>85</v>
      </c>
      <c r="R18" s="247">
        <v>206</v>
      </c>
      <c r="S18" s="247">
        <v>2</v>
      </c>
      <c r="T18" s="47">
        <v>324</v>
      </c>
      <c r="U18" s="105">
        <v>26</v>
      </c>
      <c r="V18" s="105">
        <v>91</v>
      </c>
      <c r="W18" s="105">
        <v>109</v>
      </c>
      <c r="X18" s="105">
        <v>206</v>
      </c>
      <c r="Y18" s="105">
        <v>97</v>
      </c>
      <c r="Z18" s="105">
        <v>4</v>
      </c>
      <c r="AA18" s="47">
        <v>324</v>
      </c>
      <c r="AB18" s="105">
        <v>50</v>
      </c>
      <c r="AC18" s="105">
        <v>52</v>
      </c>
      <c r="AD18" s="105">
        <v>102</v>
      </c>
      <c r="AE18" s="105">
        <v>223</v>
      </c>
      <c r="AF18" s="105">
        <v>121</v>
      </c>
      <c r="AG18" s="105">
        <v>4</v>
      </c>
      <c r="AH18" s="47">
        <v>112</v>
      </c>
      <c r="AI18" s="105">
        <v>10</v>
      </c>
      <c r="AJ18" s="105">
        <v>39</v>
      </c>
      <c r="AK18" s="105">
        <v>47</v>
      </c>
      <c r="AL18" s="105">
        <v>63</v>
      </c>
      <c r="AM18" s="105">
        <v>16</v>
      </c>
      <c r="AN18" s="97">
        <v>0</v>
      </c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2:72">
      <c r="B19" s="107" t="s">
        <v>16</v>
      </c>
      <c r="C19" s="179"/>
      <c r="D19" s="223"/>
      <c r="E19" s="254"/>
      <c r="F19" s="83" t="s">
        <v>193</v>
      </c>
      <c r="G19" s="34" t="s">
        <v>189</v>
      </c>
      <c r="H19" s="34">
        <v>2019</v>
      </c>
      <c r="I19" s="213"/>
      <c r="J19" s="95">
        <v>5</v>
      </c>
      <c r="K19" s="86" t="s">
        <v>194</v>
      </c>
      <c r="L19" s="86" t="s">
        <v>194</v>
      </c>
      <c r="M19" s="250"/>
      <c r="N19" s="250"/>
      <c r="O19" s="250"/>
      <c r="P19" s="250"/>
      <c r="Q19" s="250"/>
      <c r="R19" s="250"/>
      <c r="S19" s="250"/>
      <c r="T19" s="47">
        <v>353</v>
      </c>
      <c r="U19" s="105">
        <v>90</v>
      </c>
      <c r="V19" s="105">
        <v>121</v>
      </c>
      <c r="W19" s="105">
        <v>81</v>
      </c>
      <c r="X19" s="105">
        <v>142</v>
      </c>
      <c r="Y19" s="105">
        <v>60</v>
      </c>
      <c r="Z19" s="105">
        <v>6</v>
      </c>
      <c r="AA19" s="47">
        <v>353</v>
      </c>
      <c r="AB19" s="105">
        <v>37</v>
      </c>
      <c r="AC19" s="105">
        <v>85</v>
      </c>
      <c r="AD19" s="105">
        <v>158</v>
      </c>
      <c r="AE19" s="105">
        <v>231</v>
      </c>
      <c r="AF19" s="105">
        <v>73</v>
      </c>
      <c r="AG19" s="105">
        <v>6</v>
      </c>
      <c r="AH19" s="47">
        <v>107</v>
      </c>
      <c r="AI19" s="105">
        <v>39</v>
      </c>
      <c r="AJ19" s="105">
        <v>32</v>
      </c>
      <c r="AK19" s="105">
        <v>42</v>
      </c>
      <c r="AL19" s="105">
        <v>61</v>
      </c>
      <c r="AM19" s="105">
        <v>19</v>
      </c>
      <c r="AN19" s="97">
        <v>0</v>
      </c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2:72">
      <c r="B20" s="107" t="s">
        <v>16</v>
      </c>
      <c r="C20" s="179"/>
      <c r="D20" s="219" t="s">
        <v>206</v>
      </c>
      <c r="E20" s="254" t="s">
        <v>207</v>
      </c>
      <c r="F20" s="83" t="s">
        <v>188</v>
      </c>
      <c r="G20" s="34" t="s">
        <v>189</v>
      </c>
      <c r="H20" s="34">
        <v>2019</v>
      </c>
      <c r="I20" s="213"/>
      <c r="J20" s="95">
        <v>3</v>
      </c>
      <c r="K20" s="86" t="s">
        <v>191</v>
      </c>
      <c r="L20" s="86" t="s">
        <v>192</v>
      </c>
      <c r="M20" s="247">
        <v>906</v>
      </c>
      <c r="N20" s="247">
        <v>779</v>
      </c>
      <c r="O20" s="247">
        <v>392</v>
      </c>
      <c r="P20" s="247">
        <v>81</v>
      </c>
      <c r="Q20" s="247">
        <v>84</v>
      </c>
      <c r="R20" s="247">
        <v>712</v>
      </c>
      <c r="S20" s="247">
        <v>3</v>
      </c>
      <c r="T20" s="47">
        <v>306</v>
      </c>
      <c r="U20" s="105">
        <v>111</v>
      </c>
      <c r="V20" s="105">
        <v>98</v>
      </c>
      <c r="W20" s="105">
        <v>62</v>
      </c>
      <c r="X20" s="105">
        <v>98</v>
      </c>
      <c r="Y20" s="105">
        <v>36</v>
      </c>
      <c r="Z20" s="105">
        <v>13</v>
      </c>
      <c r="AA20" s="47">
        <v>306</v>
      </c>
      <c r="AB20" s="105">
        <v>126</v>
      </c>
      <c r="AC20" s="105">
        <v>67</v>
      </c>
      <c r="AD20" s="105">
        <v>72</v>
      </c>
      <c r="AE20" s="105">
        <v>113</v>
      </c>
      <c r="AF20" s="105">
        <v>41</v>
      </c>
      <c r="AG20" s="105">
        <v>13</v>
      </c>
      <c r="AH20" s="47">
        <v>108</v>
      </c>
      <c r="AI20" s="105">
        <v>42</v>
      </c>
      <c r="AJ20" s="105">
        <v>45</v>
      </c>
      <c r="AK20" s="105">
        <v>19</v>
      </c>
      <c r="AL20" s="105">
        <v>21</v>
      </c>
      <c r="AM20" s="105">
        <v>2</v>
      </c>
      <c r="AN20" s="97">
        <v>0</v>
      </c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2:72">
      <c r="B21" s="107" t="s">
        <v>16</v>
      </c>
      <c r="C21" s="179"/>
      <c r="D21" s="223"/>
      <c r="E21" s="254"/>
      <c r="F21" s="83" t="s">
        <v>193</v>
      </c>
      <c r="G21" s="34" t="s">
        <v>189</v>
      </c>
      <c r="H21" s="34">
        <v>2019</v>
      </c>
      <c r="I21" s="213"/>
      <c r="J21" s="95">
        <v>4</v>
      </c>
      <c r="K21" s="86" t="s">
        <v>199</v>
      </c>
      <c r="L21" s="86" t="s">
        <v>199</v>
      </c>
      <c r="M21" s="250"/>
      <c r="N21" s="250"/>
      <c r="O21" s="250"/>
      <c r="P21" s="250"/>
      <c r="Q21" s="250"/>
      <c r="R21" s="250"/>
      <c r="S21" s="250"/>
      <c r="T21" s="47">
        <v>207</v>
      </c>
      <c r="U21" s="105">
        <v>93</v>
      </c>
      <c r="V21" s="105">
        <v>57</v>
      </c>
      <c r="W21" s="105">
        <v>35</v>
      </c>
      <c r="X21" s="105">
        <v>52</v>
      </c>
      <c r="Y21" s="105">
        <v>21</v>
      </c>
      <c r="Z21" s="105">
        <v>2</v>
      </c>
      <c r="AA21" s="47">
        <v>207</v>
      </c>
      <c r="AB21" s="105">
        <v>61</v>
      </c>
      <c r="AC21" s="105">
        <v>61</v>
      </c>
      <c r="AD21" s="105">
        <v>60</v>
      </c>
      <c r="AE21" s="105">
        <v>86</v>
      </c>
      <c r="AF21" s="105">
        <v>24</v>
      </c>
      <c r="AG21" s="105">
        <v>2</v>
      </c>
      <c r="AH21" s="47" t="s">
        <v>60</v>
      </c>
      <c r="AI21" s="105" t="s">
        <v>60</v>
      </c>
      <c r="AJ21" s="105" t="s">
        <v>60</v>
      </c>
      <c r="AK21" s="105" t="s">
        <v>60</v>
      </c>
      <c r="AL21" s="105" t="s">
        <v>60</v>
      </c>
      <c r="AM21" s="105" t="s">
        <v>60</v>
      </c>
      <c r="AN21" s="97" t="s">
        <v>60</v>
      </c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2:72">
      <c r="B22" s="107" t="s">
        <v>16</v>
      </c>
      <c r="C22" s="179"/>
      <c r="D22" s="219" t="s">
        <v>208</v>
      </c>
      <c r="E22" s="253" t="s">
        <v>209</v>
      </c>
      <c r="F22" s="83" t="s">
        <v>188</v>
      </c>
      <c r="G22" s="34" t="s">
        <v>189</v>
      </c>
      <c r="H22" s="34">
        <v>2019</v>
      </c>
      <c r="I22" s="213"/>
      <c r="J22" s="95">
        <v>4</v>
      </c>
      <c r="K22" s="86" t="s">
        <v>191</v>
      </c>
      <c r="L22" s="86" t="s">
        <v>192</v>
      </c>
      <c r="M22" s="247">
        <v>1056</v>
      </c>
      <c r="N22" s="247">
        <v>1056</v>
      </c>
      <c r="O22" s="247">
        <v>486</v>
      </c>
      <c r="P22" s="247">
        <v>89</v>
      </c>
      <c r="Q22" s="247">
        <v>82</v>
      </c>
      <c r="R22" s="247">
        <v>830</v>
      </c>
      <c r="S22" s="247">
        <v>2</v>
      </c>
      <c r="T22" s="47">
        <v>307</v>
      </c>
      <c r="U22" s="105">
        <v>68</v>
      </c>
      <c r="V22" s="105">
        <v>79</v>
      </c>
      <c r="W22" s="105">
        <v>78</v>
      </c>
      <c r="X22" s="105">
        <v>160</v>
      </c>
      <c r="Y22" s="105">
        <v>82</v>
      </c>
      <c r="Z22" s="105">
        <v>14</v>
      </c>
      <c r="AA22" s="47">
        <v>307</v>
      </c>
      <c r="AB22" s="105">
        <v>87</v>
      </c>
      <c r="AC22" s="105">
        <v>78</v>
      </c>
      <c r="AD22" s="105">
        <v>76</v>
      </c>
      <c r="AE22" s="105">
        <v>142</v>
      </c>
      <c r="AF22" s="105">
        <v>66</v>
      </c>
      <c r="AG22" s="105">
        <v>14</v>
      </c>
      <c r="AH22" s="47">
        <v>107</v>
      </c>
      <c r="AI22" s="105">
        <v>39</v>
      </c>
      <c r="AJ22" s="105">
        <v>31</v>
      </c>
      <c r="AK22" s="105">
        <v>28</v>
      </c>
      <c r="AL22" s="105">
        <v>37</v>
      </c>
      <c r="AM22" s="105">
        <v>9</v>
      </c>
      <c r="AN22" s="97">
        <v>1</v>
      </c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2:72">
      <c r="B23" s="107" t="s">
        <v>16</v>
      </c>
      <c r="C23" s="179"/>
      <c r="D23" s="223"/>
      <c r="E23" s="253"/>
      <c r="F23" s="83" t="s">
        <v>193</v>
      </c>
      <c r="G23" s="34" t="s">
        <v>189</v>
      </c>
      <c r="H23" s="34">
        <v>2019</v>
      </c>
      <c r="I23" s="213"/>
      <c r="J23" s="95">
        <v>5</v>
      </c>
      <c r="K23" s="86" t="s">
        <v>194</v>
      </c>
      <c r="L23" s="86" t="s">
        <v>194</v>
      </c>
      <c r="M23" s="250"/>
      <c r="N23" s="250"/>
      <c r="O23" s="250"/>
      <c r="P23" s="250"/>
      <c r="Q23" s="250"/>
      <c r="R23" s="250"/>
      <c r="S23" s="250"/>
      <c r="T23" s="47">
        <v>353</v>
      </c>
      <c r="U23" s="105">
        <v>110</v>
      </c>
      <c r="V23" s="105">
        <v>125</v>
      </c>
      <c r="W23" s="105">
        <v>78</v>
      </c>
      <c r="X23" s="105">
        <v>118</v>
      </c>
      <c r="Y23" s="105">
        <v>40</v>
      </c>
      <c r="Z23" s="105">
        <v>18</v>
      </c>
      <c r="AA23" s="47">
        <v>352</v>
      </c>
      <c r="AB23" s="105">
        <v>67</v>
      </c>
      <c r="AC23" s="105">
        <v>331</v>
      </c>
      <c r="AD23" s="105">
        <v>144</v>
      </c>
      <c r="AE23" s="105">
        <v>191</v>
      </c>
      <c r="AF23" s="105">
        <v>47</v>
      </c>
      <c r="AG23" s="105">
        <v>19</v>
      </c>
      <c r="AH23" s="47">
        <v>118</v>
      </c>
      <c r="AI23" s="105">
        <v>22</v>
      </c>
      <c r="AJ23" s="105">
        <v>50</v>
      </c>
      <c r="AK23" s="105">
        <v>39</v>
      </c>
      <c r="AL23" s="105">
        <v>46</v>
      </c>
      <c r="AM23" s="105">
        <v>7</v>
      </c>
      <c r="AN23" s="97">
        <v>4</v>
      </c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2:72" ht="13.15" customHeight="1">
      <c r="B24" s="107" t="s">
        <v>16</v>
      </c>
      <c r="C24" s="179"/>
      <c r="D24" s="219" t="s">
        <v>210</v>
      </c>
      <c r="E24" s="254" t="s">
        <v>211</v>
      </c>
      <c r="F24" s="83" t="s">
        <v>188</v>
      </c>
      <c r="G24" s="34" t="s">
        <v>189</v>
      </c>
      <c r="H24" s="34">
        <v>2019</v>
      </c>
      <c r="I24" s="213"/>
      <c r="J24" s="95">
        <v>4</v>
      </c>
      <c r="K24" s="86" t="s">
        <v>191</v>
      </c>
      <c r="L24" s="86" t="s">
        <v>192</v>
      </c>
      <c r="M24" s="247">
        <v>1628</v>
      </c>
      <c r="N24" s="247">
        <v>502</v>
      </c>
      <c r="O24" s="247">
        <v>58</v>
      </c>
      <c r="P24" s="247">
        <v>189</v>
      </c>
      <c r="Q24" s="247">
        <v>118</v>
      </c>
      <c r="R24" s="247">
        <v>438</v>
      </c>
      <c r="S24" s="247">
        <v>6</v>
      </c>
      <c r="T24" s="47">
        <v>368</v>
      </c>
      <c r="U24" s="105">
        <v>37</v>
      </c>
      <c r="V24" s="105">
        <v>90</v>
      </c>
      <c r="W24" s="105">
        <v>120</v>
      </c>
      <c r="X24" s="105">
        <v>241</v>
      </c>
      <c r="Y24" s="105">
        <v>121</v>
      </c>
      <c r="Z24" s="105">
        <v>32</v>
      </c>
      <c r="AA24" s="47">
        <v>370</v>
      </c>
      <c r="AB24" s="105">
        <v>52</v>
      </c>
      <c r="AC24" s="105">
        <v>72</v>
      </c>
      <c r="AD24" s="105">
        <v>107</v>
      </c>
      <c r="AE24" s="105">
        <v>246</v>
      </c>
      <c r="AF24" s="105">
        <v>139</v>
      </c>
      <c r="AG24" s="105">
        <v>30</v>
      </c>
      <c r="AH24" s="47">
        <v>125</v>
      </c>
      <c r="AI24" s="105">
        <v>17</v>
      </c>
      <c r="AJ24" s="105">
        <v>46</v>
      </c>
      <c r="AK24" s="105">
        <v>43</v>
      </c>
      <c r="AL24" s="105">
        <v>62</v>
      </c>
      <c r="AM24" s="105">
        <v>119</v>
      </c>
      <c r="AN24" s="97">
        <v>10</v>
      </c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2:72" ht="13.15" customHeight="1">
      <c r="B25" s="107" t="s">
        <v>16</v>
      </c>
      <c r="C25" s="179"/>
      <c r="D25" s="222"/>
      <c r="E25" s="254"/>
      <c r="F25" s="83" t="s">
        <v>193</v>
      </c>
      <c r="G25" s="34" t="s">
        <v>189</v>
      </c>
      <c r="H25" s="34">
        <v>2019</v>
      </c>
      <c r="I25" s="213"/>
      <c r="J25" s="95">
        <v>5</v>
      </c>
      <c r="K25" s="86" t="s">
        <v>194</v>
      </c>
      <c r="L25" s="86" t="s">
        <v>194</v>
      </c>
      <c r="M25" s="248"/>
      <c r="N25" s="248"/>
      <c r="O25" s="248"/>
      <c r="P25" s="248"/>
      <c r="Q25" s="248"/>
      <c r="R25" s="248"/>
      <c r="S25" s="248"/>
      <c r="T25" s="47">
        <v>549</v>
      </c>
      <c r="U25" s="105">
        <v>99</v>
      </c>
      <c r="V25" s="105">
        <v>160</v>
      </c>
      <c r="W25" s="105">
        <v>140</v>
      </c>
      <c r="X25" s="105">
        <v>290</v>
      </c>
      <c r="Y25" s="105">
        <v>150</v>
      </c>
      <c r="Z25" s="105">
        <v>55</v>
      </c>
      <c r="AA25" s="47">
        <v>549</v>
      </c>
      <c r="AB25" s="105">
        <v>60</v>
      </c>
      <c r="AC25" s="105">
        <v>116</v>
      </c>
      <c r="AD25" s="105">
        <v>239</v>
      </c>
      <c r="AE25" s="105">
        <v>373</v>
      </c>
      <c r="AF25" s="105">
        <v>134</v>
      </c>
      <c r="AG25" s="105">
        <v>55</v>
      </c>
      <c r="AH25" s="47">
        <v>152</v>
      </c>
      <c r="AI25" s="105">
        <v>25</v>
      </c>
      <c r="AJ25" s="105">
        <v>52</v>
      </c>
      <c r="AK25" s="105">
        <v>53</v>
      </c>
      <c r="AL25" s="105">
        <v>75</v>
      </c>
      <c r="AM25" s="105">
        <v>22</v>
      </c>
      <c r="AN25" s="97">
        <v>16</v>
      </c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2:72" ht="13.15" customHeight="1">
      <c r="B26" s="107" t="s">
        <v>16</v>
      </c>
      <c r="C26" s="179"/>
      <c r="D26" s="223"/>
      <c r="E26" s="254"/>
      <c r="F26" s="83" t="s">
        <v>202</v>
      </c>
      <c r="G26" s="34" t="s">
        <v>189</v>
      </c>
      <c r="H26" s="34">
        <v>2019</v>
      </c>
      <c r="I26" s="213"/>
      <c r="J26" s="95" t="s">
        <v>60</v>
      </c>
      <c r="K26" s="86" t="s">
        <v>203</v>
      </c>
      <c r="L26" s="86" t="s">
        <v>60</v>
      </c>
      <c r="M26" s="250"/>
      <c r="N26" s="250"/>
      <c r="O26" s="250"/>
      <c r="P26" s="250"/>
      <c r="Q26" s="250"/>
      <c r="R26" s="250"/>
      <c r="S26" s="250"/>
      <c r="T26" s="47" t="s">
        <v>60</v>
      </c>
      <c r="U26" s="105" t="s">
        <v>60</v>
      </c>
      <c r="V26" s="105" t="s">
        <v>60</v>
      </c>
      <c r="W26" s="105" t="s">
        <v>60</v>
      </c>
      <c r="X26" s="105" t="s">
        <v>60</v>
      </c>
      <c r="Y26" s="105" t="s">
        <v>60</v>
      </c>
      <c r="Z26" s="105" t="s">
        <v>60</v>
      </c>
      <c r="AA26" s="47" t="s">
        <v>60</v>
      </c>
      <c r="AB26" s="105" t="s">
        <v>60</v>
      </c>
      <c r="AC26" s="105" t="s">
        <v>60</v>
      </c>
      <c r="AD26" s="105" t="s">
        <v>60</v>
      </c>
      <c r="AE26" s="105" t="s">
        <v>60</v>
      </c>
      <c r="AF26" s="105" t="s">
        <v>60</v>
      </c>
      <c r="AG26" s="105" t="s">
        <v>60</v>
      </c>
      <c r="AH26" s="47" t="s">
        <v>60</v>
      </c>
      <c r="AI26" s="105" t="s">
        <v>60</v>
      </c>
      <c r="AJ26" s="105" t="s">
        <v>60</v>
      </c>
      <c r="AK26" s="105" t="s">
        <v>60</v>
      </c>
      <c r="AL26" s="105" t="s">
        <v>60</v>
      </c>
      <c r="AM26" s="105" t="s">
        <v>60</v>
      </c>
      <c r="AN26" s="97" t="s">
        <v>60</v>
      </c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2:72">
      <c r="B27" s="107" t="s">
        <v>16</v>
      </c>
      <c r="C27" s="179"/>
      <c r="D27" s="172" t="s">
        <v>212</v>
      </c>
      <c r="E27" s="173" t="s">
        <v>213</v>
      </c>
      <c r="F27" s="83" t="s">
        <v>188</v>
      </c>
      <c r="G27" s="34" t="s">
        <v>189</v>
      </c>
      <c r="H27" s="34">
        <v>2019</v>
      </c>
      <c r="I27" s="213"/>
      <c r="J27" s="95">
        <v>4</v>
      </c>
      <c r="K27" s="86" t="s">
        <v>191</v>
      </c>
      <c r="L27" s="86" t="s">
        <v>192</v>
      </c>
      <c r="M27" s="168">
        <v>703</v>
      </c>
      <c r="N27" s="168">
        <v>195</v>
      </c>
      <c r="O27" s="168">
        <v>13</v>
      </c>
      <c r="P27" s="168">
        <v>72</v>
      </c>
      <c r="Q27" s="168">
        <v>36</v>
      </c>
      <c r="R27" s="168">
        <v>210</v>
      </c>
      <c r="S27" s="168">
        <v>2</v>
      </c>
      <c r="T27" s="47">
        <v>295</v>
      </c>
      <c r="U27" s="105">
        <v>36</v>
      </c>
      <c r="V27" s="105">
        <v>66</v>
      </c>
      <c r="W27" s="105">
        <v>82</v>
      </c>
      <c r="X27" s="105">
        <v>193</v>
      </c>
      <c r="Y27" s="105">
        <v>111</v>
      </c>
      <c r="Z27" s="105">
        <v>18</v>
      </c>
      <c r="AA27" s="47">
        <v>295</v>
      </c>
      <c r="AB27" s="105">
        <v>32</v>
      </c>
      <c r="AC27" s="105">
        <v>45</v>
      </c>
      <c r="AD27" s="105">
        <v>83</v>
      </c>
      <c r="AE27" s="105">
        <v>217</v>
      </c>
      <c r="AF27" s="105">
        <v>135</v>
      </c>
      <c r="AG27" s="105">
        <v>18</v>
      </c>
      <c r="AH27" s="47">
        <v>91</v>
      </c>
      <c r="AI27" s="105">
        <v>17</v>
      </c>
      <c r="AJ27" s="105">
        <v>30</v>
      </c>
      <c r="AK27" s="105">
        <v>35</v>
      </c>
      <c r="AL27" s="105">
        <v>44</v>
      </c>
      <c r="AM27" s="105">
        <v>9</v>
      </c>
      <c r="AN27" s="97">
        <v>6</v>
      </c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2:72">
      <c r="B28" s="107" t="s">
        <v>16</v>
      </c>
      <c r="C28" s="179"/>
      <c r="D28" s="219" t="s">
        <v>214</v>
      </c>
      <c r="E28" s="254" t="s">
        <v>215</v>
      </c>
      <c r="F28" s="83" t="s">
        <v>188</v>
      </c>
      <c r="G28" s="34" t="s">
        <v>189</v>
      </c>
      <c r="H28" s="34">
        <v>2019</v>
      </c>
      <c r="I28" s="213"/>
      <c r="J28" s="95">
        <v>5</v>
      </c>
      <c r="K28" s="86" t="s">
        <v>191</v>
      </c>
      <c r="L28" s="86" t="s">
        <v>192</v>
      </c>
      <c r="M28" s="247">
        <v>1099</v>
      </c>
      <c r="N28" s="247">
        <v>121</v>
      </c>
      <c r="O28" s="247" t="s">
        <v>216</v>
      </c>
      <c r="P28" s="247">
        <v>93</v>
      </c>
      <c r="Q28" s="247">
        <v>50</v>
      </c>
      <c r="R28" s="247">
        <v>211</v>
      </c>
      <c r="S28" s="247">
        <v>4</v>
      </c>
      <c r="T28" s="47">
        <v>374</v>
      </c>
      <c r="U28" s="105">
        <v>11</v>
      </c>
      <c r="V28" s="105">
        <v>61</v>
      </c>
      <c r="W28" s="105">
        <v>117</v>
      </c>
      <c r="X28" s="105">
        <v>301</v>
      </c>
      <c r="Y28" s="105">
        <v>185</v>
      </c>
      <c r="Z28" s="105">
        <v>10</v>
      </c>
      <c r="AA28" s="47">
        <v>373</v>
      </c>
      <c r="AB28" s="105">
        <v>21</v>
      </c>
      <c r="AC28" s="105">
        <v>30</v>
      </c>
      <c r="AD28" s="105">
        <v>109</v>
      </c>
      <c r="AE28" s="105">
        <v>322</v>
      </c>
      <c r="AF28" s="105">
        <v>213</v>
      </c>
      <c r="AG28" s="105">
        <v>11</v>
      </c>
      <c r="AH28" s="47">
        <v>121</v>
      </c>
      <c r="AI28" s="105">
        <v>12</v>
      </c>
      <c r="AJ28" s="105">
        <v>41</v>
      </c>
      <c r="AK28" s="105">
        <v>53</v>
      </c>
      <c r="AL28" s="105">
        <v>68</v>
      </c>
      <c r="AM28" s="105">
        <v>15</v>
      </c>
      <c r="AN28" s="97">
        <v>3</v>
      </c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2:72">
      <c r="B29" s="107" t="s">
        <v>16</v>
      </c>
      <c r="C29" s="179"/>
      <c r="D29" s="223"/>
      <c r="E29" s="254"/>
      <c r="F29" s="83" t="s">
        <v>193</v>
      </c>
      <c r="G29" s="34" t="s">
        <v>189</v>
      </c>
      <c r="H29" s="34">
        <v>2019</v>
      </c>
      <c r="I29" s="213"/>
      <c r="J29" s="95">
        <v>5</v>
      </c>
      <c r="K29" s="86" t="s">
        <v>194</v>
      </c>
      <c r="L29" s="86" t="s">
        <v>194</v>
      </c>
      <c r="M29" s="250"/>
      <c r="N29" s="250"/>
      <c r="O29" s="250"/>
      <c r="P29" s="250"/>
      <c r="Q29" s="250"/>
      <c r="R29" s="250"/>
      <c r="S29" s="250"/>
      <c r="T29" s="47">
        <v>278</v>
      </c>
      <c r="U29" s="105">
        <v>12</v>
      </c>
      <c r="V29" s="105">
        <v>46</v>
      </c>
      <c r="W29" s="105">
        <v>69</v>
      </c>
      <c r="X29" s="105">
        <v>220</v>
      </c>
      <c r="Y29" s="105">
        <v>152</v>
      </c>
      <c r="Z29" s="105">
        <v>17</v>
      </c>
      <c r="AA29" s="47">
        <v>278</v>
      </c>
      <c r="AB29" s="105">
        <v>6</v>
      </c>
      <c r="AC29" s="105">
        <v>23</v>
      </c>
      <c r="AD29" s="105">
        <v>131</v>
      </c>
      <c r="AE29" s="105">
        <v>249</v>
      </c>
      <c r="AF29" s="105">
        <v>118</v>
      </c>
      <c r="AG29" s="105">
        <v>17</v>
      </c>
      <c r="AH29" s="47">
        <v>57</v>
      </c>
      <c r="AI29" s="105">
        <v>7</v>
      </c>
      <c r="AJ29" s="105">
        <v>12</v>
      </c>
      <c r="AK29" s="105">
        <v>22</v>
      </c>
      <c r="AL29" s="105">
        <v>41</v>
      </c>
      <c r="AM29" s="105">
        <v>19</v>
      </c>
      <c r="AN29" s="97">
        <v>5</v>
      </c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</row>
    <row r="30" spans="2:72">
      <c r="B30" s="107" t="s">
        <v>16</v>
      </c>
      <c r="C30" s="179"/>
      <c r="D30" s="219" t="s">
        <v>217</v>
      </c>
      <c r="E30" s="254" t="s">
        <v>218</v>
      </c>
      <c r="F30" s="83" t="s">
        <v>188</v>
      </c>
      <c r="G30" s="34" t="s">
        <v>189</v>
      </c>
      <c r="H30" s="34">
        <v>2019</v>
      </c>
      <c r="I30" s="213"/>
      <c r="J30" s="95">
        <v>4</v>
      </c>
      <c r="K30" s="86" t="s">
        <v>191</v>
      </c>
      <c r="L30" s="86" t="s">
        <v>192</v>
      </c>
      <c r="M30" s="247">
        <v>992</v>
      </c>
      <c r="N30" s="247">
        <v>194</v>
      </c>
      <c r="O30" s="247">
        <v>19</v>
      </c>
      <c r="P30" s="247">
        <v>85</v>
      </c>
      <c r="Q30" s="247">
        <v>50</v>
      </c>
      <c r="R30" s="247">
        <v>237</v>
      </c>
      <c r="S30" s="247">
        <v>2</v>
      </c>
      <c r="T30" s="47">
        <v>325</v>
      </c>
      <c r="U30" s="105">
        <v>18</v>
      </c>
      <c r="V30" s="105">
        <v>53</v>
      </c>
      <c r="W30" s="105">
        <v>85</v>
      </c>
      <c r="X30" s="105">
        <v>254</v>
      </c>
      <c r="Y30" s="105">
        <v>169</v>
      </c>
      <c r="Z30" s="105">
        <v>9</v>
      </c>
      <c r="AA30" s="47">
        <v>325</v>
      </c>
      <c r="AB30" s="105">
        <v>31</v>
      </c>
      <c r="AC30" s="105">
        <v>42</v>
      </c>
      <c r="AD30" s="105">
        <v>87</v>
      </c>
      <c r="AE30" s="105">
        <v>252</v>
      </c>
      <c r="AF30" s="105">
        <v>165</v>
      </c>
      <c r="AG30" s="105">
        <v>9</v>
      </c>
      <c r="AH30" s="47">
        <v>122</v>
      </c>
      <c r="AI30" s="105">
        <v>30</v>
      </c>
      <c r="AJ30" s="105">
        <v>37</v>
      </c>
      <c r="AK30" s="105">
        <v>39</v>
      </c>
      <c r="AL30" s="105">
        <v>55</v>
      </c>
      <c r="AM30" s="105">
        <v>16</v>
      </c>
      <c r="AN30" s="97">
        <v>3</v>
      </c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</row>
    <row r="31" spans="2:72">
      <c r="B31" s="107" t="s">
        <v>16</v>
      </c>
      <c r="C31" s="179"/>
      <c r="D31" s="223"/>
      <c r="E31" s="254"/>
      <c r="F31" s="83" t="s">
        <v>193</v>
      </c>
      <c r="G31" s="34" t="s">
        <v>189</v>
      </c>
      <c r="H31" s="34">
        <v>2019</v>
      </c>
      <c r="I31" s="213"/>
      <c r="J31" s="95">
        <v>5</v>
      </c>
      <c r="K31" s="86" t="s">
        <v>194</v>
      </c>
      <c r="L31" s="86" t="s">
        <v>194</v>
      </c>
      <c r="M31" s="250"/>
      <c r="N31" s="250"/>
      <c r="O31" s="250"/>
      <c r="P31" s="250"/>
      <c r="Q31" s="250"/>
      <c r="R31" s="250"/>
      <c r="S31" s="250"/>
      <c r="T31" s="47">
        <v>329</v>
      </c>
      <c r="U31" s="105">
        <v>35</v>
      </c>
      <c r="V31" s="105">
        <v>58</v>
      </c>
      <c r="W31" s="105">
        <v>94</v>
      </c>
      <c r="X31" s="105">
        <v>237</v>
      </c>
      <c r="Y31" s="105">
        <v>143</v>
      </c>
      <c r="Z31" s="105">
        <v>21</v>
      </c>
      <c r="AA31" s="47">
        <v>329</v>
      </c>
      <c r="AB31" s="105">
        <v>18</v>
      </c>
      <c r="AC31" s="105">
        <v>46</v>
      </c>
      <c r="AD31" s="105">
        <v>145</v>
      </c>
      <c r="AE31" s="105">
        <v>266</v>
      </c>
      <c r="AF31" s="105">
        <v>120</v>
      </c>
      <c r="AG31" s="105">
        <v>21</v>
      </c>
      <c r="AH31" s="47">
        <v>102</v>
      </c>
      <c r="AI31" s="105">
        <v>6</v>
      </c>
      <c r="AJ31" s="105">
        <v>16</v>
      </c>
      <c r="AK31" s="105">
        <v>55</v>
      </c>
      <c r="AL31" s="105">
        <v>80</v>
      </c>
      <c r="AM31" s="105">
        <v>25</v>
      </c>
      <c r="AN31" s="97">
        <v>4</v>
      </c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</row>
    <row r="32" spans="2:72">
      <c r="B32" s="107" t="s">
        <v>16</v>
      </c>
      <c r="C32" s="179"/>
      <c r="D32" s="219" t="s">
        <v>219</v>
      </c>
      <c r="E32" s="254" t="s">
        <v>94</v>
      </c>
      <c r="F32" s="83" t="s">
        <v>193</v>
      </c>
      <c r="G32" s="34" t="s">
        <v>189</v>
      </c>
      <c r="H32" s="34">
        <v>2019</v>
      </c>
      <c r="I32" s="213"/>
      <c r="J32" s="95">
        <v>3</v>
      </c>
      <c r="K32" s="86" t="s">
        <v>194</v>
      </c>
      <c r="L32" s="86" t="s">
        <v>194</v>
      </c>
      <c r="M32" s="247">
        <v>921</v>
      </c>
      <c r="N32" s="247">
        <v>479</v>
      </c>
      <c r="O32" s="247">
        <v>95</v>
      </c>
      <c r="P32" s="247">
        <v>88</v>
      </c>
      <c r="Q32" s="247">
        <v>112</v>
      </c>
      <c r="R32" s="247">
        <v>481</v>
      </c>
      <c r="S32" s="247">
        <v>3</v>
      </c>
      <c r="T32" s="47">
        <v>530</v>
      </c>
      <c r="U32" s="105">
        <v>179</v>
      </c>
      <c r="V32" s="105">
        <v>187</v>
      </c>
      <c r="W32" s="105">
        <v>96</v>
      </c>
      <c r="X32" s="105">
        <v>164</v>
      </c>
      <c r="Y32" s="105">
        <v>68</v>
      </c>
      <c r="Z32" s="105">
        <v>41</v>
      </c>
      <c r="AA32" s="47">
        <v>530</v>
      </c>
      <c r="AB32" s="105">
        <v>120</v>
      </c>
      <c r="AC32" s="105">
        <v>167</v>
      </c>
      <c r="AD32" s="105">
        <v>185</v>
      </c>
      <c r="AE32" s="105">
        <v>243</v>
      </c>
      <c r="AF32" s="105">
        <v>58</v>
      </c>
      <c r="AG32" s="105">
        <v>41</v>
      </c>
      <c r="AH32" s="47">
        <v>180</v>
      </c>
      <c r="AI32" s="105">
        <v>52</v>
      </c>
      <c r="AJ32" s="105">
        <v>85</v>
      </c>
      <c r="AK32" s="105">
        <v>39</v>
      </c>
      <c r="AL32" s="105">
        <v>43</v>
      </c>
      <c r="AM32" s="105">
        <v>4</v>
      </c>
      <c r="AN32" s="97">
        <v>16</v>
      </c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</row>
    <row r="33" spans="2:72">
      <c r="B33" s="107" t="s">
        <v>16</v>
      </c>
      <c r="C33" s="179"/>
      <c r="D33" s="223"/>
      <c r="E33" s="254"/>
      <c r="F33" s="83" t="s">
        <v>202</v>
      </c>
      <c r="G33" s="34" t="s">
        <v>189</v>
      </c>
      <c r="H33" s="34">
        <v>2019</v>
      </c>
      <c r="I33" s="213"/>
      <c r="J33" s="95" t="s">
        <v>60</v>
      </c>
      <c r="K33" s="86" t="s">
        <v>203</v>
      </c>
      <c r="L33" s="86" t="s">
        <v>60</v>
      </c>
      <c r="M33" s="250"/>
      <c r="N33" s="250"/>
      <c r="O33" s="250"/>
      <c r="P33" s="250"/>
      <c r="Q33" s="250"/>
      <c r="R33" s="250"/>
      <c r="S33" s="250"/>
      <c r="T33" s="47" t="s">
        <v>60</v>
      </c>
      <c r="U33" s="105" t="s">
        <v>60</v>
      </c>
      <c r="V33" s="105" t="s">
        <v>60</v>
      </c>
      <c r="W33" s="105" t="s">
        <v>60</v>
      </c>
      <c r="X33" s="105" t="s">
        <v>60</v>
      </c>
      <c r="Y33" s="105" t="s">
        <v>60</v>
      </c>
      <c r="Z33" s="105" t="s">
        <v>60</v>
      </c>
      <c r="AA33" s="47" t="s">
        <v>60</v>
      </c>
      <c r="AB33" s="105" t="s">
        <v>60</v>
      </c>
      <c r="AC33" s="105" t="s">
        <v>60</v>
      </c>
      <c r="AD33" s="105" t="s">
        <v>60</v>
      </c>
      <c r="AE33" s="105" t="s">
        <v>60</v>
      </c>
      <c r="AF33" s="105" t="s">
        <v>60</v>
      </c>
      <c r="AG33" s="105" t="s">
        <v>60</v>
      </c>
      <c r="AH33" s="47" t="s">
        <v>60</v>
      </c>
      <c r="AI33" s="105" t="s">
        <v>60</v>
      </c>
      <c r="AJ33" s="105" t="s">
        <v>60</v>
      </c>
      <c r="AK33" s="105" t="s">
        <v>60</v>
      </c>
      <c r="AL33" s="105" t="s">
        <v>60</v>
      </c>
      <c r="AM33" s="105" t="s">
        <v>60</v>
      </c>
      <c r="AN33" s="97" t="s">
        <v>60</v>
      </c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</row>
    <row r="34" spans="2:72">
      <c r="B34" s="107" t="s">
        <v>16</v>
      </c>
      <c r="C34" s="179"/>
      <c r="D34" s="221" t="s">
        <v>220</v>
      </c>
      <c r="E34" s="224" t="s">
        <v>221</v>
      </c>
      <c r="F34" s="83" t="s">
        <v>188</v>
      </c>
      <c r="G34" s="34" t="s">
        <v>189</v>
      </c>
      <c r="H34" s="34">
        <v>2019</v>
      </c>
      <c r="I34" s="213"/>
      <c r="J34" s="95">
        <v>2</v>
      </c>
      <c r="K34" s="86" t="s">
        <v>191</v>
      </c>
      <c r="L34" s="86" t="s">
        <v>192</v>
      </c>
      <c r="M34" s="247">
        <v>831</v>
      </c>
      <c r="N34" s="247">
        <v>149</v>
      </c>
      <c r="O34" s="247">
        <v>16</v>
      </c>
      <c r="P34" s="247">
        <v>72</v>
      </c>
      <c r="Q34" s="247">
        <v>95</v>
      </c>
      <c r="R34" s="247">
        <v>297</v>
      </c>
      <c r="S34" s="247">
        <v>5</v>
      </c>
      <c r="T34" s="47">
        <v>307</v>
      </c>
      <c r="U34" s="105">
        <v>68</v>
      </c>
      <c r="V34" s="105">
        <v>88</v>
      </c>
      <c r="W34" s="105">
        <v>101</v>
      </c>
      <c r="X34" s="105">
        <v>151</v>
      </c>
      <c r="Y34" s="105">
        <v>50</v>
      </c>
      <c r="Z34" s="105">
        <v>18</v>
      </c>
      <c r="AA34" s="47">
        <v>307</v>
      </c>
      <c r="AB34" s="105">
        <v>67</v>
      </c>
      <c r="AC34" s="105">
        <v>72</v>
      </c>
      <c r="AD34" s="105">
        <v>90</v>
      </c>
      <c r="AE34" s="105">
        <v>168</v>
      </c>
      <c r="AF34" s="105">
        <v>78</v>
      </c>
      <c r="AG34" s="105">
        <v>18</v>
      </c>
      <c r="AH34" s="47">
        <v>93</v>
      </c>
      <c r="AI34" s="105">
        <v>35</v>
      </c>
      <c r="AJ34" s="105">
        <v>35</v>
      </c>
      <c r="AK34" s="105">
        <v>20</v>
      </c>
      <c r="AL34" s="105">
        <v>23</v>
      </c>
      <c r="AM34" s="105">
        <v>3</v>
      </c>
      <c r="AN34" s="97">
        <v>6</v>
      </c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</row>
    <row r="35" spans="2:72">
      <c r="B35" s="107" t="s">
        <v>16</v>
      </c>
      <c r="C35" s="179"/>
      <c r="D35" s="221"/>
      <c r="E35" s="226"/>
      <c r="F35" s="83" t="s">
        <v>193</v>
      </c>
      <c r="G35" s="34" t="s">
        <v>189</v>
      </c>
      <c r="H35" s="34">
        <v>2019</v>
      </c>
      <c r="I35" s="213"/>
      <c r="J35" s="95">
        <v>5</v>
      </c>
      <c r="K35" s="86" t="s">
        <v>199</v>
      </c>
      <c r="L35" s="86" t="s">
        <v>199</v>
      </c>
      <c r="M35" s="250"/>
      <c r="N35" s="250"/>
      <c r="O35" s="250"/>
      <c r="P35" s="250"/>
      <c r="Q35" s="250"/>
      <c r="R35" s="250"/>
      <c r="S35" s="250"/>
      <c r="T35" s="47">
        <v>124</v>
      </c>
      <c r="U35" s="105">
        <v>32</v>
      </c>
      <c r="V35" s="105">
        <v>44</v>
      </c>
      <c r="W35" s="105">
        <v>27</v>
      </c>
      <c r="X35" s="105">
        <v>48</v>
      </c>
      <c r="Y35" s="105">
        <v>21</v>
      </c>
      <c r="Z35" s="105">
        <v>18</v>
      </c>
      <c r="AA35" s="47">
        <v>124</v>
      </c>
      <c r="AB35" s="105">
        <v>15</v>
      </c>
      <c r="AC35" s="105">
        <v>36</v>
      </c>
      <c r="AD35" s="105">
        <v>56</v>
      </c>
      <c r="AE35" s="105">
        <v>73</v>
      </c>
      <c r="AF35" s="105">
        <v>17</v>
      </c>
      <c r="AG35" s="105">
        <v>18</v>
      </c>
      <c r="AH35" s="47" t="s">
        <v>60</v>
      </c>
      <c r="AI35" s="105" t="s">
        <v>60</v>
      </c>
      <c r="AJ35" s="105" t="s">
        <v>60</v>
      </c>
      <c r="AK35" s="105" t="s">
        <v>60</v>
      </c>
      <c r="AL35" s="105" t="s">
        <v>60</v>
      </c>
      <c r="AM35" s="105" t="s">
        <v>60</v>
      </c>
      <c r="AN35" s="97" t="s">
        <v>60</v>
      </c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</row>
    <row r="36" spans="2:72">
      <c r="B36" s="107" t="s">
        <v>16</v>
      </c>
      <c r="C36" s="179"/>
      <c r="D36" s="221" t="s">
        <v>219</v>
      </c>
      <c r="E36" s="253" t="s">
        <v>222</v>
      </c>
      <c r="F36" s="83" t="s">
        <v>188</v>
      </c>
      <c r="G36" s="34" t="s">
        <v>189</v>
      </c>
      <c r="H36" s="34">
        <v>2019</v>
      </c>
      <c r="I36" s="213"/>
      <c r="J36" s="95">
        <v>5</v>
      </c>
      <c r="K36" s="86" t="s">
        <v>191</v>
      </c>
      <c r="L36" s="86" t="s">
        <v>192</v>
      </c>
      <c r="M36" s="247">
        <v>958</v>
      </c>
      <c r="N36" s="247">
        <v>234</v>
      </c>
      <c r="O36" s="247">
        <v>29</v>
      </c>
      <c r="P36" s="247">
        <v>90</v>
      </c>
      <c r="Q36" s="247">
        <v>61</v>
      </c>
      <c r="R36" s="247">
        <v>294</v>
      </c>
      <c r="S36" s="247">
        <v>5</v>
      </c>
      <c r="T36" s="47">
        <v>295</v>
      </c>
      <c r="U36" s="105">
        <v>45</v>
      </c>
      <c r="V36" s="105">
        <v>73</v>
      </c>
      <c r="W36" s="105">
        <v>98</v>
      </c>
      <c r="X36" s="105">
        <v>177</v>
      </c>
      <c r="Y36" s="105">
        <v>79</v>
      </c>
      <c r="Z36" s="105">
        <v>3</v>
      </c>
      <c r="AA36" s="47">
        <v>294</v>
      </c>
      <c r="AB36" s="105">
        <v>50</v>
      </c>
      <c r="AC36" s="105">
        <v>69</v>
      </c>
      <c r="AD36" s="105">
        <v>87</v>
      </c>
      <c r="AE36" s="105">
        <v>175</v>
      </c>
      <c r="AF36" s="105">
        <v>88</v>
      </c>
      <c r="AG36" s="105">
        <v>4</v>
      </c>
      <c r="AH36" s="47">
        <v>98</v>
      </c>
      <c r="AI36" s="105">
        <v>22</v>
      </c>
      <c r="AJ36" s="105">
        <v>43</v>
      </c>
      <c r="AK36" s="105">
        <v>27</v>
      </c>
      <c r="AL36" s="105">
        <v>33</v>
      </c>
      <c r="AM36" s="105">
        <v>6</v>
      </c>
      <c r="AN36" s="97">
        <v>1</v>
      </c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</row>
    <row r="37" spans="2:72">
      <c r="B37" s="107" t="s">
        <v>16</v>
      </c>
      <c r="C37" s="179"/>
      <c r="D37" s="221"/>
      <c r="E37" s="253"/>
      <c r="F37" s="83" t="s">
        <v>193</v>
      </c>
      <c r="G37" s="34" t="s">
        <v>189</v>
      </c>
      <c r="H37" s="34">
        <v>2019</v>
      </c>
      <c r="I37" s="213"/>
      <c r="J37" s="95">
        <v>5</v>
      </c>
      <c r="K37" s="86" t="s">
        <v>194</v>
      </c>
      <c r="L37" s="86" t="s">
        <v>194</v>
      </c>
      <c r="M37" s="250"/>
      <c r="N37" s="250"/>
      <c r="O37" s="250"/>
      <c r="P37" s="250"/>
      <c r="Q37" s="250"/>
      <c r="R37" s="250"/>
      <c r="S37" s="250"/>
      <c r="T37" s="47">
        <v>335</v>
      </c>
      <c r="U37" s="105">
        <v>59</v>
      </c>
      <c r="V37" s="105">
        <v>95</v>
      </c>
      <c r="W37" s="105">
        <v>95</v>
      </c>
      <c r="X37" s="105">
        <v>181</v>
      </c>
      <c r="Y37" s="105">
        <v>86</v>
      </c>
      <c r="Z37" s="105">
        <v>22</v>
      </c>
      <c r="AA37" s="47">
        <v>335</v>
      </c>
      <c r="AB37" s="105">
        <v>30</v>
      </c>
      <c r="AC37" s="105">
        <v>80</v>
      </c>
      <c r="AD37" s="105">
        <v>160</v>
      </c>
      <c r="AE37" s="105">
        <v>225</v>
      </c>
      <c r="AF37" s="105">
        <v>65</v>
      </c>
      <c r="AG37" s="105">
        <v>22</v>
      </c>
      <c r="AH37" s="47">
        <v>111</v>
      </c>
      <c r="AI37" s="105">
        <v>11</v>
      </c>
      <c r="AJ37" s="105">
        <v>30</v>
      </c>
      <c r="AK37" s="105">
        <v>55</v>
      </c>
      <c r="AL37" s="105">
        <v>70</v>
      </c>
      <c r="AM37" s="105">
        <v>15</v>
      </c>
      <c r="AN37" s="97">
        <v>8</v>
      </c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</row>
    <row r="38" spans="2:72" ht="15" customHeight="1">
      <c r="B38" s="107" t="s">
        <v>16</v>
      </c>
      <c r="C38" s="179"/>
      <c r="D38" s="221" t="s">
        <v>223</v>
      </c>
      <c r="E38" s="224" t="s">
        <v>224</v>
      </c>
      <c r="F38" s="83" t="s">
        <v>188</v>
      </c>
      <c r="G38" s="34" t="s">
        <v>189</v>
      </c>
      <c r="H38" s="34">
        <v>2019</v>
      </c>
      <c r="I38" s="213"/>
      <c r="J38" s="95">
        <v>2</v>
      </c>
      <c r="K38" s="86" t="s">
        <v>191</v>
      </c>
      <c r="L38" s="86" t="s">
        <v>192</v>
      </c>
      <c r="M38" s="247">
        <v>1949</v>
      </c>
      <c r="N38" s="247">
        <v>876</v>
      </c>
      <c r="O38" s="247">
        <v>165</v>
      </c>
      <c r="P38" s="247">
        <v>225</v>
      </c>
      <c r="Q38" s="247">
        <v>346</v>
      </c>
      <c r="R38" s="247">
        <v>887</v>
      </c>
      <c r="S38" s="247">
        <v>7</v>
      </c>
      <c r="T38" s="47">
        <v>358</v>
      </c>
      <c r="U38" s="105">
        <v>97</v>
      </c>
      <c r="V38" s="105">
        <v>116</v>
      </c>
      <c r="W38" s="105">
        <v>80</v>
      </c>
      <c r="X38" s="105">
        <v>142</v>
      </c>
      <c r="Y38" s="105">
        <v>62</v>
      </c>
      <c r="Z38" s="105">
        <v>20</v>
      </c>
      <c r="AA38" s="47">
        <v>358</v>
      </c>
      <c r="AB38" s="105">
        <v>107</v>
      </c>
      <c r="AC38" s="105">
        <v>78</v>
      </c>
      <c r="AD38" s="105">
        <v>96</v>
      </c>
      <c r="AE38" s="105">
        <v>173</v>
      </c>
      <c r="AF38" s="105">
        <v>77</v>
      </c>
      <c r="AG38" s="105">
        <v>20</v>
      </c>
      <c r="AH38" s="47">
        <v>124</v>
      </c>
      <c r="AI38" s="105">
        <v>53</v>
      </c>
      <c r="AJ38" s="105">
        <v>51</v>
      </c>
      <c r="AK38" s="105">
        <v>19</v>
      </c>
      <c r="AL38" s="105">
        <v>20</v>
      </c>
      <c r="AM38" s="105">
        <v>1</v>
      </c>
      <c r="AN38" s="97">
        <v>2</v>
      </c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</row>
    <row r="39" spans="2:72">
      <c r="B39" s="107" t="s">
        <v>16</v>
      </c>
      <c r="C39" s="179"/>
      <c r="D39" s="221"/>
      <c r="E39" s="228"/>
      <c r="F39" s="83" t="s">
        <v>193</v>
      </c>
      <c r="G39" s="34" t="s">
        <v>189</v>
      </c>
      <c r="H39" s="34">
        <v>2019</v>
      </c>
      <c r="I39" s="213"/>
      <c r="J39" s="95">
        <v>3</v>
      </c>
      <c r="K39" s="86" t="s">
        <v>194</v>
      </c>
      <c r="L39" s="86" t="s">
        <v>194</v>
      </c>
      <c r="M39" s="248"/>
      <c r="N39" s="248"/>
      <c r="O39" s="248"/>
      <c r="P39" s="248"/>
      <c r="Q39" s="248"/>
      <c r="R39" s="248"/>
      <c r="S39" s="248"/>
      <c r="T39" s="47">
        <v>589</v>
      </c>
      <c r="U39" s="105">
        <v>268</v>
      </c>
      <c r="V39" s="105">
        <v>184</v>
      </c>
      <c r="W39" s="105">
        <v>101</v>
      </c>
      <c r="X39" s="105">
        <v>137</v>
      </c>
      <c r="Y39" s="105">
        <v>37</v>
      </c>
      <c r="Z39" s="105">
        <v>31</v>
      </c>
      <c r="AA39" s="47">
        <v>589</v>
      </c>
      <c r="AB39" s="105">
        <v>153</v>
      </c>
      <c r="AC39" s="105">
        <v>178</v>
      </c>
      <c r="AD39" s="105">
        <v>203</v>
      </c>
      <c r="AE39" s="105">
        <v>259</v>
      </c>
      <c r="AF39" s="105">
        <v>55</v>
      </c>
      <c r="AG39" s="105">
        <v>31</v>
      </c>
      <c r="AH39" s="47">
        <v>194</v>
      </c>
      <c r="AI39" s="105">
        <v>37</v>
      </c>
      <c r="AJ39" s="105">
        <v>44</v>
      </c>
      <c r="AK39" s="105">
        <v>32</v>
      </c>
      <c r="AL39" s="105">
        <v>43</v>
      </c>
      <c r="AM39" s="105">
        <v>11</v>
      </c>
      <c r="AN39" s="97">
        <v>9</v>
      </c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</row>
    <row r="40" spans="2:72">
      <c r="B40" s="107" t="s">
        <v>16</v>
      </c>
      <c r="C40" s="179"/>
      <c r="D40" s="221"/>
      <c r="E40" s="226"/>
      <c r="F40" s="83" t="s">
        <v>202</v>
      </c>
      <c r="G40" s="34" t="s">
        <v>189</v>
      </c>
      <c r="H40" s="34">
        <v>2019</v>
      </c>
      <c r="I40" s="213"/>
      <c r="J40" s="95">
        <v>2</v>
      </c>
      <c r="K40" s="86" t="s">
        <v>225</v>
      </c>
      <c r="L40" s="86" t="s">
        <v>60</v>
      </c>
      <c r="M40" s="250"/>
      <c r="N40" s="250"/>
      <c r="O40" s="250"/>
      <c r="P40" s="250"/>
      <c r="Q40" s="250"/>
      <c r="R40" s="250"/>
      <c r="S40" s="250"/>
      <c r="T40" s="47" t="s">
        <v>60</v>
      </c>
      <c r="U40" s="105" t="s">
        <v>60</v>
      </c>
      <c r="V40" s="105" t="s">
        <v>60</v>
      </c>
      <c r="W40" s="105" t="s">
        <v>60</v>
      </c>
      <c r="X40" s="105" t="s">
        <v>60</v>
      </c>
      <c r="Y40" s="105" t="s">
        <v>60</v>
      </c>
      <c r="Z40" s="105" t="s">
        <v>60</v>
      </c>
      <c r="AA40" s="47" t="s">
        <v>60</v>
      </c>
      <c r="AB40" s="105" t="s">
        <v>60</v>
      </c>
      <c r="AC40" s="105" t="s">
        <v>60</v>
      </c>
      <c r="AD40" s="105" t="s">
        <v>60</v>
      </c>
      <c r="AE40" s="105" t="s">
        <v>60</v>
      </c>
      <c r="AF40" s="105" t="s">
        <v>60</v>
      </c>
      <c r="AG40" s="105" t="s">
        <v>60</v>
      </c>
      <c r="AH40" s="47" t="s">
        <v>60</v>
      </c>
      <c r="AI40" s="105" t="s">
        <v>60</v>
      </c>
      <c r="AJ40" s="105" t="s">
        <v>60</v>
      </c>
      <c r="AK40" s="105" t="s">
        <v>60</v>
      </c>
      <c r="AL40" s="105" t="s">
        <v>60</v>
      </c>
      <c r="AM40" s="105" t="s">
        <v>60</v>
      </c>
      <c r="AN40" s="97" t="s">
        <v>60</v>
      </c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</row>
    <row r="41" spans="2:72">
      <c r="B41" s="107" t="s">
        <v>16</v>
      </c>
      <c r="C41" s="179"/>
      <c r="D41" s="221" t="s">
        <v>226</v>
      </c>
      <c r="E41" s="224" t="s">
        <v>227</v>
      </c>
      <c r="F41" s="83" t="s">
        <v>188</v>
      </c>
      <c r="G41" s="34" t="s">
        <v>189</v>
      </c>
      <c r="H41" s="34">
        <v>2019</v>
      </c>
      <c r="I41" s="213"/>
      <c r="J41" s="95">
        <v>2</v>
      </c>
      <c r="K41" s="86" t="s">
        <v>191</v>
      </c>
      <c r="L41" s="86" t="s">
        <v>192</v>
      </c>
      <c r="M41" s="247">
        <v>1161</v>
      </c>
      <c r="N41" s="247">
        <v>500</v>
      </c>
      <c r="O41" s="247">
        <v>118</v>
      </c>
      <c r="P41" s="247">
        <v>125</v>
      </c>
      <c r="Q41" s="247">
        <v>264</v>
      </c>
      <c r="R41" s="247">
        <v>503</v>
      </c>
      <c r="S41" s="247" t="s">
        <v>60</v>
      </c>
      <c r="T41" s="47">
        <v>362</v>
      </c>
      <c r="U41" s="105">
        <v>109</v>
      </c>
      <c r="V41" s="105">
        <v>100</v>
      </c>
      <c r="W41" s="105">
        <v>86</v>
      </c>
      <c r="X41" s="105">
        <v>153</v>
      </c>
      <c r="Y41" s="105">
        <v>67</v>
      </c>
      <c r="Z41" s="105">
        <v>5</v>
      </c>
      <c r="AA41" s="47">
        <v>362</v>
      </c>
      <c r="AB41" s="105">
        <v>113</v>
      </c>
      <c r="AC41" s="105">
        <v>82</v>
      </c>
      <c r="AD41" s="105">
        <v>93</v>
      </c>
      <c r="AE41" s="105">
        <v>168</v>
      </c>
      <c r="AF41" s="105">
        <v>75</v>
      </c>
      <c r="AG41" s="105">
        <v>5</v>
      </c>
      <c r="AH41" s="47">
        <v>118</v>
      </c>
      <c r="AI41" s="105">
        <v>41</v>
      </c>
      <c r="AJ41" s="105">
        <v>47</v>
      </c>
      <c r="AK41" s="105">
        <v>27</v>
      </c>
      <c r="AL41" s="105">
        <v>30</v>
      </c>
      <c r="AM41" s="105">
        <v>3</v>
      </c>
      <c r="AN41" s="97">
        <v>3</v>
      </c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</row>
    <row r="42" spans="2:72">
      <c r="B42" s="107" t="s">
        <v>16</v>
      </c>
      <c r="C42" s="179"/>
      <c r="D42" s="221"/>
      <c r="E42" s="226"/>
      <c r="F42" s="83" t="s">
        <v>193</v>
      </c>
      <c r="G42" s="34" t="s">
        <v>189</v>
      </c>
      <c r="H42" s="34">
        <v>2019</v>
      </c>
      <c r="I42" s="213"/>
      <c r="J42" s="95">
        <v>4</v>
      </c>
      <c r="K42" s="86" t="s">
        <v>194</v>
      </c>
      <c r="L42" s="86" t="s">
        <v>194</v>
      </c>
      <c r="M42" s="250"/>
      <c r="N42" s="250"/>
      <c r="O42" s="250"/>
      <c r="P42" s="250"/>
      <c r="Q42" s="250"/>
      <c r="R42" s="250"/>
      <c r="S42" s="250"/>
      <c r="T42" s="47">
        <v>402</v>
      </c>
      <c r="U42" s="105">
        <v>115</v>
      </c>
      <c r="V42" s="105">
        <v>123</v>
      </c>
      <c r="W42" s="105">
        <v>95</v>
      </c>
      <c r="X42" s="105">
        <v>165</v>
      </c>
      <c r="Y42" s="105">
        <v>70</v>
      </c>
      <c r="Z42" s="105">
        <v>6</v>
      </c>
      <c r="AA42" s="47">
        <v>402</v>
      </c>
      <c r="AB42" s="105">
        <v>80</v>
      </c>
      <c r="AC42" s="105">
        <v>126</v>
      </c>
      <c r="AD42" s="105">
        <v>152</v>
      </c>
      <c r="AE42" s="105">
        <v>196</v>
      </c>
      <c r="AF42" s="105">
        <v>44</v>
      </c>
      <c r="AG42" s="105">
        <v>6</v>
      </c>
      <c r="AH42" s="47">
        <v>124</v>
      </c>
      <c r="AI42" s="105">
        <v>21</v>
      </c>
      <c r="AJ42" s="105">
        <v>50</v>
      </c>
      <c r="AK42" s="105">
        <v>42</v>
      </c>
      <c r="AL42" s="105">
        <v>53</v>
      </c>
      <c r="AM42" s="105">
        <v>11</v>
      </c>
      <c r="AN42" s="97">
        <v>1</v>
      </c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</row>
    <row r="43" spans="2:72" ht="15" customHeight="1">
      <c r="B43" s="107" t="s">
        <v>16</v>
      </c>
      <c r="C43" s="179"/>
      <c r="D43" s="221" t="s">
        <v>228</v>
      </c>
      <c r="E43" s="224" t="s">
        <v>229</v>
      </c>
      <c r="F43" s="83" t="s">
        <v>188</v>
      </c>
      <c r="G43" s="34" t="s">
        <v>189</v>
      </c>
      <c r="H43" s="34">
        <v>2019</v>
      </c>
      <c r="I43" s="213"/>
      <c r="J43" s="95">
        <v>5</v>
      </c>
      <c r="K43" s="86" t="s">
        <v>191</v>
      </c>
      <c r="L43" s="86" t="s">
        <v>192</v>
      </c>
      <c r="M43" s="247">
        <v>1908</v>
      </c>
      <c r="N43" s="247">
        <v>251</v>
      </c>
      <c r="O43" s="247">
        <v>30</v>
      </c>
      <c r="P43" s="247">
        <v>233</v>
      </c>
      <c r="Q43" s="247">
        <v>136</v>
      </c>
      <c r="R43" s="247">
        <v>372</v>
      </c>
      <c r="S43" s="247">
        <v>5</v>
      </c>
      <c r="T43" s="47">
        <v>364</v>
      </c>
      <c r="U43" s="105">
        <v>32</v>
      </c>
      <c r="V43" s="105">
        <v>76</v>
      </c>
      <c r="W43" s="105">
        <v>143</v>
      </c>
      <c r="X43" s="105">
        <v>256</v>
      </c>
      <c r="Y43" s="105">
        <v>113</v>
      </c>
      <c r="Z43" s="105">
        <v>16</v>
      </c>
      <c r="AA43" s="47">
        <v>363</v>
      </c>
      <c r="AB43" s="105">
        <v>37</v>
      </c>
      <c r="AC43" s="105">
        <v>63</v>
      </c>
      <c r="AD43" s="105">
        <v>120</v>
      </c>
      <c r="AE43" s="105">
        <v>263</v>
      </c>
      <c r="AF43" s="105">
        <v>143</v>
      </c>
      <c r="AG43" s="105">
        <v>16</v>
      </c>
      <c r="AH43" s="47">
        <v>122</v>
      </c>
      <c r="AI43" s="105">
        <v>11</v>
      </c>
      <c r="AJ43" s="105">
        <v>51</v>
      </c>
      <c r="AK43" s="105">
        <v>47</v>
      </c>
      <c r="AL43" s="105">
        <v>60</v>
      </c>
      <c r="AM43" s="105">
        <v>13</v>
      </c>
      <c r="AN43" s="97">
        <v>4</v>
      </c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</row>
    <row r="44" spans="2:72">
      <c r="B44" s="107" t="s">
        <v>16</v>
      </c>
      <c r="C44" s="179"/>
      <c r="D44" s="221"/>
      <c r="E44" s="228"/>
      <c r="F44" s="83" t="s">
        <v>193</v>
      </c>
      <c r="G44" s="34" t="s">
        <v>189</v>
      </c>
      <c r="H44" s="34">
        <v>2019</v>
      </c>
      <c r="I44" s="213"/>
      <c r="J44" s="95">
        <v>5</v>
      </c>
      <c r="K44" s="86" t="s">
        <v>194</v>
      </c>
      <c r="L44" s="86" t="s">
        <v>194</v>
      </c>
      <c r="M44" s="248"/>
      <c r="N44" s="248"/>
      <c r="O44" s="248"/>
      <c r="P44" s="248"/>
      <c r="Q44" s="248"/>
      <c r="R44" s="248"/>
      <c r="S44" s="248"/>
      <c r="T44" s="47">
        <v>518</v>
      </c>
      <c r="U44" s="105">
        <v>107</v>
      </c>
      <c r="V44" s="105">
        <v>169</v>
      </c>
      <c r="W44" s="105">
        <v>146</v>
      </c>
      <c r="X44" s="105">
        <v>242</v>
      </c>
      <c r="Y44" s="105">
        <v>96</v>
      </c>
      <c r="Z44" s="105">
        <v>23</v>
      </c>
      <c r="AA44" s="47">
        <v>518</v>
      </c>
      <c r="AB44" s="105">
        <v>52</v>
      </c>
      <c r="AC44" s="105">
        <v>112</v>
      </c>
      <c r="AD44" s="105">
        <v>246</v>
      </c>
      <c r="AE44" s="105">
        <v>354</v>
      </c>
      <c r="AF44" s="105">
        <v>108</v>
      </c>
      <c r="AG44" s="105">
        <v>23</v>
      </c>
      <c r="AH44" s="47">
        <v>176</v>
      </c>
      <c r="AI44" s="105">
        <v>30</v>
      </c>
      <c r="AJ44" s="105">
        <v>66</v>
      </c>
      <c r="AK44" s="105">
        <v>61</v>
      </c>
      <c r="AL44" s="105">
        <v>80</v>
      </c>
      <c r="AM44" s="105">
        <v>19</v>
      </c>
      <c r="AN44" s="97">
        <v>5</v>
      </c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</row>
    <row r="45" spans="2:72">
      <c r="B45" s="107" t="s">
        <v>16</v>
      </c>
      <c r="C45" s="179"/>
      <c r="D45" s="221"/>
      <c r="E45" s="226"/>
      <c r="F45" s="83" t="s">
        <v>202</v>
      </c>
      <c r="G45" s="34" t="s">
        <v>189</v>
      </c>
      <c r="H45" s="34">
        <v>2019</v>
      </c>
      <c r="I45" s="213"/>
      <c r="J45" s="95">
        <v>2</v>
      </c>
      <c r="K45" s="86" t="s">
        <v>225</v>
      </c>
      <c r="L45" s="86" t="s">
        <v>60</v>
      </c>
      <c r="M45" s="250"/>
      <c r="N45" s="250"/>
      <c r="O45" s="250"/>
      <c r="P45" s="250"/>
      <c r="Q45" s="250"/>
      <c r="R45" s="250"/>
      <c r="S45" s="250"/>
      <c r="T45" s="47" t="s">
        <v>60</v>
      </c>
      <c r="U45" s="105" t="s">
        <v>60</v>
      </c>
      <c r="V45" s="105" t="s">
        <v>60</v>
      </c>
      <c r="W45" s="105" t="s">
        <v>60</v>
      </c>
      <c r="X45" s="105" t="s">
        <v>60</v>
      </c>
      <c r="Y45" s="105" t="s">
        <v>60</v>
      </c>
      <c r="Z45" s="105" t="s">
        <v>60</v>
      </c>
      <c r="AA45" s="47" t="s">
        <v>60</v>
      </c>
      <c r="AB45" s="105" t="s">
        <v>60</v>
      </c>
      <c r="AC45" s="105" t="s">
        <v>60</v>
      </c>
      <c r="AD45" s="105" t="s">
        <v>60</v>
      </c>
      <c r="AE45" s="105" t="s">
        <v>60</v>
      </c>
      <c r="AF45" s="105" t="s">
        <v>60</v>
      </c>
      <c r="AG45" s="105" t="s">
        <v>60</v>
      </c>
      <c r="AH45" s="47" t="s">
        <v>60</v>
      </c>
      <c r="AI45" s="105" t="s">
        <v>60</v>
      </c>
      <c r="AJ45" s="105" t="s">
        <v>60</v>
      </c>
      <c r="AK45" s="105" t="s">
        <v>60</v>
      </c>
      <c r="AL45" s="105" t="s">
        <v>60</v>
      </c>
      <c r="AM45" s="105" t="s">
        <v>60</v>
      </c>
      <c r="AN45" s="97" t="s">
        <v>60</v>
      </c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</row>
    <row r="46" spans="2:72" ht="14.45" customHeight="1">
      <c r="B46" s="107" t="s">
        <v>16</v>
      </c>
      <c r="C46" s="179"/>
      <c r="D46" s="219" t="s">
        <v>230</v>
      </c>
      <c r="E46" s="229" t="s">
        <v>231</v>
      </c>
      <c r="F46" s="83" t="s">
        <v>188</v>
      </c>
      <c r="G46" s="34" t="s">
        <v>189</v>
      </c>
      <c r="H46" s="34">
        <v>2019</v>
      </c>
      <c r="I46" s="213"/>
      <c r="J46" s="95">
        <v>5</v>
      </c>
      <c r="K46" s="86" t="s">
        <v>191</v>
      </c>
      <c r="L46" s="86" t="s">
        <v>192</v>
      </c>
      <c r="M46" s="247">
        <v>855</v>
      </c>
      <c r="N46" s="247">
        <v>94</v>
      </c>
      <c r="O46" s="247">
        <v>19</v>
      </c>
      <c r="P46" s="247">
        <v>71</v>
      </c>
      <c r="Q46" s="247">
        <v>13</v>
      </c>
      <c r="R46" s="247">
        <v>206</v>
      </c>
      <c r="S46" s="247" t="s">
        <v>60</v>
      </c>
      <c r="T46" s="47">
        <v>339</v>
      </c>
      <c r="U46" s="105">
        <v>44</v>
      </c>
      <c r="V46" s="105">
        <v>88</v>
      </c>
      <c r="W46" s="105">
        <v>118</v>
      </c>
      <c r="X46" s="105">
        <v>207</v>
      </c>
      <c r="Y46" s="105">
        <v>89</v>
      </c>
      <c r="Z46" s="105">
        <v>12</v>
      </c>
      <c r="AA46" s="47">
        <v>339</v>
      </c>
      <c r="AB46" s="105">
        <v>47</v>
      </c>
      <c r="AC46" s="105">
        <v>65</v>
      </c>
      <c r="AD46" s="105">
        <v>107</v>
      </c>
      <c r="AE46" s="105">
        <v>227</v>
      </c>
      <c r="AF46" s="105">
        <v>120</v>
      </c>
      <c r="AG46" s="105">
        <v>12</v>
      </c>
      <c r="AH46" s="47">
        <v>123</v>
      </c>
      <c r="AI46" s="105">
        <v>22</v>
      </c>
      <c r="AJ46" s="105">
        <v>48</v>
      </c>
      <c r="AK46" s="105">
        <v>40</v>
      </c>
      <c r="AL46" s="105">
        <v>53</v>
      </c>
      <c r="AM46" s="105">
        <v>13</v>
      </c>
      <c r="AN46" s="97">
        <v>2</v>
      </c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</row>
    <row r="47" spans="2:72">
      <c r="B47" s="107" t="s">
        <v>16</v>
      </c>
      <c r="C47" s="179"/>
      <c r="D47" s="222"/>
      <c r="E47" s="230"/>
      <c r="F47" s="83" t="s">
        <v>193</v>
      </c>
      <c r="G47" s="34" t="s">
        <v>189</v>
      </c>
      <c r="H47" s="34">
        <v>2019</v>
      </c>
      <c r="I47" s="213"/>
      <c r="J47" s="95">
        <v>5</v>
      </c>
      <c r="K47" s="86" t="s">
        <v>194</v>
      </c>
      <c r="L47" s="86" t="s">
        <v>194</v>
      </c>
      <c r="M47" s="250"/>
      <c r="N47" s="250"/>
      <c r="O47" s="250"/>
      <c r="P47" s="250"/>
      <c r="Q47" s="250"/>
      <c r="R47" s="250"/>
      <c r="S47" s="250"/>
      <c r="T47" s="47">
        <v>200</v>
      </c>
      <c r="U47" s="105">
        <v>36</v>
      </c>
      <c r="V47" s="105">
        <v>75</v>
      </c>
      <c r="W47" s="105">
        <v>55</v>
      </c>
      <c r="X47" s="105">
        <v>88.6</v>
      </c>
      <c r="Y47" s="105">
        <v>33</v>
      </c>
      <c r="Z47" s="105">
        <v>7</v>
      </c>
      <c r="AA47" s="47">
        <v>200</v>
      </c>
      <c r="AB47" s="105">
        <v>17</v>
      </c>
      <c r="AC47" s="105">
        <v>41</v>
      </c>
      <c r="AD47" s="105">
        <v>94</v>
      </c>
      <c r="AE47" s="105">
        <v>142</v>
      </c>
      <c r="AF47" s="105">
        <v>48</v>
      </c>
      <c r="AG47" s="105">
        <v>7</v>
      </c>
      <c r="AH47" s="47">
        <v>25</v>
      </c>
      <c r="AI47" s="105">
        <v>1</v>
      </c>
      <c r="AJ47" s="105">
        <v>10</v>
      </c>
      <c r="AK47" s="105">
        <v>9</v>
      </c>
      <c r="AL47" s="105">
        <v>14</v>
      </c>
      <c r="AM47" s="105">
        <v>5</v>
      </c>
      <c r="AN47" s="97">
        <v>0</v>
      </c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</row>
    <row r="48" spans="2:72">
      <c r="B48" s="107" t="s">
        <v>16</v>
      </c>
      <c r="C48" s="179"/>
      <c r="D48" s="219" t="s">
        <v>232</v>
      </c>
      <c r="E48" s="224" t="s">
        <v>233</v>
      </c>
      <c r="F48" s="80" t="s">
        <v>188</v>
      </c>
      <c r="G48" s="34" t="s">
        <v>189</v>
      </c>
      <c r="H48" s="34">
        <v>2019</v>
      </c>
      <c r="I48" s="213"/>
      <c r="J48" s="95">
        <v>5</v>
      </c>
      <c r="K48" s="86" t="s">
        <v>191</v>
      </c>
      <c r="L48" s="86" t="s">
        <v>192</v>
      </c>
      <c r="M48" s="247">
        <v>964</v>
      </c>
      <c r="N48" s="247">
        <v>342</v>
      </c>
      <c r="O48" s="247">
        <v>35</v>
      </c>
      <c r="P48" s="247">
        <v>116</v>
      </c>
      <c r="Q48" s="247">
        <v>67</v>
      </c>
      <c r="R48" s="247">
        <v>270</v>
      </c>
      <c r="S48" s="247">
        <v>5</v>
      </c>
      <c r="T48" s="47">
        <v>342</v>
      </c>
      <c r="U48" s="105">
        <v>58</v>
      </c>
      <c r="V48" s="105">
        <v>90</v>
      </c>
      <c r="W48" s="105">
        <v>92</v>
      </c>
      <c r="X48" s="105">
        <v>194</v>
      </c>
      <c r="Y48" s="105">
        <v>102</v>
      </c>
      <c r="Z48" s="105">
        <v>7</v>
      </c>
      <c r="AA48" s="47">
        <v>342</v>
      </c>
      <c r="AB48" s="105">
        <v>64</v>
      </c>
      <c r="AC48" s="105">
        <v>61</v>
      </c>
      <c r="AD48" s="105">
        <v>102</v>
      </c>
      <c r="AE48" s="105">
        <v>216</v>
      </c>
      <c r="AF48" s="105">
        <v>115</v>
      </c>
      <c r="AG48" s="105">
        <v>7</v>
      </c>
      <c r="AH48" s="47">
        <v>121</v>
      </c>
      <c r="AI48" s="105">
        <v>37</v>
      </c>
      <c r="AJ48" s="105">
        <v>47</v>
      </c>
      <c r="AK48" s="105">
        <v>32</v>
      </c>
      <c r="AL48" s="105">
        <v>37</v>
      </c>
      <c r="AM48" s="105">
        <v>5</v>
      </c>
      <c r="AN48" s="97">
        <v>5</v>
      </c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</row>
    <row r="49" spans="2:72" ht="13.9" thickBot="1">
      <c r="B49" s="108" t="s">
        <v>16</v>
      </c>
      <c r="C49" s="104"/>
      <c r="D49" s="220"/>
      <c r="E49" s="225"/>
      <c r="F49" s="109" t="s">
        <v>193</v>
      </c>
      <c r="G49" s="42" t="s">
        <v>189</v>
      </c>
      <c r="H49" s="42">
        <v>2019</v>
      </c>
      <c r="I49" s="214"/>
      <c r="J49" s="110">
        <v>5</v>
      </c>
      <c r="K49" s="87" t="s">
        <v>194</v>
      </c>
      <c r="L49" s="87" t="s">
        <v>194</v>
      </c>
      <c r="M49" s="249"/>
      <c r="N49" s="249"/>
      <c r="O49" s="249"/>
      <c r="P49" s="249"/>
      <c r="Q49" s="249"/>
      <c r="R49" s="249"/>
      <c r="S49" s="249"/>
      <c r="T49" s="111">
        <v>307</v>
      </c>
      <c r="U49" s="171">
        <v>71</v>
      </c>
      <c r="V49" s="171">
        <v>94</v>
      </c>
      <c r="W49" s="171">
        <v>86</v>
      </c>
      <c r="X49" s="171">
        <v>142</v>
      </c>
      <c r="Y49" s="171">
        <v>55</v>
      </c>
      <c r="Z49" s="171">
        <v>20</v>
      </c>
      <c r="AA49" s="111">
        <v>306</v>
      </c>
      <c r="AB49" s="171">
        <v>32</v>
      </c>
      <c r="AC49" s="171">
        <v>69</v>
      </c>
      <c r="AD49" s="171">
        <v>121</v>
      </c>
      <c r="AE49" s="171">
        <v>204</v>
      </c>
      <c r="AF49" s="171">
        <v>83</v>
      </c>
      <c r="AG49" s="171">
        <v>21</v>
      </c>
      <c r="AH49" s="111">
        <v>82</v>
      </c>
      <c r="AI49" s="171">
        <v>10</v>
      </c>
      <c r="AJ49" s="171">
        <v>27</v>
      </c>
      <c r="AK49" s="171">
        <v>33</v>
      </c>
      <c r="AL49" s="171">
        <v>45</v>
      </c>
      <c r="AM49" s="171">
        <v>12</v>
      </c>
      <c r="AN49" s="112">
        <v>5</v>
      </c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</row>
    <row r="50" spans="2:72" s="8" customFormat="1" ht="13.9" customHeight="1">
      <c r="B50" s="25" t="s">
        <v>16</v>
      </c>
      <c r="C50" s="26"/>
      <c r="D50" s="252" t="s">
        <v>186</v>
      </c>
      <c r="E50" s="227" t="s">
        <v>187</v>
      </c>
      <c r="F50" s="79" t="s">
        <v>188</v>
      </c>
      <c r="G50" s="28" t="s">
        <v>189</v>
      </c>
      <c r="H50" s="28">
        <v>2018</v>
      </c>
      <c r="I50" s="212" t="s">
        <v>190</v>
      </c>
      <c r="J50" s="95">
        <v>4</v>
      </c>
      <c r="K50" s="85" t="s">
        <v>191</v>
      </c>
      <c r="L50" s="85" t="s">
        <v>192</v>
      </c>
      <c r="M50" s="251">
        <v>997</v>
      </c>
      <c r="N50" s="251" t="s">
        <v>216</v>
      </c>
      <c r="O50" s="251">
        <v>31</v>
      </c>
      <c r="P50" s="251">
        <v>79</v>
      </c>
      <c r="Q50" s="251">
        <v>44</v>
      </c>
      <c r="R50" s="251">
        <v>179</v>
      </c>
      <c r="S50" s="251" t="s">
        <v>216</v>
      </c>
      <c r="T50" s="31">
        <v>323</v>
      </c>
      <c r="U50" s="32">
        <v>28</v>
      </c>
      <c r="V50" s="32">
        <v>69</v>
      </c>
      <c r="W50" s="32">
        <v>98</v>
      </c>
      <c r="X50" s="32">
        <v>225</v>
      </c>
      <c r="Y50" s="32">
        <v>127</v>
      </c>
      <c r="Z50" s="32">
        <v>5</v>
      </c>
      <c r="AA50" s="31">
        <v>323</v>
      </c>
      <c r="AB50" s="32">
        <v>35</v>
      </c>
      <c r="AC50" s="32">
        <v>67</v>
      </c>
      <c r="AD50" s="32">
        <v>108</v>
      </c>
      <c r="AE50" s="32">
        <v>221</v>
      </c>
      <c r="AF50" s="32">
        <v>113</v>
      </c>
      <c r="AG50" s="32">
        <v>5</v>
      </c>
      <c r="AH50" s="31">
        <v>111</v>
      </c>
      <c r="AI50" s="32">
        <v>23</v>
      </c>
      <c r="AJ50" s="32">
        <v>38</v>
      </c>
      <c r="AK50" s="32">
        <v>42</v>
      </c>
      <c r="AL50" s="32">
        <v>50</v>
      </c>
      <c r="AM50" s="32">
        <v>8</v>
      </c>
      <c r="AN50" s="88">
        <v>1</v>
      </c>
    </row>
    <row r="51" spans="2:72" s="8" customFormat="1" ht="13.9" customHeight="1">
      <c r="B51" s="107" t="s">
        <v>16</v>
      </c>
      <c r="C51" s="179"/>
      <c r="D51" s="223"/>
      <c r="E51" s="228"/>
      <c r="F51" s="83" t="s">
        <v>193</v>
      </c>
      <c r="G51" s="34" t="s">
        <v>189</v>
      </c>
      <c r="H51" s="34">
        <v>2018</v>
      </c>
      <c r="I51" s="213"/>
      <c r="J51" s="35">
        <v>5</v>
      </c>
      <c r="K51" s="86" t="s">
        <v>194</v>
      </c>
      <c r="L51" s="86" t="s">
        <v>194</v>
      </c>
      <c r="M51" s="250"/>
      <c r="N51" s="250"/>
      <c r="O51" s="250"/>
      <c r="P51" s="250"/>
      <c r="Q51" s="250"/>
      <c r="R51" s="250"/>
      <c r="S51" s="250"/>
      <c r="T51" s="47">
        <v>358</v>
      </c>
      <c r="U51" s="105">
        <v>50</v>
      </c>
      <c r="V51" s="105">
        <v>108</v>
      </c>
      <c r="W51" s="105">
        <v>117</v>
      </c>
      <c r="X51" s="105">
        <v>200</v>
      </c>
      <c r="Y51" s="105">
        <v>83</v>
      </c>
      <c r="Z51" s="105">
        <v>3</v>
      </c>
      <c r="AA51" s="47">
        <v>360</v>
      </c>
      <c r="AB51" s="105">
        <v>23</v>
      </c>
      <c r="AC51" s="105">
        <v>61</v>
      </c>
      <c r="AD51" s="105">
        <v>158</v>
      </c>
      <c r="AE51" s="105">
        <v>276</v>
      </c>
      <c r="AF51" s="105">
        <v>118</v>
      </c>
      <c r="AG51" s="105">
        <v>1</v>
      </c>
      <c r="AH51" s="47">
        <v>118</v>
      </c>
      <c r="AI51" s="105">
        <v>11</v>
      </c>
      <c r="AJ51" s="105">
        <v>28</v>
      </c>
      <c r="AK51" s="105">
        <v>53</v>
      </c>
      <c r="AL51" s="105">
        <v>79</v>
      </c>
      <c r="AM51" s="105">
        <v>26</v>
      </c>
      <c r="AN51" s="97">
        <v>1</v>
      </c>
    </row>
    <row r="52" spans="2:72" s="8" customFormat="1" ht="13.9" customHeight="1">
      <c r="B52" s="107" t="s">
        <v>16</v>
      </c>
      <c r="C52" s="179"/>
      <c r="D52" s="219" t="s">
        <v>195</v>
      </c>
      <c r="E52" s="254" t="s">
        <v>196</v>
      </c>
      <c r="F52" s="83" t="s">
        <v>188</v>
      </c>
      <c r="G52" s="34" t="s">
        <v>189</v>
      </c>
      <c r="H52" s="34">
        <v>2018</v>
      </c>
      <c r="I52" s="213"/>
      <c r="J52" s="35">
        <v>3</v>
      </c>
      <c r="K52" s="86" t="s">
        <v>191</v>
      </c>
      <c r="L52" s="86" t="s">
        <v>192</v>
      </c>
      <c r="M52" s="247">
        <v>985</v>
      </c>
      <c r="N52" s="247">
        <v>147</v>
      </c>
      <c r="O52" s="247">
        <v>46</v>
      </c>
      <c r="P52" s="247">
        <v>92</v>
      </c>
      <c r="Q52" s="247">
        <v>100</v>
      </c>
      <c r="R52" s="247">
        <v>284</v>
      </c>
      <c r="S52" s="247" t="s">
        <v>216</v>
      </c>
      <c r="T52" s="47">
        <v>311</v>
      </c>
      <c r="U52" s="105">
        <v>66</v>
      </c>
      <c r="V52" s="105">
        <v>78</v>
      </c>
      <c r="W52" s="105">
        <v>106</v>
      </c>
      <c r="X52" s="105">
        <v>168</v>
      </c>
      <c r="Y52" s="105">
        <v>61</v>
      </c>
      <c r="Z52" s="105">
        <v>14</v>
      </c>
      <c r="AA52" s="47">
        <v>311</v>
      </c>
      <c r="AB52" s="105">
        <v>36</v>
      </c>
      <c r="AC52" s="105">
        <v>77</v>
      </c>
      <c r="AD52" s="105">
        <v>108</v>
      </c>
      <c r="AE52" s="105">
        <v>197</v>
      </c>
      <c r="AF52" s="105">
        <v>91</v>
      </c>
      <c r="AG52" s="105">
        <v>14</v>
      </c>
      <c r="AH52" s="47">
        <v>106</v>
      </c>
      <c r="AI52" s="105">
        <v>26</v>
      </c>
      <c r="AJ52" s="105">
        <v>38</v>
      </c>
      <c r="AK52" s="105">
        <v>42</v>
      </c>
      <c r="AL52" s="105">
        <v>42</v>
      </c>
      <c r="AM52" s="105">
        <v>0</v>
      </c>
      <c r="AN52" s="97">
        <v>5</v>
      </c>
    </row>
    <row r="53" spans="2:72" s="8" customFormat="1" ht="13.9" customHeight="1">
      <c r="B53" s="107" t="s">
        <v>16</v>
      </c>
      <c r="C53" s="179"/>
      <c r="D53" s="223"/>
      <c r="E53" s="254"/>
      <c r="F53" s="83" t="s">
        <v>193</v>
      </c>
      <c r="G53" s="34" t="s">
        <v>189</v>
      </c>
      <c r="H53" s="34">
        <v>2018</v>
      </c>
      <c r="I53" s="213"/>
      <c r="J53" s="35">
        <v>4</v>
      </c>
      <c r="K53" s="86" t="s">
        <v>194</v>
      </c>
      <c r="L53" s="86" t="s">
        <v>194</v>
      </c>
      <c r="M53" s="250"/>
      <c r="N53" s="250"/>
      <c r="O53" s="250"/>
      <c r="P53" s="250"/>
      <c r="Q53" s="250"/>
      <c r="R53" s="250"/>
      <c r="S53" s="250"/>
      <c r="T53" s="47">
        <v>333</v>
      </c>
      <c r="U53" s="105">
        <v>104</v>
      </c>
      <c r="V53" s="105">
        <v>114</v>
      </c>
      <c r="W53" s="105">
        <v>75</v>
      </c>
      <c r="X53" s="105">
        <v>115</v>
      </c>
      <c r="Y53" s="105">
        <v>40</v>
      </c>
      <c r="Z53" s="105">
        <v>9</v>
      </c>
      <c r="AA53" s="47">
        <v>333</v>
      </c>
      <c r="AB53" s="105">
        <v>39</v>
      </c>
      <c r="AC53" s="105">
        <v>84</v>
      </c>
      <c r="AD53" s="105">
        <v>162</v>
      </c>
      <c r="AE53" s="105">
        <v>209</v>
      </c>
      <c r="AF53" s="105">
        <v>47</v>
      </c>
      <c r="AG53" s="105">
        <v>9</v>
      </c>
      <c r="AH53" s="47">
        <v>103</v>
      </c>
      <c r="AI53" s="105">
        <v>18</v>
      </c>
      <c r="AJ53" s="105">
        <v>39</v>
      </c>
      <c r="AK53" s="105">
        <v>33</v>
      </c>
      <c r="AL53" s="105">
        <v>46</v>
      </c>
      <c r="AM53" s="105">
        <v>13</v>
      </c>
      <c r="AN53" s="97">
        <v>2</v>
      </c>
    </row>
    <row r="54" spans="2:72" s="8" customFormat="1" ht="13.9" customHeight="1">
      <c r="B54" s="107" t="s">
        <v>16</v>
      </c>
      <c r="C54" s="179"/>
      <c r="D54" s="219" t="s">
        <v>197</v>
      </c>
      <c r="E54" s="254" t="s">
        <v>198</v>
      </c>
      <c r="F54" s="83" t="s">
        <v>188</v>
      </c>
      <c r="G54" s="34" t="s">
        <v>189</v>
      </c>
      <c r="H54" s="34">
        <v>2018</v>
      </c>
      <c r="I54" s="213"/>
      <c r="J54" s="35">
        <v>5</v>
      </c>
      <c r="K54" s="86" t="s">
        <v>191</v>
      </c>
      <c r="L54" s="86" t="s">
        <v>192</v>
      </c>
      <c r="M54" s="247">
        <v>796</v>
      </c>
      <c r="N54" s="247">
        <v>13</v>
      </c>
      <c r="O54" s="247">
        <v>23</v>
      </c>
      <c r="P54" s="247">
        <v>42</v>
      </c>
      <c r="Q54" s="247">
        <v>50</v>
      </c>
      <c r="R54" s="247">
        <v>181</v>
      </c>
      <c r="S54" s="247" t="s">
        <v>216</v>
      </c>
      <c r="T54" s="47">
        <v>319</v>
      </c>
      <c r="U54" s="105">
        <v>33</v>
      </c>
      <c r="V54" s="105">
        <v>89</v>
      </c>
      <c r="W54" s="105">
        <v>108</v>
      </c>
      <c r="X54" s="105">
        <v>197</v>
      </c>
      <c r="Y54" s="105">
        <v>88</v>
      </c>
      <c r="Z54" s="105">
        <v>9</v>
      </c>
      <c r="AA54" s="47">
        <v>319</v>
      </c>
      <c r="AB54" s="105">
        <v>30</v>
      </c>
      <c r="AC54" s="105">
        <v>52</v>
      </c>
      <c r="AD54" s="105">
        <v>127</v>
      </c>
      <c r="AE54" s="105">
        <v>237</v>
      </c>
      <c r="AF54" s="105">
        <v>110</v>
      </c>
      <c r="AG54" s="105">
        <v>9</v>
      </c>
      <c r="AH54" s="47">
        <v>111</v>
      </c>
      <c r="AI54" s="105">
        <v>24</v>
      </c>
      <c r="AJ54" s="105">
        <v>36</v>
      </c>
      <c r="AK54" s="105">
        <v>44</v>
      </c>
      <c r="AL54" s="105">
        <v>51</v>
      </c>
      <c r="AM54" s="105">
        <v>7</v>
      </c>
      <c r="AN54" s="97">
        <v>1</v>
      </c>
    </row>
    <row r="55" spans="2:72" s="8" customFormat="1" ht="13.9" customHeight="1">
      <c r="B55" s="107" t="s">
        <v>16</v>
      </c>
      <c r="C55" s="179"/>
      <c r="D55" s="223"/>
      <c r="E55" s="254"/>
      <c r="F55" s="83" t="s">
        <v>193</v>
      </c>
      <c r="G55" s="34" t="s">
        <v>189</v>
      </c>
      <c r="H55" s="34">
        <v>2018</v>
      </c>
      <c r="I55" s="213"/>
      <c r="J55" s="35">
        <v>4</v>
      </c>
      <c r="K55" s="86" t="s">
        <v>199</v>
      </c>
      <c r="L55" s="86" t="s">
        <v>199</v>
      </c>
      <c r="M55" s="250"/>
      <c r="N55" s="250"/>
      <c r="O55" s="250"/>
      <c r="P55" s="250"/>
      <c r="Q55" s="250"/>
      <c r="R55" s="250"/>
      <c r="S55" s="250"/>
      <c r="T55" s="47">
        <v>155</v>
      </c>
      <c r="U55" s="105">
        <v>39</v>
      </c>
      <c r="V55" s="105">
        <v>51</v>
      </c>
      <c r="W55" s="105">
        <v>47</v>
      </c>
      <c r="X55" s="105">
        <v>65.099999999999994</v>
      </c>
      <c r="Y55" s="105">
        <v>17</v>
      </c>
      <c r="Z55" s="105">
        <v>8</v>
      </c>
      <c r="AA55" s="47">
        <v>155</v>
      </c>
      <c r="AB55" s="105">
        <v>24</v>
      </c>
      <c r="AC55" s="105">
        <v>38</v>
      </c>
      <c r="AD55" s="105">
        <v>71</v>
      </c>
      <c r="AE55" s="105">
        <v>94</v>
      </c>
      <c r="AF55" s="105">
        <v>23</v>
      </c>
      <c r="AG55" s="105">
        <v>8</v>
      </c>
      <c r="AH55" s="47" t="s">
        <v>60</v>
      </c>
      <c r="AI55" s="105" t="s">
        <v>60</v>
      </c>
      <c r="AJ55" s="105" t="s">
        <v>60</v>
      </c>
      <c r="AK55" s="105" t="s">
        <v>60</v>
      </c>
      <c r="AL55" s="105" t="s">
        <v>60</v>
      </c>
      <c r="AM55" s="105" t="s">
        <v>60</v>
      </c>
      <c r="AN55" s="97" t="s">
        <v>60</v>
      </c>
    </row>
    <row r="56" spans="2:72" s="8" customFormat="1" ht="13.9" customHeight="1">
      <c r="B56" s="107" t="s">
        <v>16</v>
      </c>
      <c r="C56" s="179"/>
      <c r="D56" s="219" t="s">
        <v>200</v>
      </c>
      <c r="E56" s="254" t="s">
        <v>201</v>
      </c>
      <c r="F56" s="83" t="s">
        <v>188</v>
      </c>
      <c r="G56" s="34" t="s">
        <v>189</v>
      </c>
      <c r="H56" s="34">
        <v>2018</v>
      </c>
      <c r="I56" s="213"/>
      <c r="J56" s="38">
        <v>5</v>
      </c>
      <c r="K56" s="86" t="s">
        <v>191</v>
      </c>
      <c r="L56" s="86" t="s">
        <v>192</v>
      </c>
      <c r="M56" s="247">
        <v>1423</v>
      </c>
      <c r="N56" s="247" t="s">
        <v>216</v>
      </c>
      <c r="O56" s="247">
        <v>45</v>
      </c>
      <c r="P56" s="247">
        <v>135</v>
      </c>
      <c r="Q56" s="247">
        <v>59</v>
      </c>
      <c r="R56" s="247">
        <v>275</v>
      </c>
      <c r="S56" s="247" t="s">
        <v>216</v>
      </c>
      <c r="T56" s="47">
        <v>406</v>
      </c>
      <c r="U56" s="105">
        <v>52</v>
      </c>
      <c r="V56" s="105">
        <v>82</v>
      </c>
      <c r="W56" s="105">
        <v>131</v>
      </c>
      <c r="X56" s="105">
        <v>272</v>
      </c>
      <c r="Y56" s="105">
        <v>142</v>
      </c>
      <c r="Z56" s="105">
        <v>4</v>
      </c>
      <c r="AA56" s="47">
        <v>406</v>
      </c>
      <c r="AB56" s="105">
        <v>45</v>
      </c>
      <c r="AC56" s="105">
        <v>83</v>
      </c>
      <c r="AD56" s="105">
        <v>130</v>
      </c>
      <c r="AE56" s="105">
        <v>277</v>
      </c>
      <c r="AF56" s="105">
        <v>148</v>
      </c>
      <c r="AG56" s="105">
        <v>4</v>
      </c>
      <c r="AH56" s="47">
        <v>140</v>
      </c>
      <c r="AI56" s="105">
        <v>25</v>
      </c>
      <c r="AJ56" s="105">
        <v>38</v>
      </c>
      <c r="AK56" s="105">
        <v>66</v>
      </c>
      <c r="AL56" s="105">
        <v>77</v>
      </c>
      <c r="AM56" s="105">
        <v>11</v>
      </c>
      <c r="AN56" s="97">
        <v>0</v>
      </c>
    </row>
    <row r="57" spans="2:72" s="8" customFormat="1" ht="13.9" customHeight="1">
      <c r="B57" s="107" t="s">
        <v>16</v>
      </c>
      <c r="C57" s="179"/>
      <c r="D57" s="222"/>
      <c r="E57" s="254"/>
      <c r="F57" s="83" t="s">
        <v>193</v>
      </c>
      <c r="G57" s="34" t="s">
        <v>189</v>
      </c>
      <c r="H57" s="34">
        <v>2018</v>
      </c>
      <c r="I57" s="213"/>
      <c r="J57" s="38">
        <v>5</v>
      </c>
      <c r="K57" s="86" t="s">
        <v>194</v>
      </c>
      <c r="L57" s="86" t="s">
        <v>194</v>
      </c>
      <c r="M57" s="248"/>
      <c r="N57" s="248"/>
      <c r="O57" s="248"/>
      <c r="P57" s="248"/>
      <c r="Q57" s="248"/>
      <c r="R57" s="248"/>
      <c r="S57" s="248"/>
      <c r="T57" s="47">
        <v>437</v>
      </c>
      <c r="U57" s="105">
        <v>76</v>
      </c>
      <c r="V57" s="105">
        <v>166</v>
      </c>
      <c r="W57" s="105">
        <v>119</v>
      </c>
      <c r="X57" s="105">
        <v>195</v>
      </c>
      <c r="Y57" s="105">
        <v>76</v>
      </c>
      <c r="Z57" s="105">
        <v>10</v>
      </c>
      <c r="AA57" s="47">
        <v>437</v>
      </c>
      <c r="AB57" s="105">
        <v>36</v>
      </c>
      <c r="AC57" s="105">
        <v>82</v>
      </c>
      <c r="AD57" s="105">
        <v>220</v>
      </c>
      <c r="AE57" s="105">
        <v>319</v>
      </c>
      <c r="AF57" s="105">
        <v>99</v>
      </c>
      <c r="AG57" s="105">
        <v>10</v>
      </c>
      <c r="AH57" s="47">
        <v>90</v>
      </c>
      <c r="AI57" s="105">
        <v>19</v>
      </c>
      <c r="AJ57" s="105">
        <v>28</v>
      </c>
      <c r="AK57" s="105">
        <v>32</v>
      </c>
      <c r="AL57" s="105">
        <v>43</v>
      </c>
      <c r="AM57" s="105">
        <v>11</v>
      </c>
      <c r="AN57" s="97">
        <v>2</v>
      </c>
    </row>
    <row r="58" spans="2:72" s="8" customFormat="1" ht="13.9" customHeight="1">
      <c r="B58" s="107" t="s">
        <v>16</v>
      </c>
      <c r="C58" s="179"/>
      <c r="D58" s="223"/>
      <c r="E58" s="254"/>
      <c r="F58" s="83" t="s">
        <v>202</v>
      </c>
      <c r="G58" s="34" t="s">
        <v>189</v>
      </c>
      <c r="H58" s="34">
        <v>2018</v>
      </c>
      <c r="I58" s="213"/>
      <c r="J58" s="38" t="s">
        <v>60</v>
      </c>
      <c r="K58" s="86" t="s">
        <v>203</v>
      </c>
      <c r="L58" s="86" t="s">
        <v>60</v>
      </c>
      <c r="M58" s="250"/>
      <c r="N58" s="250"/>
      <c r="O58" s="250"/>
      <c r="P58" s="250"/>
      <c r="Q58" s="250"/>
      <c r="R58" s="250"/>
      <c r="S58" s="250"/>
      <c r="T58" s="47" t="s">
        <v>60</v>
      </c>
      <c r="U58" s="105" t="s">
        <v>60</v>
      </c>
      <c r="V58" s="105" t="s">
        <v>60</v>
      </c>
      <c r="W58" s="105" t="s">
        <v>60</v>
      </c>
      <c r="X58" s="105" t="s">
        <v>60</v>
      </c>
      <c r="Y58" s="105" t="s">
        <v>60</v>
      </c>
      <c r="Z58" s="105" t="s">
        <v>60</v>
      </c>
      <c r="AA58" s="47" t="s">
        <v>60</v>
      </c>
      <c r="AB58" s="105" t="s">
        <v>60</v>
      </c>
      <c r="AC58" s="105" t="s">
        <v>60</v>
      </c>
      <c r="AD58" s="105" t="s">
        <v>60</v>
      </c>
      <c r="AE58" s="105" t="s">
        <v>60</v>
      </c>
      <c r="AF58" s="105" t="s">
        <v>60</v>
      </c>
      <c r="AG58" s="105" t="s">
        <v>60</v>
      </c>
      <c r="AH58" s="47" t="s">
        <v>60</v>
      </c>
      <c r="AI58" s="105" t="s">
        <v>60</v>
      </c>
      <c r="AJ58" s="105" t="s">
        <v>60</v>
      </c>
      <c r="AK58" s="105" t="s">
        <v>60</v>
      </c>
      <c r="AL58" s="105" t="s">
        <v>60</v>
      </c>
      <c r="AM58" s="105" t="s">
        <v>60</v>
      </c>
      <c r="AN58" s="97" t="s">
        <v>60</v>
      </c>
    </row>
    <row r="59" spans="2:72" s="8" customFormat="1" ht="13.9" customHeight="1">
      <c r="B59" s="107" t="s">
        <v>16</v>
      </c>
      <c r="C59" s="179"/>
      <c r="D59" s="219" t="s">
        <v>204</v>
      </c>
      <c r="E59" s="254" t="s">
        <v>205</v>
      </c>
      <c r="F59" s="83" t="s">
        <v>188</v>
      </c>
      <c r="G59" s="34" t="s">
        <v>189</v>
      </c>
      <c r="H59" s="34">
        <v>2018</v>
      </c>
      <c r="I59" s="213"/>
      <c r="J59" s="38">
        <v>4</v>
      </c>
      <c r="K59" s="86" t="s">
        <v>191</v>
      </c>
      <c r="L59" s="86" t="s">
        <v>192</v>
      </c>
      <c r="M59" s="247">
        <v>972</v>
      </c>
      <c r="N59" s="247">
        <v>17</v>
      </c>
      <c r="O59" s="247">
        <v>26</v>
      </c>
      <c r="P59" s="247">
        <v>75</v>
      </c>
      <c r="Q59" s="247">
        <v>79</v>
      </c>
      <c r="R59" s="247">
        <v>194</v>
      </c>
      <c r="S59" s="247" t="s">
        <v>216</v>
      </c>
      <c r="T59" s="47">
        <v>317</v>
      </c>
      <c r="U59" s="105">
        <v>29</v>
      </c>
      <c r="V59" s="105">
        <v>78</v>
      </c>
      <c r="W59" s="105">
        <v>124</v>
      </c>
      <c r="X59" s="105">
        <v>210</v>
      </c>
      <c r="Y59" s="105">
        <v>85</v>
      </c>
      <c r="Z59" s="105">
        <v>11</v>
      </c>
      <c r="AA59" s="47">
        <v>317</v>
      </c>
      <c r="AB59" s="105">
        <v>39</v>
      </c>
      <c r="AC59" s="105">
        <v>51</v>
      </c>
      <c r="AD59" s="105">
        <v>114</v>
      </c>
      <c r="AE59" s="105">
        <v>227</v>
      </c>
      <c r="AF59" s="105">
        <v>113</v>
      </c>
      <c r="AG59" s="105">
        <v>11</v>
      </c>
      <c r="AH59" s="47">
        <v>112</v>
      </c>
      <c r="AI59" s="105">
        <v>19</v>
      </c>
      <c r="AJ59" s="105">
        <v>34</v>
      </c>
      <c r="AK59" s="105">
        <v>44</v>
      </c>
      <c r="AL59" s="105">
        <v>59</v>
      </c>
      <c r="AM59" s="105">
        <v>15</v>
      </c>
      <c r="AN59" s="97">
        <v>0</v>
      </c>
    </row>
    <row r="60" spans="2:72" s="8" customFormat="1" ht="13.9" customHeight="1">
      <c r="B60" s="107" t="s">
        <v>16</v>
      </c>
      <c r="C60" s="179"/>
      <c r="D60" s="223"/>
      <c r="E60" s="254"/>
      <c r="F60" s="83" t="s">
        <v>193</v>
      </c>
      <c r="G60" s="34" t="s">
        <v>189</v>
      </c>
      <c r="H60" s="34">
        <v>2018</v>
      </c>
      <c r="I60" s="213"/>
      <c r="J60" s="38">
        <v>3</v>
      </c>
      <c r="K60" s="86" t="s">
        <v>194</v>
      </c>
      <c r="L60" s="86" t="s">
        <v>194</v>
      </c>
      <c r="M60" s="250"/>
      <c r="N60" s="250"/>
      <c r="O60" s="250"/>
      <c r="P60" s="250"/>
      <c r="Q60" s="250"/>
      <c r="R60" s="250"/>
      <c r="S60" s="250"/>
      <c r="T60" s="47">
        <v>333</v>
      </c>
      <c r="U60" s="105">
        <v>104</v>
      </c>
      <c r="V60" s="105">
        <v>120</v>
      </c>
      <c r="W60" s="105">
        <v>76</v>
      </c>
      <c r="X60" s="105">
        <v>109</v>
      </c>
      <c r="Y60" s="105">
        <v>33</v>
      </c>
      <c r="Z60" s="105">
        <v>5</v>
      </c>
      <c r="AA60" s="47">
        <v>334</v>
      </c>
      <c r="AB60" s="105">
        <v>46</v>
      </c>
      <c r="AC60" s="105">
        <v>83</v>
      </c>
      <c r="AD60" s="105">
        <v>143</v>
      </c>
      <c r="AE60" s="105">
        <v>205</v>
      </c>
      <c r="AF60" s="105">
        <v>62</v>
      </c>
      <c r="AG60" s="105">
        <v>4</v>
      </c>
      <c r="AH60" s="47">
        <v>106</v>
      </c>
      <c r="AI60" s="105">
        <v>13</v>
      </c>
      <c r="AJ60" s="105">
        <v>35</v>
      </c>
      <c r="AK60" s="105">
        <v>40</v>
      </c>
      <c r="AL60" s="105">
        <v>58</v>
      </c>
      <c r="AM60" s="105">
        <v>18</v>
      </c>
      <c r="AN60" s="97">
        <v>2</v>
      </c>
    </row>
    <row r="61" spans="2:72" s="8" customFormat="1" ht="13.9" customHeight="1">
      <c r="B61" s="107" t="s">
        <v>16</v>
      </c>
      <c r="C61" s="179"/>
      <c r="D61" s="219" t="s">
        <v>206</v>
      </c>
      <c r="E61" s="254" t="s">
        <v>207</v>
      </c>
      <c r="F61" s="83" t="s">
        <v>188</v>
      </c>
      <c r="G61" s="34" t="s">
        <v>189</v>
      </c>
      <c r="H61" s="34">
        <v>2018</v>
      </c>
      <c r="I61" s="213"/>
      <c r="J61" s="38">
        <v>1</v>
      </c>
      <c r="K61" s="86" t="s">
        <v>191</v>
      </c>
      <c r="L61" s="86" t="s">
        <v>192</v>
      </c>
      <c r="M61" s="247">
        <v>760</v>
      </c>
      <c r="N61" s="247">
        <v>610</v>
      </c>
      <c r="O61" s="247">
        <v>397</v>
      </c>
      <c r="P61" s="247">
        <v>52</v>
      </c>
      <c r="Q61" s="247">
        <v>72</v>
      </c>
      <c r="R61" s="247">
        <v>589</v>
      </c>
      <c r="S61" s="247" t="s">
        <v>216</v>
      </c>
      <c r="T61" s="47">
        <v>288</v>
      </c>
      <c r="U61" s="105">
        <v>131</v>
      </c>
      <c r="V61" s="105">
        <v>78</v>
      </c>
      <c r="W61" s="105">
        <v>60</v>
      </c>
      <c r="X61" s="105">
        <v>79</v>
      </c>
      <c r="Y61" s="105">
        <v>19</v>
      </c>
      <c r="Z61" s="105">
        <v>29</v>
      </c>
      <c r="AA61" s="47">
        <v>288</v>
      </c>
      <c r="AB61" s="105">
        <v>118</v>
      </c>
      <c r="AC61" s="105">
        <v>81</v>
      </c>
      <c r="AD61" s="105">
        <v>60</v>
      </c>
      <c r="AE61" s="105">
        <v>89</v>
      </c>
      <c r="AF61" s="105">
        <v>29</v>
      </c>
      <c r="AG61" s="105">
        <v>29</v>
      </c>
      <c r="AH61" s="47">
        <v>95</v>
      </c>
      <c r="AI61" s="105">
        <v>61</v>
      </c>
      <c r="AJ61" s="105">
        <v>27</v>
      </c>
      <c r="AK61" s="105">
        <v>6</v>
      </c>
      <c r="AL61" s="105">
        <v>7</v>
      </c>
      <c r="AM61" s="105">
        <v>1</v>
      </c>
      <c r="AN61" s="97">
        <v>13</v>
      </c>
    </row>
    <row r="62" spans="2:72" s="8" customFormat="1" ht="13.9" customHeight="1">
      <c r="B62" s="107" t="s">
        <v>16</v>
      </c>
      <c r="C62" s="179"/>
      <c r="D62" s="223"/>
      <c r="E62" s="254"/>
      <c r="F62" s="83" t="s">
        <v>193</v>
      </c>
      <c r="G62" s="34" t="s">
        <v>189</v>
      </c>
      <c r="H62" s="34">
        <v>2018</v>
      </c>
      <c r="I62" s="213"/>
      <c r="J62" s="38">
        <v>3</v>
      </c>
      <c r="K62" s="86" t="s">
        <v>234</v>
      </c>
      <c r="L62" s="86" t="s">
        <v>234</v>
      </c>
      <c r="M62" s="250"/>
      <c r="N62" s="250"/>
      <c r="O62" s="250"/>
      <c r="P62" s="250"/>
      <c r="Q62" s="250"/>
      <c r="R62" s="250"/>
      <c r="S62" s="250"/>
      <c r="T62" s="47">
        <v>86</v>
      </c>
      <c r="U62" s="105">
        <v>37</v>
      </c>
      <c r="V62" s="105">
        <v>24</v>
      </c>
      <c r="W62" s="105">
        <v>18</v>
      </c>
      <c r="X62" s="105">
        <v>25</v>
      </c>
      <c r="Y62" s="105">
        <v>7</v>
      </c>
      <c r="Z62" s="105">
        <v>3</v>
      </c>
      <c r="AA62" s="47">
        <v>86</v>
      </c>
      <c r="AB62" s="105">
        <v>26</v>
      </c>
      <c r="AC62" s="105">
        <v>29</v>
      </c>
      <c r="AD62" s="105">
        <v>21</v>
      </c>
      <c r="AE62" s="105">
        <v>31</v>
      </c>
      <c r="AF62" s="105">
        <v>10</v>
      </c>
      <c r="AG62" s="105">
        <v>3</v>
      </c>
      <c r="AH62" s="47" t="s">
        <v>60</v>
      </c>
      <c r="AI62" s="105" t="s">
        <v>60</v>
      </c>
      <c r="AJ62" s="105" t="s">
        <v>60</v>
      </c>
      <c r="AK62" s="105" t="s">
        <v>60</v>
      </c>
      <c r="AL62" s="105" t="s">
        <v>60</v>
      </c>
      <c r="AM62" s="105" t="s">
        <v>60</v>
      </c>
      <c r="AN62" s="97" t="s">
        <v>60</v>
      </c>
    </row>
    <row r="63" spans="2:72" s="8" customFormat="1" ht="13.9" customHeight="1">
      <c r="B63" s="107" t="s">
        <v>16</v>
      </c>
      <c r="C63" s="179"/>
      <c r="D63" s="219" t="s">
        <v>208</v>
      </c>
      <c r="E63" s="253" t="s">
        <v>209</v>
      </c>
      <c r="F63" s="83" t="s">
        <v>188</v>
      </c>
      <c r="G63" s="34" t="s">
        <v>189</v>
      </c>
      <c r="H63" s="34">
        <v>2018</v>
      </c>
      <c r="I63" s="213"/>
      <c r="J63" s="38">
        <v>3</v>
      </c>
      <c r="K63" s="86" t="s">
        <v>191</v>
      </c>
      <c r="L63" s="86" t="s">
        <v>192</v>
      </c>
      <c r="M63" s="247">
        <v>996</v>
      </c>
      <c r="N63" s="247">
        <v>626</v>
      </c>
      <c r="O63" s="247">
        <v>472</v>
      </c>
      <c r="P63" s="247">
        <v>83</v>
      </c>
      <c r="Q63" s="247">
        <v>90</v>
      </c>
      <c r="R63" s="247">
        <v>752</v>
      </c>
      <c r="S63" s="247" t="s">
        <v>216</v>
      </c>
      <c r="T63" s="47">
        <v>299</v>
      </c>
      <c r="U63" s="105">
        <v>83</v>
      </c>
      <c r="V63" s="105">
        <v>106</v>
      </c>
      <c r="W63" s="105">
        <v>65</v>
      </c>
      <c r="X63" s="105">
        <v>110</v>
      </c>
      <c r="Y63" s="105">
        <v>45</v>
      </c>
      <c r="Z63" s="105">
        <v>18</v>
      </c>
      <c r="AA63" s="47">
        <v>299</v>
      </c>
      <c r="AB63" s="105">
        <v>95</v>
      </c>
      <c r="AC63" s="105">
        <v>86</v>
      </c>
      <c r="AD63" s="105">
        <v>71</v>
      </c>
      <c r="AE63" s="105">
        <v>118</v>
      </c>
      <c r="AF63" s="105">
        <v>48</v>
      </c>
      <c r="AG63" s="105">
        <v>18</v>
      </c>
      <c r="AH63" s="47">
        <v>105</v>
      </c>
      <c r="AI63" s="105">
        <v>55</v>
      </c>
      <c r="AJ63" s="105">
        <v>40</v>
      </c>
      <c r="AK63" s="105">
        <v>9</v>
      </c>
      <c r="AL63" s="105">
        <v>10</v>
      </c>
      <c r="AM63" s="105">
        <v>1</v>
      </c>
      <c r="AN63" s="97">
        <v>3</v>
      </c>
    </row>
    <row r="64" spans="2:72" s="8" customFormat="1" ht="13.9" customHeight="1">
      <c r="B64" s="107" t="s">
        <v>16</v>
      </c>
      <c r="C64" s="179"/>
      <c r="D64" s="223"/>
      <c r="E64" s="253"/>
      <c r="F64" s="83" t="s">
        <v>193</v>
      </c>
      <c r="G64" s="34" t="s">
        <v>189</v>
      </c>
      <c r="H64" s="34">
        <v>2018</v>
      </c>
      <c r="I64" s="213"/>
      <c r="J64" s="38">
        <v>4</v>
      </c>
      <c r="K64" s="86" t="s">
        <v>194</v>
      </c>
      <c r="L64" s="86" t="s">
        <v>194</v>
      </c>
      <c r="M64" s="250"/>
      <c r="N64" s="250"/>
      <c r="O64" s="250"/>
      <c r="P64" s="250"/>
      <c r="Q64" s="250"/>
      <c r="R64" s="250"/>
      <c r="S64" s="250"/>
      <c r="T64" s="47">
        <v>313</v>
      </c>
      <c r="U64" s="105">
        <v>126</v>
      </c>
      <c r="V64" s="105">
        <v>104</v>
      </c>
      <c r="W64" s="105">
        <v>56</v>
      </c>
      <c r="X64" s="105">
        <v>84</v>
      </c>
      <c r="Y64" s="105">
        <v>28</v>
      </c>
      <c r="Z64" s="105">
        <v>23</v>
      </c>
      <c r="AA64" s="47">
        <v>313</v>
      </c>
      <c r="AB64" s="105">
        <v>76</v>
      </c>
      <c r="AC64" s="105">
        <v>92</v>
      </c>
      <c r="AD64" s="105">
        <v>118</v>
      </c>
      <c r="AE64" s="105">
        <v>144</v>
      </c>
      <c r="AF64" s="105">
        <v>26</v>
      </c>
      <c r="AG64" s="105">
        <v>23</v>
      </c>
      <c r="AH64" s="47">
        <v>81</v>
      </c>
      <c r="AI64" s="105">
        <v>22</v>
      </c>
      <c r="AJ64" s="105">
        <v>30</v>
      </c>
      <c r="AK64" s="105">
        <v>23</v>
      </c>
      <c r="AL64" s="105">
        <v>29</v>
      </c>
      <c r="AM64" s="105">
        <v>6</v>
      </c>
      <c r="AN64" s="97">
        <v>8</v>
      </c>
    </row>
    <row r="65" spans="2:40" s="8" customFormat="1" ht="13.9" customHeight="1">
      <c r="B65" s="107" t="s">
        <v>16</v>
      </c>
      <c r="C65" s="179"/>
      <c r="D65" s="219" t="s">
        <v>210</v>
      </c>
      <c r="E65" s="254" t="s">
        <v>211</v>
      </c>
      <c r="F65" s="83" t="s">
        <v>188</v>
      </c>
      <c r="G65" s="34" t="s">
        <v>189</v>
      </c>
      <c r="H65" s="34">
        <v>2018</v>
      </c>
      <c r="I65" s="213"/>
      <c r="J65" s="38">
        <v>5</v>
      </c>
      <c r="K65" s="86" t="s">
        <v>191</v>
      </c>
      <c r="L65" s="86" t="s">
        <v>192</v>
      </c>
      <c r="M65" s="247">
        <v>1261</v>
      </c>
      <c r="N65" s="247">
        <v>227</v>
      </c>
      <c r="O65" s="247">
        <v>47</v>
      </c>
      <c r="P65" s="247">
        <v>144</v>
      </c>
      <c r="Q65" s="247">
        <v>83</v>
      </c>
      <c r="R65" s="247">
        <v>320</v>
      </c>
      <c r="S65" s="247" t="s">
        <v>216</v>
      </c>
      <c r="T65" s="47">
        <v>353</v>
      </c>
      <c r="U65" s="105">
        <v>38</v>
      </c>
      <c r="V65" s="105">
        <v>84</v>
      </c>
      <c r="W65" s="105">
        <v>116</v>
      </c>
      <c r="X65" s="105">
        <v>231</v>
      </c>
      <c r="Y65" s="105">
        <v>115</v>
      </c>
      <c r="Z65" s="105">
        <v>32</v>
      </c>
      <c r="AA65" s="47">
        <v>353</v>
      </c>
      <c r="AB65" s="105">
        <v>36</v>
      </c>
      <c r="AC65" s="105">
        <v>71</v>
      </c>
      <c r="AD65" s="105">
        <v>113</v>
      </c>
      <c r="AE65" s="105">
        <v>245</v>
      </c>
      <c r="AF65" s="105">
        <v>132</v>
      </c>
      <c r="AG65" s="105">
        <v>32</v>
      </c>
      <c r="AH65" s="47">
        <v>119</v>
      </c>
      <c r="AI65" s="105">
        <v>19</v>
      </c>
      <c r="AJ65" s="105">
        <v>46</v>
      </c>
      <c r="AK65" s="105">
        <v>48</v>
      </c>
      <c r="AL65" s="105">
        <v>54</v>
      </c>
      <c r="AM65" s="105">
        <v>6</v>
      </c>
      <c r="AN65" s="97">
        <v>10</v>
      </c>
    </row>
    <row r="66" spans="2:40" s="8" customFormat="1" ht="13.9" customHeight="1">
      <c r="B66" s="107" t="s">
        <v>16</v>
      </c>
      <c r="C66" s="179"/>
      <c r="D66" s="222"/>
      <c r="E66" s="254"/>
      <c r="F66" s="83" t="s">
        <v>193</v>
      </c>
      <c r="G66" s="34" t="s">
        <v>189</v>
      </c>
      <c r="H66" s="34">
        <v>2018</v>
      </c>
      <c r="I66" s="213"/>
      <c r="J66" s="38">
        <v>5</v>
      </c>
      <c r="K66" s="86" t="s">
        <v>194</v>
      </c>
      <c r="L66" s="86" t="s">
        <v>194</v>
      </c>
      <c r="M66" s="248"/>
      <c r="N66" s="248"/>
      <c r="O66" s="248"/>
      <c r="P66" s="248"/>
      <c r="Q66" s="248"/>
      <c r="R66" s="248"/>
      <c r="S66" s="248"/>
      <c r="T66" s="47">
        <v>314</v>
      </c>
      <c r="U66" s="105">
        <v>67</v>
      </c>
      <c r="V66" s="105">
        <v>107</v>
      </c>
      <c r="W66" s="105">
        <v>77</v>
      </c>
      <c r="X66" s="105">
        <v>139</v>
      </c>
      <c r="Y66" s="105">
        <v>63</v>
      </c>
      <c r="Z66" s="105">
        <v>21</v>
      </c>
      <c r="AA66" s="47">
        <v>313</v>
      </c>
      <c r="AB66" s="105">
        <v>38</v>
      </c>
      <c r="AC66" s="105">
        <v>75</v>
      </c>
      <c r="AD66" s="105">
        <v>137</v>
      </c>
      <c r="AE66" s="105">
        <v>200</v>
      </c>
      <c r="AF66" s="105">
        <v>64</v>
      </c>
      <c r="AG66" s="105">
        <v>22</v>
      </c>
      <c r="AH66" s="47">
        <v>87</v>
      </c>
      <c r="AI66" s="105">
        <v>18</v>
      </c>
      <c r="AJ66" s="105">
        <v>27</v>
      </c>
      <c r="AK66" s="105">
        <v>24</v>
      </c>
      <c r="AL66" s="105">
        <v>42</v>
      </c>
      <c r="AM66" s="105">
        <v>18</v>
      </c>
      <c r="AN66" s="97">
        <v>5</v>
      </c>
    </row>
    <row r="67" spans="2:40" s="8" customFormat="1" ht="13.9" customHeight="1">
      <c r="B67" s="107" t="s">
        <v>16</v>
      </c>
      <c r="C67" s="179"/>
      <c r="D67" s="223"/>
      <c r="E67" s="254"/>
      <c r="F67" s="83" t="s">
        <v>202</v>
      </c>
      <c r="G67" s="34" t="s">
        <v>189</v>
      </c>
      <c r="H67" s="34">
        <v>2018</v>
      </c>
      <c r="I67" s="213"/>
      <c r="J67" s="38" t="s">
        <v>60</v>
      </c>
      <c r="K67" s="86" t="s">
        <v>203</v>
      </c>
      <c r="L67" s="86" t="s">
        <v>60</v>
      </c>
      <c r="M67" s="250"/>
      <c r="N67" s="250"/>
      <c r="O67" s="250"/>
      <c r="P67" s="250"/>
      <c r="Q67" s="250"/>
      <c r="R67" s="250"/>
      <c r="S67" s="250"/>
      <c r="T67" s="47" t="s">
        <v>60</v>
      </c>
      <c r="U67" s="105" t="s">
        <v>60</v>
      </c>
      <c r="V67" s="105" t="s">
        <v>60</v>
      </c>
      <c r="W67" s="105" t="s">
        <v>60</v>
      </c>
      <c r="X67" s="105" t="s">
        <v>60</v>
      </c>
      <c r="Y67" s="105" t="s">
        <v>60</v>
      </c>
      <c r="Z67" s="105" t="s">
        <v>60</v>
      </c>
      <c r="AA67" s="47" t="s">
        <v>60</v>
      </c>
      <c r="AB67" s="105" t="s">
        <v>60</v>
      </c>
      <c r="AC67" s="105" t="s">
        <v>60</v>
      </c>
      <c r="AD67" s="105" t="s">
        <v>60</v>
      </c>
      <c r="AE67" s="105" t="s">
        <v>60</v>
      </c>
      <c r="AF67" s="105" t="s">
        <v>60</v>
      </c>
      <c r="AG67" s="105" t="s">
        <v>60</v>
      </c>
      <c r="AH67" s="47" t="s">
        <v>60</v>
      </c>
      <c r="AI67" s="105" t="s">
        <v>60</v>
      </c>
      <c r="AJ67" s="105" t="s">
        <v>60</v>
      </c>
      <c r="AK67" s="105" t="s">
        <v>60</v>
      </c>
      <c r="AL67" s="105" t="s">
        <v>60</v>
      </c>
      <c r="AM67" s="105" t="s">
        <v>60</v>
      </c>
      <c r="AN67" s="97" t="s">
        <v>60</v>
      </c>
    </row>
    <row r="68" spans="2:40" s="8" customFormat="1" ht="13.9" customHeight="1">
      <c r="B68" s="107" t="s">
        <v>16</v>
      </c>
      <c r="C68" s="179"/>
      <c r="D68" s="219" t="s">
        <v>212</v>
      </c>
      <c r="E68" s="224" t="s">
        <v>213</v>
      </c>
      <c r="F68" s="83" t="s">
        <v>188</v>
      </c>
      <c r="G68" s="34" t="s">
        <v>189</v>
      </c>
      <c r="H68" s="34">
        <v>2018</v>
      </c>
      <c r="I68" s="213"/>
      <c r="J68" s="38">
        <v>5</v>
      </c>
      <c r="K68" s="86" t="s">
        <v>191</v>
      </c>
      <c r="L68" s="86" t="s">
        <v>192</v>
      </c>
      <c r="M68" s="247">
        <v>866</v>
      </c>
      <c r="N68" s="247">
        <v>153</v>
      </c>
      <c r="O68" s="247">
        <v>13</v>
      </c>
      <c r="P68" s="247">
        <v>97</v>
      </c>
      <c r="Q68" s="247">
        <v>71</v>
      </c>
      <c r="R68" s="247">
        <v>219</v>
      </c>
      <c r="S68" s="247" t="s">
        <v>216</v>
      </c>
      <c r="T68" s="47">
        <v>308</v>
      </c>
      <c r="U68" s="105">
        <v>48</v>
      </c>
      <c r="V68" s="105">
        <v>62</v>
      </c>
      <c r="W68" s="105">
        <v>93</v>
      </c>
      <c r="X68" s="105">
        <v>198</v>
      </c>
      <c r="Y68" s="105">
        <v>105</v>
      </c>
      <c r="Z68" s="105">
        <v>17</v>
      </c>
      <c r="AA68" s="47">
        <v>306</v>
      </c>
      <c r="AB68" s="105">
        <v>39</v>
      </c>
      <c r="AC68" s="105">
        <v>46</v>
      </c>
      <c r="AD68" s="105">
        <v>84</v>
      </c>
      <c r="AE68" s="105">
        <v>221</v>
      </c>
      <c r="AF68" s="105">
        <v>137</v>
      </c>
      <c r="AG68" s="105">
        <v>19</v>
      </c>
      <c r="AH68" s="47">
        <v>112</v>
      </c>
      <c r="AI68" s="105">
        <v>30</v>
      </c>
      <c r="AJ68" s="105">
        <v>30</v>
      </c>
      <c r="AK68" s="105">
        <v>39</v>
      </c>
      <c r="AL68" s="105">
        <v>52</v>
      </c>
      <c r="AM68" s="105">
        <v>13</v>
      </c>
      <c r="AN68" s="97">
        <v>8</v>
      </c>
    </row>
    <row r="69" spans="2:40" s="8" customFormat="1" ht="13.9" customHeight="1">
      <c r="B69" s="107" t="s">
        <v>16</v>
      </c>
      <c r="C69" s="179"/>
      <c r="D69" s="223"/>
      <c r="E69" s="226"/>
      <c r="F69" s="83" t="s">
        <v>193</v>
      </c>
      <c r="G69" s="34" t="s">
        <v>189</v>
      </c>
      <c r="H69" s="34">
        <v>2018</v>
      </c>
      <c r="I69" s="213"/>
      <c r="J69" s="38">
        <v>5</v>
      </c>
      <c r="K69" s="86" t="s">
        <v>194</v>
      </c>
      <c r="L69" s="86" t="s">
        <v>194</v>
      </c>
      <c r="M69" s="250"/>
      <c r="N69" s="250"/>
      <c r="O69" s="250"/>
      <c r="P69" s="250"/>
      <c r="Q69" s="250"/>
      <c r="R69" s="250"/>
      <c r="S69" s="250"/>
      <c r="T69" s="47">
        <v>194</v>
      </c>
      <c r="U69" s="105">
        <v>41</v>
      </c>
      <c r="V69" s="105">
        <v>60</v>
      </c>
      <c r="W69" s="105">
        <v>50</v>
      </c>
      <c r="X69" s="105">
        <v>93</v>
      </c>
      <c r="Y69" s="105">
        <v>43</v>
      </c>
      <c r="Z69" s="105">
        <v>16</v>
      </c>
      <c r="AA69" s="47">
        <v>194</v>
      </c>
      <c r="AB69" s="105">
        <v>13</v>
      </c>
      <c r="AC69" s="105">
        <v>38</v>
      </c>
      <c r="AD69" s="105">
        <v>88</v>
      </c>
      <c r="AE69" s="105">
        <v>143</v>
      </c>
      <c r="AF69" s="105">
        <v>55</v>
      </c>
      <c r="AG69" s="105">
        <v>16</v>
      </c>
      <c r="AH69" s="47">
        <v>45</v>
      </c>
      <c r="AI69" s="105">
        <v>5</v>
      </c>
      <c r="AJ69" s="105">
        <v>12</v>
      </c>
      <c r="AK69" s="105">
        <v>20</v>
      </c>
      <c r="AL69" s="105">
        <v>28</v>
      </c>
      <c r="AM69" s="105">
        <v>8</v>
      </c>
      <c r="AN69" s="97">
        <v>5</v>
      </c>
    </row>
    <row r="70" spans="2:40" s="8" customFormat="1" ht="13.9" customHeight="1">
      <c r="B70" s="107" t="s">
        <v>16</v>
      </c>
      <c r="C70" s="179"/>
      <c r="D70" s="219" t="s">
        <v>214</v>
      </c>
      <c r="E70" s="254" t="s">
        <v>215</v>
      </c>
      <c r="F70" s="83" t="s">
        <v>188</v>
      </c>
      <c r="G70" s="34" t="s">
        <v>189</v>
      </c>
      <c r="H70" s="34">
        <v>2018</v>
      </c>
      <c r="I70" s="213"/>
      <c r="J70" s="38">
        <v>5</v>
      </c>
      <c r="K70" s="86" t="s">
        <v>191</v>
      </c>
      <c r="L70" s="86" t="s">
        <v>192</v>
      </c>
      <c r="M70" s="247">
        <v>1017</v>
      </c>
      <c r="N70" s="247">
        <v>32</v>
      </c>
      <c r="O70" s="247" t="s">
        <v>216</v>
      </c>
      <c r="P70" s="247">
        <v>98</v>
      </c>
      <c r="Q70" s="247">
        <v>40</v>
      </c>
      <c r="R70" s="247">
        <v>189</v>
      </c>
      <c r="S70" s="247" t="s">
        <v>216</v>
      </c>
      <c r="T70" s="47">
        <v>369</v>
      </c>
      <c r="U70" s="105">
        <v>20</v>
      </c>
      <c r="V70" s="105">
        <v>54</v>
      </c>
      <c r="W70" s="105">
        <v>107</v>
      </c>
      <c r="X70" s="105">
        <v>297</v>
      </c>
      <c r="Y70" s="105">
        <v>190</v>
      </c>
      <c r="Z70" s="105">
        <v>10</v>
      </c>
      <c r="AA70" s="47">
        <v>369</v>
      </c>
      <c r="AB70" s="105">
        <v>22</v>
      </c>
      <c r="AC70" s="105">
        <v>32</v>
      </c>
      <c r="AD70" s="105">
        <v>104</v>
      </c>
      <c r="AE70" s="105">
        <v>315</v>
      </c>
      <c r="AF70" s="105">
        <v>210</v>
      </c>
      <c r="AG70" s="105">
        <v>10</v>
      </c>
      <c r="AH70" s="47">
        <v>114</v>
      </c>
      <c r="AI70" s="105">
        <v>14</v>
      </c>
      <c r="AJ70" s="105">
        <v>27</v>
      </c>
      <c r="AK70" s="105">
        <v>60</v>
      </c>
      <c r="AL70" s="105">
        <v>73</v>
      </c>
      <c r="AM70" s="105">
        <v>13</v>
      </c>
      <c r="AN70" s="97">
        <v>6</v>
      </c>
    </row>
    <row r="71" spans="2:40" s="8" customFormat="1" ht="13.9" customHeight="1">
      <c r="B71" s="107" t="s">
        <v>16</v>
      </c>
      <c r="C71" s="179"/>
      <c r="D71" s="223"/>
      <c r="E71" s="254"/>
      <c r="F71" s="83" t="s">
        <v>193</v>
      </c>
      <c r="G71" s="34" t="s">
        <v>189</v>
      </c>
      <c r="H71" s="34">
        <v>2018</v>
      </c>
      <c r="I71" s="213"/>
      <c r="J71" s="38">
        <v>5</v>
      </c>
      <c r="K71" s="86" t="s">
        <v>194</v>
      </c>
      <c r="L71" s="86" t="s">
        <v>194</v>
      </c>
      <c r="M71" s="250"/>
      <c r="N71" s="250"/>
      <c r="O71" s="250"/>
      <c r="P71" s="250"/>
      <c r="Q71" s="250"/>
      <c r="R71" s="250"/>
      <c r="S71" s="250"/>
      <c r="T71" s="47">
        <v>236</v>
      </c>
      <c r="U71" s="105">
        <v>19</v>
      </c>
      <c r="V71" s="105">
        <v>75</v>
      </c>
      <c r="W71" s="105">
        <v>59</v>
      </c>
      <c r="X71" s="105">
        <v>142</v>
      </c>
      <c r="Y71" s="105">
        <v>83</v>
      </c>
      <c r="Z71" s="105">
        <v>4</v>
      </c>
      <c r="AA71" s="47">
        <v>236</v>
      </c>
      <c r="AB71" s="105">
        <v>8</v>
      </c>
      <c r="AC71" s="105">
        <v>19</v>
      </c>
      <c r="AD71" s="105">
        <v>108</v>
      </c>
      <c r="AE71" s="105">
        <v>209</v>
      </c>
      <c r="AF71" s="105">
        <v>101</v>
      </c>
      <c r="AG71" s="105">
        <v>4</v>
      </c>
      <c r="AH71" s="47">
        <v>49</v>
      </c>
      <c r="AI71" s="105">
        <v>4</v>
      </c>
      <c r="AJ71" s="105">
        <v>11</v>
      </c>
      <c r="AK71" s="105">
        <v>24</v>
      </c>
      <c r="AL71" s="105">
        <v>34</v>
      </c>
      <c r="AM71" s="105">
        <v>10</v>
      </c>
      <c r="AN71" s="97">
        <v>3</v>
      </c>
    </row>
    <row r="72" spans="2:40" s="8" customFormat="1" ht="13.9" customHeight="1">
      <c r="B72" s="107" t="s">
        <v>16</v>
      </c>
      <c r="C72" s="179"/>
      <c r="D72" s="219" t="s">
        <v>217</v>
      </c>
      <c r="E72" s="254" t="s">
        <v>218</v>
      </c>
      <c r="F72" s="83" t="s">
        <v>188</v>
      </c>
      <c r="G72" s="34" t="s">
        <v>189</v>
      </c>
      <c r="H72" s="34">
        <v>2018</v>
      </c>
      <c r="I72" s="213"/>
      <c r="J72" s="38">
        <v>5</v>
      </c>
      <c r="K72" s="86" t="s">
        <v>191</v>
      </c>
      <c r="L72" s="86" t="s">
        <v>192</v>
      </c>
      <c r="M72" s="247">
        <v>982</v>
      </c>
      <c r="N72" s="247">
        <v>81</v>
      </c>
      <c r="O72" s="247">
        <v>25</v>
      </c>
      <c r="P72" s="247">
        <v>72</v>
      </c>
      <c r="Q72" s="247">
        <v>52</v>
      </c>
      <c r="R72" s="247">
        <v>226</v>
      </c>
      <c r="S72" s="247" t="s">
        <v>216</v>
      </c>
      <c r="T72" s="47">
        <v>318</v>
      </c>
      <c r="U72" s="105">
        <v>21</v>
      </c>
      <c r="V72" s="170">
        <v>56</v>
      </c>
      <c r="W72" s="105">
        <v>93</v>
      </c>
      <c r="X72" s="105">
        <v>241</v>
      </c>
      <c r="Y72" s="105">
        <v>147</v>
      </c>
      <c r="Z72" s="105">
        <v>13</v>
      </c>
      <c r="AA72" s="47">
        <v>318</v>
      </c>
      <c r="AB72" s="105">
        <v>21</v>
      </c>
      <c r="AC72" s="105">
        <v>36</v>
      </c>
      <c r="AD72" s="105">
        <v>106</v>
      </c>
      <c r="AE72" s="105">
        <v>261</v>
      </c>
      <c r="AF72" s="105">
        <v>156</v>
      </c>
      <c r="AG72" s="105">
        <v>13</v>
      </c>
      <c r="AH72" s="47">
        <v>122</v>
      </c>
      <c r="AI72" s="105">
        <v>13</v>
      </c>
      <c r="AJ72" s="105">
        <v>39</v>
      </c>
      <c r="AK72" s="105">
        <v>58</v>
      </c>
      <c r="AL72" s="105">
        <v>70</v>
      </c>
      <c r="AM72" s="105">
        <v>12</v>
      </c>
      <c r="AN72" s="97">
        <v>7</v>
      </c>
    </row>
    <row r="73" spans="2:40" s="8" customFormat="1" ht="13.9" customHeight="1">
      <c r="B73" s="107" t="s">
        <v>16</v>
      </c>
      <c r="C73" s="179"/>
      <c r="D73" s="223"/>
      <c r="E73" s="254"/>
      <c r="F73" s="83" t="s">
        <v>193</v>
      </c>
      <c r="G73" s="34" t="s">
        <v>189</v>
      </c>
      <c r="H73" s="34">
        <v>2018</v>
      </c>
      <c r="I73" s="213"/>
      <c r="J73" s="38">
        <v>5</v>
      </c>
      <c r="K73" s="86" t="s">
        <v>194</v>
      </c>
      <c r="L73" s="86" t="s">
        <v>194</v>
      </c>
      <c r="M73" s="250"/>
      <c r="N73" s="250"/>
      <c r="O73" s="250"/>
      <c r="P73" s="250"/>
      <c r="Q73" s="250"/>
      <c r="R73" s="250"/>
      <c r="S73" s="250"/>
      <c r="T73" s="47">
        <v>320</v>
      </c>
      <c r="U73" s="102">
        <v>59</v>
      </c>
      <c r="V73" s="38">
        <v>82</v>
      </c>
      <c r="W73" s="95">
        <v>66</v>
      </c>
      <c r="X73" s="105">
        <v>179</v>
      </c>
      <c r="Y73" s="105">
        <v>113</v>
      </c>
      <c r="Z73" s="105">
        <v>28</v>
      </c>
      <c r="AA73" s="47">
        <v>320</v>
      </c>
      <c r="AB73" s="105">
        <v>41</v>
      </c>
      <c r="AC73" s="105">
        <v>53</v>
      </c>
      <c r="AD73" s="105">
        <v>137</v>
      </c>
      <c r="AE73" s="105">
        <v>226</v>
      </c>
      <c r="AF73" s="105">
        <v>89</v>
      </c>
      <c r="AG73" s="105">
        <v>28</v>
      </c>
      <c r="AH73" s="47">
        <v>106</v>
      </c>
      <c r="AI73" s="105">
        <v>9</v>
      </c>
      <c r="AJ73" s="105">
        <v>34</v>
      </c>
      <c r="AK73" s="105">
        <v>41</v>
      </c>
      <c r="AL73" s="105">
        <v>63</v>
      </c>
      <c r="AM73" s="105">
        <v>22</v>
      </c>
      <c r="AN73" s="97">
        <v>5</v>
      </c>
    </row>
    <row r="74" spans="2:40" s="8" customFormat="1" ht="13.9" customHeight="1">
      <c r="B74" s="107" t="s">
        <v>16</v>
      </c>
      <c r="C74" s="179"/>
      <c r="D74" s="219" t="s">
        <v>219</v>
      </c>
      <c r="E74" s="254" t="s">
        <v>94</v>
      </c>
      <c r="F74" s="83" t="s">
        <v>193</v>
      </c>
      <c r="G74" s="34" t="s">
        <v>189</v>
      </c>
      <c r="H74" s="34">
        <v>2018</v>
      </c>
      <c r="I74" s="213"/>
      <c r="J74" s="38">
        <v>2</v>
      </c>
      <c r="K74" s="86" t="s">
        <v>194</v>
      </c>
      <c r="L74" s="86" t="s">
        <v>194</v>
      </c>
      <c r="M74" s="247">
        <v>738</v>
      </c>
      <c r="N74" s="247">
        <v>241</v>
      </c>
      <c r="O74" s="247">
        <v>54</v>
      </c>
      <c r="P74" s="247">
        <v>63</v>
      </c>
      <c r="Q74" s="247">
        <v>59</v>
      </c>
      <c r="R74" s="247">
        <v>377</v>
      </c>
      <c r="S74" s="247" t="s">
        <v>216</v>
      </c>
      <c r="T74" s="47">
        <v>488</v>
      </c>
      <c r="U74" s="105">
        <v>185</v>
      </c>
      <c r="V74" s="105">
        <v>167</v>
      </c>
      <c r="W74" s="105">
        <v>94</v>
      </c>
      <c r="X74" s="105">
        <v>136</v>
      </c>
      <c r="Y74" s="105">
        <v>42</v>
      </c>
      <c r="Z74" s="105">
        <v>32</v>
      </c>
      <c r="AA74" s="47">
        <v>492</v>
      </c>
      <c r="AB74" s="105">
        <v>130</v>
      </c>
      <c r="AC74" s="105">
        <v>148</v>
      </c>
      <c r="AD74" s="105">
        <v>180</v>
      </c>
      <c r="AE74" s="105">
        <v>214</v>
      </c>
      <c r="AF74" s="105">
        <v>34</v>
      </c>
      <c r="AG74" s="105">
        <v>28</v>
      </c>
      <c r="AH74" s="47">
        <v>143</v>
      </c>
      <c r="AI74" s="105">
        <v>60</v>
      </c>
      <c r="AJ74" s="105">
        <v>47</v>
      </c>
      <c r="AK74" s="105">
        <v>34</v>
      </c>
      <c r="AL74" s="105">
        <v>36</v>
      </c>
      <c r="AM74" s="105">
        <v>2</v>
      </c>
      <c r="AN74" s="97">
        <v>9</v>
      </c>
    </row>
    <row r="75" spans="2:40" s="8" customFormat="1" ht="13.9" customHeight="1">
      <c r="B75" s="107" t="s">
        <v>16</v>
      </c>
      <c r="C75" s="179"/>
      <c r="D75" s="223"/>
      <c r="E75" s="254"/>
      <c r="F75" s="83" t="s">
        <v>202</v>
      </c>
      <c r="G75" s="34" t="s">
        <v>189</v>
      </c>
      <c r="H75" s="34">
        <v>2018</v>
      </c>
      <c r="I75" s="213"/>
      <c r="J75" s="38" t="s">
        <v>60</v>
      </c>
      <c r="K75" s="86" t="s">
        <v>225</v>
      </c>
      <c r="L75" s="86" t="s">
        <v>60</v>
      </c>
      <c r="M75" s="250"/>
      <c r="N75" s="250"/>
      <c r="O75" s="250"/>
      <c r="P75" s="250"/>
      <c r="Q75" s="250"/>
      <c r="R75" s="250"/>
      <c r="S75" s="250"/>
      <c r="T75" s="47" t="s">
        <v>60</v>
      </c>
      <c r="U75" s="105" t="s">
        <v>60</v>
      </c>
      <c r="V75" s="105" t="s">
        <v>60</v>
      </c>
      <c r="W75" s="105" t="s">
        <v>60</v>
      </c>
      <c r="X75" s="105" t="s">
        <v>60</v>
      </c>
      <c r="Y75" s="105" t="s">
        <v>60</v>
      </c>
      <c r="Z75" s="105" t="s">
        <v>60</v>
      </c>
      <c r="AA75" s="47" t="s">
        <v>60</v>
      </c>
      <c r="AB75" s="105" t="s">
        <v>60</v>
      </c>
      <c r="AC75" s="105" t="s">
        <v>60</v>
      </c>
      <c r="AD75" s="105" t="s">
        <v>60</v>
      </c>
      <c r="AE75" s="105" t="s">
        <v>60</v>
      </c>
      <c r="AF75" s="105" t="s">
        <v>60</v>
      </c>
      <c r="AG75" s="105" t="s">
        <v>60</v>
      </c>
      <c r="AH75" s="47" t="s">
        <v>60</v>
      </c>
      <c r="AI75" s="105" t="s">
        <v>60</v>
      </c>
      <c r="AJ75" s="105" t="s">
        <v>60</v>
      </c>
      <c r="AK75" s="105" t="s">
        <v>60</v>
      </c>
      <c r="AL75" s="105" t="s">
        <v>60</v>
      </c>
      <c r="AM75" s="105" t="s">
        <v>60</v>
      </c>
      <c r="AN75" s="97" t="s">
        <v>60</v>
      </c>
    </row>
    <row r="76" spans="2:40" s="8" customFormat="1" ht="15" customHeight="1">
      <c r="B76" s="107" t="s">
        <v>16</v>
      </c>
      <c r="C76" s="179"/>
      <c r="D76" s="221" t="s">
        <v>223</v>
      </c>
      <c r="E76" s="253" t="s">
        <v>222</v>
      </c>
      <c r="F76" s="83" t="s">
        <v>188</v>
      </c>
      <c r="G76" s="34" t="s">
        <v>189</v>
      </c>
      <c r="H76" s="34">
        <v>2018</v>
      </c>
      <c r="I76" s="213"/>
      <c r="J76" s="38">
        <v>4</v>
      </c>
      <c r="K76" s="86" t="s">
        <v>191</v>
      </c>
      <c r="L76" s="86" t="s">
        <v>192</v>
      </c>
      <c r="M76" s="247">
        <v>957</v>
      </c>
      <c r="N76" s="247">
        <v>0</v>
      </c>
      <c r="O76" s="247">
        <v>29</v>
      </c>
      <c r="P76" s="247">
        <v>104</v>
      </c>
      <c r="Q76" s="247">
        <v>63</v>
      </c>
      <c r="R76" s="247">
        <v>245</v>
      </c>
      <c r="S76" s="247" t="s">
        <v>216</v>
      </c>
      <c r="T76" s="47">
        <v>292</v>
      </c>
      <c r="U76" s="105">
        <v>33</v>
      </c>
      <c r="V76" s="105">
        <v>86</v>
      </c>
      <c r="W76" s="105">
        <v>91</v>
      </c>
      <c r="X76" s="105">
        <v>173</v>
      </c>
      <c r="Y76" s="105">
        <v>82</v>
      </c>
      <c r="Z76" s="105">
        <v>8</v>
      </c>
      <c r="AA76" s="47">
        <v>292</v>
      </c>
      <c r="AB76" s="105">
        <v>43</v>
      </c>
      <c r="AC76" s="105">
        <v>74</v>
      </c>
      <c r="AD76" s="105">
        <v>91</v>
      </c>
      <c r="AE76" s="105">
        <v>175</v>
      </c>
      <c r="AF76" s="105">
        <v>84</v>
      </c>
      <c r="AG76" s="105">
        <v>8</v>
      </c>
      <c r="AH76" s="47">
        <v>100</v>
      </c>
      <c r="AI76" s="105">
        <v>20</v>
      </c>
      <c r="AJ76" s="105">
        <v>42</v>
      </c>
      <c r="AK76" s="105">
        <v>37</v>
      </c>
      <c r="AL76" s="105">
        <v>38</v>
      </c>
      <c r="AM76" s="105">
        <v>1</v>
      </c>
      <c r="AN76" s="97">
        <v>0</v>
      </c>
    </row>
    <row r="77" spans="2:40" s="8" customFormat="1" ht="13.9" customHeight="1">
      <c r="B77" s="107" t="s">
        <v>16</v>
      </c>
      <c r="C77" s="179"/>
      <c r="D77" s="221"/>
      <c r="E77" s="253"/>
      <c r="F77" s="83" t="s">
        <v>193</v>
      </c>
      <c r="G77" s="34" t="s">
        <v>189</v>
      </c>
      <c r="H77" s="34">
        <v>2018</v>
      </c>
      <c r="I77" s="213"/>
      <c r="J77" s="38">
        <v>5</v>
      </c>
      <c r="K77" s="86" t="s">
        <v>194</v>
      </c>
      <c r="L77" s="86" t="s">
        <v>194</v>
      </c>
      <c r="M77" s="250"/>
      <c r="N77" s="250"/>
      <c r="O77" s="250"/>
      <c r="P77" s="250"/>
      <c r="Q77" s="250"/>
      <c r="R77" s="250"/>
      <c r="S77" s="250"/>
      <c r="T77" s="47">
        <v>352</v>
      </c>
      <c r="U77" s="105">
        <v>76</v>
      </c>
      <c r="V77" s="105">
        <v>131</v>
      </c>
      <c r="W77" s="105">
        <v>91</v>
      </c>
      <c r="X77" s="105">
        <v>145</v>
      </c>
      <c r="Y77" s="105">
        <v>54</v>
      </c>
      <c r="Z77" s="105">
        <v>7</v>
      </c>
      <c r="AA77" s="47">
        <v>352</v>
      </c>
      <c r="AB77" s="105">
        <v>40</v>
      </c>
      <c r="AC77" s="105">
        <v>103</v>
      </c>
      <c r="AD77" s="105">
        <v>151</v>
      </c>
      <c r="AE77" s="105">
        <v>209</v>
      </c>
      <c r="AF77" s="105">
        <v>58</v>
      </c>
      <c r="AG77" s="105">
        <v>7</v>
      </c>
      <c r="AH77" s="47">
        <v>119</v>
      </c>
      <c r="AI77" s="105">
        <v>7</v>
      </c>
      <c r="AJ77" s="105">
        <v>33</v>
      </c>
      <c r="AK77" s="105">
        <v>49</v>
      </c>
      <c r="AL77" s="105">
        <v>79</v>
      </c>
      <c r="AM77" s="105">
        <v>30</v>
      </c>
      <c r="AN77" s="97">
        <v>0</v>
      </c>
    </row>
    <row r="78" spans="2:40" s="8" customFormat="1" ht="13.9" customHeight="1">
      <c r="B78" s="107" t="s">
        <v>16</v>
      </c>
      <c r="C78" s="179"/>
      <c r="D78" s="221" t="s">
        <v>226</v>
      </c>
      <c r="E78" s="224" t="s">
        <v>224</v>
      </c>
      <c r="F78" s="83" t="s">
        <v>188</v>
      </c>
      <c r="G78" s="34" t="s">
        <v>189</v>
      </c>
      <c r="H78" s="34">
        <v>2018</v>
      </c>
      <c r="I78" s="213"/>
      <c r="J78" s="38">
        <v>3</v>
      </c>
      <c r="K78" s="86" t="s">
        <v>191</v>
      </c>
      <c r="L78" s="86" t="s">
        <v>192</v>
      </c>
      <c r="M78" s="247">
        <v>1754</v>
      </c>
      <c r="N78" s="247">
        <v>485</v>
      </c>
      <c r="O78" s="247">
        <v>124</v>
      </c>
      <c r="P78" s="247">
        <v>233</v>
      </c>
      <c r="Q78" s="247">
        <v>301</v>
      </c>
      <c r="R78" s="247">
        <v>722</v>
      </c>
      <c r="S78" s="247" t="s">
        <v>216</v>
      </c>
      <c r="T78" s="47">
        <v>368</v>
      </c>
      <c r="U78" s="105">
        <v>78</v>
      </c>
      <c r="V78" s="105">
        <v>120</v>
      </c>
      <c r="W78" s="105">
        <v>104</v>
      </c>
      <c r="X78" s="105">
        <v>170</v>
      </c>
      <c r="Y78" s="105">
        <v>66</v>
      </c>
      <c r="Z78" s="105">
        <v>7</v>
      </c>
      <c r="AA78" s="47">
        <v>368</v>
      </c>
      <c r="AB78" s="105">
        <v>105</v>
      </c>
      <c r="AC78" s="105">
        <v>80</v>
      </c>
      <c r="AD78" s="105">
        <v>112</v>
      </c>
      <c r="AE78" s="105">
        <v>183</v>
      </c>
      <c r="AF78" s="105">
        <v>71</v>
      </c>
      <c r="AG78" s="105">
        <v>7</v>
      </c>
      <c r="AH78" s="47">
        <v>123</v>
      </c>
      <c r="AI78" s="105">
        <v>36</v>
      </c>
      <c r="AJ78" s="105">
        <v>44</v>
      </c>
      <c r="AK78" s="105">
        <v>39</v>
      </c>
      <c r="AL78" s="105">
        <v>43</v>
      </c>
      <c r="AM78" s="105">
        <v>4</v>
      </c>
      <c r="AN78" s="97">
        <v>2</v>
      </c>
    </row>
    <row r="79" spans="2:40" s="8" customFormat="1" ht="13.9" customHeight="1">
      <c r="B79" s="107" t="s">
        <v>16</v>
      </c>
      <c r="C79" s="179"/>
      <c r="D79" s="221"/>
      <c r="E79" s="228"/>
      <c r="F79" s="83" t="s">
        <v>193</v>
      </c>
      <c r="G79" s="34" t="s">
        <v>189</v>
      </c>
      <c r="H79" s="34">
        <v>2018</v>
      </c>
      <c r="I79" s="213"/>
      <c r="J79" s="38">
        <v>3</v>
      </c>
      <c r="K79" s="86" t="s">
        <v>194</v>
      </c>
      <c r="L79" s="86" t="s">
        <v>194</v>
      </c>
      <c r="M79" s="248"/>
      <c r="N79" s="248"/>
      <c r="O79" s="248"/>
      <c r="P79" s="248"/>
      <c r="Q79" s="248"/>
      <c r="R79" s="248"/>
      <c r="S79" s="248"/>
      <c r="T79" s="47">
        <v>518</v>
      </c>
      <c r="U79" s="105">
        <v>215</v>
      </c>
      <c r="V79" s="105">
        <v>175</v>
      </c>
      <c r="W79" s="105">
        <v>89</v>
      </c>
      <c r="X79" s="105">
        <v>128</v>
      </c>
      <c r="Y79" s="105">
        <v>40</v>
      </c>
      <c r="Z79" s="105">
        <v>17</v>
      </c>
      <c r="AA79" s="47">
        <v>516</v>
      </c>
      <c r="AB79" s="105">
        <v>128</v>
      </c>
      <c r="AC79" s="105">
        <v>146</v>
      </c>
      <c r="AD79" s="105">
        <v>180</v>
      </c>
      <c r="AE79" s="105">
        <v>241</v>
      </c>
      <c r="AF79" s="105">
        <v>62</v>
      </c>
      <c r="AG79" s="105">
        <v>19</v>
      </c>
      <c r="AH79" s="47">
        <v>174</v>
      </c>
      <c r="AI79" s="105">
        <v>55</v>
      </c>
      <c r="AJ79" s="105">
        <v>50</v>
      </c>
      <c r="AK79" s="105">
        <v>60</v>
      </c>
      <c r="AL79" s="105">
        <v>69</v>
      </c>
      <c r="AM79" s="105">
        <v>9</v>
      </c>
      <c r="AN79" s="97">
        <v>4</v>
      </c>
    </row>
    <row r="80" spans="2:40" s="8" customFormat="1" ht="13.9" customHeight="1">
      <c r="B80" s="107" t="s">
        <v>16</v>
      </c>
      <c r="C80" s="179"/>
      <c r="D80" s="221"/>
      <c r="E80" s="226"/>
      <c r="F80" s="83" t="s">
        <v>202</v>
      </c>
      <c r="G80" s="34" t="s">
        <v>189</v>
      </c>
      <c r="H80" s="34">
        <v>2018</v>
      </c>
      <c r="I80" s="213"/>
      <c r="J80" s="38" t="s">
        <v>60</v>
      </c>
      <c r="K80" s="86" t="s">
        <v>225</v>
      </c>
      <c r="L80" s="86" t="s">
        <v>60</v>
      </c>
      <c r="M80" s="250"/>
      <c r="N80" s="250"/>
      <c r="O80" s="250"/>
      <c r="P80" s="250"/>
      <c r="Q80" s="250"/>
      <c r="R80" s="250"/>
      <c r="S80" s="250"/>
      <c r="T80" s="47" t="s">
        <v>60</v>
      </c>
      <c r="U80" s="105" t="s">
        <v>60</v>
      </c>
      <c r="V80" s="105" t="s">
        <v>60</v>
      </c>
      <c r="W80" s="105" t="s">
        <v>60</v>
      </c>
      <c r="X80" s="105" t="s">
        <v>60</v>
      </c>
      <c r="Y80" s="105" t="s">
        <v>60</v>
      </c>
      <c r="Z80" s="105" t="s">
        <v>60</v>
      </c>
      <c r="AA80" s="47" t="s">
        <v>60</v>
      </c>
      <c r="AB80" s="105" t="s">
        <v>60</v>
      </c>
      <c r="AC80" s="105" t="s">
        <v>60</v>
      </c>
      <c r="AD80" s="105" t="s">
        <v>60</v>
      </c>
      <c r="AE80" s="105" t="s">
        <v>60</v>
      </c>
      <c r="AF80" s="105" t="s">
        <v>60</v>
      </c>
      <c r="AG80" s="105" t="s">
        <v>60</v>
      </c>
      <c r="AH80" s="47" t="s">
        <v>60</v>
      </c>
      <c r="AI80" s="105" t="s">
        <v>60</v>
      </c>
      <c r="AJ80" s="105" t="s">
        <v>60</v>
      </c>
      <c r="AK80" s="105" t="s">
        <v>60</v>
      </c>
      <c r="AL80" s="105" t="s">
        <v>60</v>
      </c>
      <c r="AM80" s="105" t="s">
        <v>60</v>
      </c>
      <c r="AN80" s="97" t="s">
        <v>60</v>
      </c>
    </row>
    <row r="81" spans="2:40" s="8" customFormat="1" ht="13.9" customHeight="1">
      <c r="B81" s="107" t="s">
        <v>16</v>
      </c>
      <c r="C81" s="179"/>
      <c r="D81" s="219" t="s">
        <v>228</v>
      </c>
      <c r="E81" s="224" t="s">
        <v>227</v>
      </c>
      <c r="F81" s="83" t="s">
        <v>188</v>
      </c>
      <c r="G81" s="34" t="s">
        <v>189</v>
      </c>
      <c r="H81" s="34">
        <v>2018</v>
      </c>
      <c r="I81" s="213"/>
      <c r="J81" s="38">
        <v>2</v>
      </c>
      <c r="K81" s="86" t="s">
        <v>191</v>
      </c>
      <c r="L81" s="86" t="s">
        <v>192</v>
      </c>
      <c r="M81" s="247">
        <v>1158</v>
      </c>
      <c r="N81" s="247">
        <v>281</v>
      </c>
      <c r="O81" s="247">
        <v>188</v>
      </c>
      <c r="P81" s="247">
        <v>118</v>
      </c>
      <c r="Q81" s="247">
        <v>209</v>
      </c>
      <c r="R81" s="247">
        <v>441</v>
      </c>
      <c r="S81" s="247" t="s">
        <v>60</v>
      </c>
      <c r="T81" s="47">
        <v>348</v>
      </c>
      <c r="U81" s="105">
        <v>93</v>
      </c>
      <c r="V81" s="105">
        <v>130</v>
      </c>
      <c r="W81" s="105">
        <v>81</v>
      </c>
      <c r="X81" s="105">
        <v>125</v>
      </c>
      <c r="Y81" s="105">
        <v>44</v>
      </c>
      <c r="Z81" s="105">
        <v>16</v>
      </c>
      <c r="AA81" s="47">
        <v>348</v>
      </c>
      <c r="AB81" s="105">
        <v>89</v>
      </c>
      <c r="AC81" s="105">
        <v>111</v>
      </c>
      <c r="AD81" s="105">
        <v>91</v>
      </c>
      <c r="AE81" s="105">
        <v>148</v>
      </c>
      <c r="AF81" s="105">
        <v>51</v>
      </c>
      <c r="AG81" s="105">
        <v>16</v>
      </c>
      <c r="AH81" s="47">
        <v>115</v>
      </c>
      <c r="AI81" s="105">
        <v>31</v>
      </c>
      <c r="AJ81" s="105">
        <v>54</v>
      </c>
      <c r="AK81" s="105">
        <v>29</v>
      </c>
      <c r="AL81" s="105">
        <v>30</v>
      </c>
      <c r="AM81" s="105">
        <v>1</v>
      </c>
      <c r="AN81" s="97">
        <v>5</v>
      </c>
    </row>
    <row r="82" spans="2:40" s="8" customFormat="1" ht="13.9" customHeight="1">
      <c r="B82" s="107" t="s">
        <v>16</v>
      </c>
      <c r="C82" s="179"/>
      <c r="D82" s="222"/>
      <c r="E82" s="226"/>
      <c r="F82" s="83" t="s">
        <v>193</v>
      </c>
      <c r="G82" s="34" t="s">
        <v>189</v>
      </c>
      <c r="H82" s="34">
        <v>2018</v>
      </c>
      <c r="I82" s="213"/>
      <c r="J82" s="38">
        <v>3</v>
      </c>
      <c r="K82" s="86" t="s">
        <v>194</v>
      </c>
      <c r="L82" s="86" t="s">
        <v>194</v>
      </c>
      <c r="M82" s="250"/>
      <c r="N82" s="250"/>
      <c r="O82" s="250"/>
      <c r="P82" s="250"/>
      <c r="Q82" s="250"/>
      <c r="R82" s="250"/>
      <c r="S82" s="250"/>
      <c r="T82" s="47">
        <v>394</v>
      </c>
      <c r="U82" s="105">
        <v>147</v>
      </c>
      <c r="V82" s="105">
        <v>126</v>
      </c>
      <c r="W82" s="105">
        <v>88</v>
      </c>
      <c r="X82" s="105">
        <v>121</v>
      </c>
      <c r="Y82" s="105">
        <v>33</v>
      </c>
      <c r="Z82" s="105">
        <v>18</v>
      </c>
      <c r="AA82" s="47">
        <v>394</v>
      </c>
      <c r="AB82" s="105">
        <v>172</v>
      </c>
      <c r="AC82" s="105">
        <v>99</v>
      </c>
      <c r="AD82" s="105">
        <v>123</v>
      </c>
      <c r="AE82" s="105">
        <v>172</v>
      </c>
      <c r="AF82" s="105">
        <v>40</v>
      </c>
      <c r="AG82" s="105">
        <v>18</v>
      </c>
      <c r="AH82" s="47">
        <v>120</v>
      </c>
      <c r="AI82" s="105">
        <v>34</v>
      </c>
      <c r="AJ82" s="105">
        <v>37</v>
      </c>
      <c r="AK82" s="105">
        <v>41</v>
      </c>
      <c r="AL82" s="105">
        <v>49</v>
      </c>
      <c r="AM82" s="105">
        <v>8</v>
      </c>
      <c r="AN82" s="97">
        <v>2</v>
      </c>
    </row>
    <row r="83" spans="2:40" s="8" customFormat="1" ht="13.9" customHeight="1">
      <c r="B83" s="107" t="s">
        <v>16</v>
      </c>
      <c r="C83" s="179"/>
      <c r="D83" s="223"/>
      <c r="E83" s="224" t="s">
        <v>229</v>
      </c>
      <c r="F83" s="83" t="s">
        <v>188</v>
      </c>
      <c r="G83" s="34" t="s">
        <v>189</v>
      </c>
      <c r="H83" s="34">
        <v>2018</v>
      </c>
      <c r="I83" s="213"/>
      <c r="J83" s="38">
        <v>4</v>
      </c>
      <c r="K83" s="86" t="s">
        <v>191</v>
      </c>
      <c r="L83" s="86" t="s">
        <v>192</v>
      </c>
      <c r="M83" s="247">
        <v>1914</v>
      </c>
      <c r="N83" s="247" t="s">
        <v>216</v>
      </c>
      <c r="O83" s="247">
        <v>26</v>
      </c>
      <c r="P83" s="247">
        <v>256</v>
      </c>
      <c r="Q83" s="247">
        <v>123</v>
      </c>
      <c r="R83" s="247">
        <v>353</v>
      </c>
      <c r="S83" s="247" t="s">
        <v>216</v>
      </c>
      <c r="T83" s="47">
        <v>374</v>
      </c>
      <c r="U83" s="105">
        <v>42</v>
      </c>
      <c r="V83" s="105">
        <v>75</v>
      </c>
      <c r="W83" s="105">
        <v>133</v>
      </c>
      <c r="X83" s="105">
        <v>257</v>
      </c>
      <c r="Y83" s="105">
        <v>124</v>
      </c>
      <c r="Z83" s="105">
        <v>15</v>
      </c>
      <c r="AA83" s="47">
        <v>371</v>
      </c>
      <c r="AB83" s="105">
        <v>54</v>
      </c>
      <c r="AC83" s="105">
        <v>75</v>
      </c>
      <c r="AD83" s="105">
        <v>99</v>
      </c>
      <c r="AE83" s="105">
        <v>242</v>
      </c>
      <c r="AF83" s="105">
        <v>143</v>
      </c>
      <c r="AG83" s="105">
        <v>18</v>
      </c>
      <c r="AH83" s="47">
        <v>130</v>
      </c>
      <c r="AI83" s="105">
        <v>20</v>
      </c>
      <c r="AJ83" s="105">
        <v>54</v>
      </c>
      <c r="AK83" s="105">
        <v>43</v>
      </c>
      <c r="AL83" s="105">
        <v>56</v>
      </c>
      <c r="AM83" s="105">
        <v>13</v>
      </c>
      <c r="AN83" s="97">
        <v>0</v>
      </c>
    </row>
    <row r="84" spans="2:40" s="8" customFormat="1" ht="13.9" customHeight="1">
      <c r="B84" s="107" t="s">
        <v>16</v>
      </c>
      <c r="C84" s="179"/>
      <c r="D84" s="219" t="s">
        <v>232</v>
      </c>
      <c r="E84" s="228"/>
      <c r="F84" s="83" t="s">
        <v>193</v>
      </c>
      <c r="G84" s="34" t="s">
        <v>189</v>
      </c>
      <c r="H84" s="34">
        <v>2018</v>
      </c>
      <c r="I84" s="213"/>
      <c r="J84" s="38">
        <v>3</v>
      </c>
      <c r="K84" s="86" t="s">
        <v>194</v>
      </c>
      <c r="L84" s="86" t="s">
        <v>194</v>
      </c>
      <c r="M84" s="248"/>
      <c r="N84" s="248"/>
      <c r="O84" s="248"/>
      <c r="P84" s="248"/>
      <c r="Q84" s="248"/>
      <c r="R84" s="248"/>
      <c r="S84" s="248"/>
      <c r="T84" s="47">
        <v>514</v>
      </c>
      <c r="U84" s="105">
        <v>146</v>
      </c>
      <c r="V84" s="105">
        <v>181</v>
      </c>
      <c r="W84" s="105">
        <v>123</v>
      </c>
      <c r="X84" s="105">
        <v>187</v>
      </c>
      <c r="Y84" s="105">
        <v>63</v>
      </c>
      <c r="Z84" s="105">
        <v>20</v>
      </c>
      <c r="AA84" s="47">
        <v>514</v>
      </c>
      <c r="AB84" s="105">
        <v>78</v>
      </c>
      <c r="AC84" s="105">
        <v>135</v>
      </c>
      <c r="AD84" s="105">
        <v>220</v>
      </c>
      <c r="AE84" s="105">
        <v>302</v>
      </c>
      <c r="AF84" s="105">
        <v>82</v>
      </c>
      <c r="AG84" s="105">
        <v>20</v>
      </c>
      <c r="AH84" s="47">
        <v>175</v>
      </c>
      <c r="AI84" s="105">
        <v>33</v>
      </c>
      <c r="AJ84" s="105">
        <v>48</v>
      </c>
      <c r="AK84" s="105">
        <v>61</v>
      </c>
      <c r="AL84" s="105">
        <v>94</v>
      </c>
      <c r="AM84" s="105">
        <v>33</v>
      </c>
      <c r="AN84" s="97">
        <v>1</v>
      </c>
    </row>
    <row r="85" spans="2:40" s="8" customFormat="1" ht="13.9" customHeight="1">
      <c r="B85" s="107" t="s">
        <v>16</v>
      </c>
      <c r="C85" s="179"/>
      <c r="D85" s="223"/>
      <c r="E85" s="226"/>
      <c r="F85" s="83" t="s">
        <v>202</v>
      </c>
      <c r="G85" s="34" t="s">
        <v>189</v>
      </c>
      <c r="H85" s="34">
        <v>2018</v>
      </c>
      <c r="I85" s="213"/>
      <c r="J85" s="38">
        <v>3</v>
      </c>
      <c r="K85" s="86" t="s">
        <v>225</v>
      </c>
      <c r="L85" s="86" t="s">
        <v>60</v>
      </c>
      <c r="M85" s="250"/>
      <c r="N85" s="250"/>
      <c r="O85" s="250"/>
      <c r="P85" s="250"/>
      <c r="Q85" s="250"/>
      <c r="R85" s="250"/>
      <c r="S85" s="250"/>
      <c r="T85" s="47" t="s">
        <v>60</v>
      </c>
      <c r="U85" s="105" t="s">
        <v>60</v>
      </c>
      <c r="V85" s="105" t="s">
        <v>60</v>
      </c>
      <c r="W85" s="105" t="s">
        <v>60</v>
      </c>
      <c r="X85" s="105" t="s">
        <v>60</v>
      </c>
      <c r="Y85" s="105" t="s">
        <v>60</v>
      </c>
      <c r="Z85" s="105" t="s">
        <v>60</v>
      </c>
      <c r="AA85" s="47" t="s">
        <v>60</v>
      </c>
      <c r="AB85" s="105" t="s">
        <v>60</v>
      </c>
      <c r="AC85" s="105" t="s">
        <v>60</v>
      </c>
      <c r="AD85" s="105" t="s">
        <v>60</v>
      </c>
      <c r="AE85" s="105" t="s">
        <v>60</v>
      </c>
      <c r="AF85" s="105" t="s">
        <v>60</v>
      </c>
      <c r="AG85" s="105" t="s">
        <v>60</v>
      </c>
      <c r="AH85" s="47" t="s">
        <v>60</v>
      </c>
      <c r="AI85" s="105" t="s">
        <v>60</v>
      </c>
      <c r="AJ85" s="105" t="s">
        <v>60</v>
      </c>
      <c r="AK85" s="105" t="s">
        <v>60</v>
      </c>
      <c r="AL85" s="105" t="s">
        <v>60</v>
      </c>
      <c r="AM85" s="105" t="s">
        <v>60</v>
      </c>
      <c r="AN85" s="97" t="s">
        <v>60</v>
      </c>
    </row>
    <row r="86" spans="2:40" s="8" customFormat="1" ht="13.9" customHeight="1">
      <c r="B86" s="107" t="s">
        <v>16</v>
      </c>
      <c r="C86" s="33"/>
      <c r="D86" s="219" t="s">
        <v>235</v>
      </c>
      <c r="E86" s="224" t="s">
        <v>233</v>
      </c>
      <c r="F86" s="80" t="s">
        <v>188</v>
      </c>
      <c r="G86" s="34" t="s">
        <v>189</v>
      </c>
      <c r="H86" s="34">
        <v>2018</v>
      </c>
      <c r="I86" s="213"/>
      <c r="J86" s="38">
        <v>4</v>
      </c>
      <c r="K86" s="86" t="s">
        <v>191</v>
      </c>
      <c r="L86" s="86" t="s">
        <v>192</v>
      </c>
      <c r="M86" s="247">
        <v>906</v>
      </c>
      <c r="N86" s="247">
        <v>215</v>
      </c>
      <c r="O86" s="247">
        <v>37</v>
      </c>
      <c r="P86" s="247">
        <v>101</v>
      </c>
      <c r="Q86" s="247">
        <v>52</v>
      </c>
      <c r="R86" s="247">
        <v>264</v>
      </c>
      <c r="S86" s="247" t="s">
        <v>216</v>
      </c>
      <c r="T86" s="37">
        <v>340</v>
      </c>
      <c r="U86" s="38">
        <v>36</v>
      </c>
      <c r="V86" s="38">
        <v>93</v>
      </c>
      <c r="W86" s="38">
        <v>106</v>
      </c>
      <c r="X86" s="38">
        <v>210</v>
      </c>
      <c r="Y86" s="38">
        <v>104</v>
      </c>
      <c r="Z86" s="38">
        <v>9</v>
      </c>
      <c r="AA86" s="37">
        <v>340</v>
      </c>
      <c r="AB86" s="38">
        <v>52</v>
      </c>
      <c r="AC86" s="38">
        <v>69</v>
      </c>
      <c r="AD86" s="38">
        <v>111</v>
      </c>
      <c r="AE86" s="38">
        <v>220</v>
      </c>
      <c r="AF86" s="38">
        <v>109</v>
      </c>
      <c r="AG86" s="38">
        <v>9</v>
      </c>
      <c r="AH86" s="37">
        <v>122</v>
      </c>
      <c r="AI86" s="38">
        <v>15</v>
      </c>
      <c r="AJ86" s="38">
        <v>56</v>
      </c>
      <c r="AK86" s="38">
        <v>45</v>
      </c>
      <c r="AL86" s="38">
        <v>51</v>
      </c>
      <c r="AM86" s="38">
        <v>6</v>
      </c>
      <c r="AN86" s="89">
        <v>2</v>
      </c>
    </row>
    <row r="87" spans="2:40" s="8" customFormat="1" ht="13.9" customHeight="1" thickBot="1">
      <c r="B87" s="108" t="s">
        <v>16</v>
      </c>
      <c r="C87" s="41"/>
      <c r="D87" s="220"/>
      <c r="E87" s="225"/>
      <c r="F87" s="109" t="s">
        <v>193</v>
      </c>
      <c r="G87" s="84" t="s">
        <v>189</v>
      </c>
      <c r="H87" s="42">
        <v>2018</v>
      </c>
      <c r="I87" s="214"/>
      <c r="J87" s="106">
        <v>5</v>
      </c>
      <c r="K87" s="87" t="s">
        <v>194</v>
      </c>
      <c r="L87" s="87" t="s">
        <v>194</v>
      </c>
      <c r="M87" s="249"/>
      <c r="N87" s="249"/>
      <c r="O87" s="249"/>
      <c r="P87" s="249"/>
      <c r="Q87" s="249"/>
      <c r="R87" s="249"/>
      <c r="S87" s="249"/>
      <c r="T87" s="44">
        <v>241</v>
      </c>
      <c r="U87" s="43">
        <v>48</v>
      </c>
      <c r="V87" s="43">
        <v>65</v>
      </c>
      <c r="W87" s="43">
        <v>63</v>
      </c>
      <c r="X87" s="43">
        <v>128</v>
      </c>
      <c r="Y87" s="43">
        <v>65</v>
      </c>
      <c r="Z87" s="43">
        <v>19</v>
      </c>
      <c r="AA87" s="44">
        <v>240</v>
      </c>
      <c r="AB87" s="43">
        <v>23</v>
      </c>
      <c r="AC87" s="43">
        <v>64</v>
      </c>
      <c r="AD87" s="43">
        <v>89</v>
      </c>
      <c r="AE87" s="43">
        <v>153</v>
      </c>
      <c r="AF87" s="43">
        <v>64</v>
      </c>
      <c r="AG87" s="43">
        <v>20</v>
      </c>
      <c r="AH87" s="44">
        <v>57</v>
      </c>
      <c r="AI87" s="43">
        <v>6</v>
      </c>
      <c r="AJ87" s="43">
        <v>13</v>
      </c>
      <c r="AK87" s="43">
        <v>26</v>
      </c>
      <c r="AL87" s="43">
        <v>38</v>
      </c>
      <c r="AM87" s="43">
        <v>12</v>
      </c>
      <c r="AN87" s="113">
        <v>1</v>
      </c>
    </row>
    <row r="88" spans="2:40" s="8" customFormat="1">
      <c r="B88" s="25" t="s">
        <v>16</v>
      </c>
      <c r="C88" s="26"/>
      <c r="D88" s="252" t="s">
        <v>236</v>
      </c>
      <c r="E88" s="227" t="s">
        <v>237</v>
      </c>
      <c r="F88" s="91" t="s">
        <v>188</v>
      </c>
      <c r="G88" s="28" t="s">
        <v>189</v>
      </c>
      <c r="H88" s="28">
        <v>2017</v>
      </c>
      <c r="I88" s="212" t="s">
        <v>190</v>
      </c>
      <c r="J88" s="32">
        <v>5</v>
      </c>
      <c r="K88" s="85" t="s">
        <v>191</v>
      </c>
      <c r="L88" s="85" t="s">
        <v>192</v>
      </c>
      <c r="M88" s="251">
        <v>4053</v>
      </c>
      <c r="N88" s="251">
        <v>879</v>
      </c>
      <c r="O88" s="251">
        <v>100</v>
      </c>
      <c r="P88" s="251">
        <v>309</v>
      </c>
      <c r="Q88" s="251">
        <v>244</v>
      </c>
      <c r="R88" s="251">
        <v>779</v>
      </c>
      <c r="S88" s="251" t="s">
        <v>216</v>
      </c>
      <c r="T88" s="31">
        <v>1386</v>
      </c>
      <c r="U88" s="32">
        <v>184</v>
      </c>
      <c r="V88" s="32">
        <v>373</v>
      </c>
      <c r="W88" s="32">
        <v>435</v>
      </c>
      <c r="X88" s="32">
        <v>829</v>
      </c>
      <c r="Y88" s="32">
        <v>394</v>
      </c>
      <c r="Z88" s="32">
        <v>14</v>
      </c>
      <c r="AA88" s="31">
        <v>1387</v>
      </c>
      <c r="AB88" s="32">
        <v>155</v>
      </c>
      <c r="AC88" s="32">
        <v>262</v>
      </c>
      <c r="AD88" s="32">
        <v>467</v>
      </c>
      <c r="AE88" s="32">
        <v>970</v>
      </c>
      <c r="AF88" s="32">
        <v>503</v>
      </c>
      <c r="AG88" s="32">
        <v>13</v>
      </c>
      <c r="AH88" s="31">
        <v>472</v>
      </c>
      <c r="AI88" s="32">
        <v>94</v>
      </c>
      <c r="AJ88" s="32">
        <v>170</v>
      </c>
      <c r="AK88" s="32">
        <v>172</v>
      </c>
      <c r="AL88" s="32">
        <v>208</v>
      </c>
      <c r="AM88" s="32">
        <v>36</v>
      </c>
      <c r="AN88" s="88">
        <v>5</v>
      </c>
    </row>
    <row r="89" spans="2:40" s="8" customFormat="1" ht="15" customHeight="1">
      <c r="B89" s="107" t="s">
        <v>16</v>
      </c>
      <c r="C89" s="179"/>
      <c r="D89" s="222"/>
      <c r="E89" s="228"/>
      <c r="F89" s="92" t="s">
        <v>193</v>
      </c>
      <c r="G89" s="34" t="s">
        <v>189</v>
      </c>
      <c r="H89" s="34">
        <v>2017</v>
      </c>
      <c r="I89" s="213"/>
      <c r="J89" s="95">
        <v>5</v>
      </c>
      <c r="K89" s="96" t="s">
        <v>194</v>
      </c>
      <c r="L89" s="96" t="s">
        <v>194</v>
      </c>
      <c r="M89" s="248"/>
      <c r="N89" s="248"/>
      <c r="O89" s="248"/>
      <c r="P89" s="248"/>
      <c r="Q89" s="248"/>
      <c r="R89" s="248"/>
      <c r="S89" s="248"/>
      <c r="T89" s="47">
        <v>1256</v>
      </c>
      <c r="U89" s="105">
        <v>329</v>
      </c>
      <c r="V89" s="105">
        <v>426</v>
      </c>
      <c r="W89" s="105">
        <v>303</v>
      </c>
      <c r="X89" s="105">
        <v>501</v>
      </c>
      <c r="Y89" s="105">
        <v>197</v>
      </c>
      <c r="Z89" s="105">
        <v>14</v>
      </c>
      <c r="AA89" s="47">
        <v>1258</v>
      </c>
      <c r="AB89" s="105">
        <v>133</v>
      </c>
      <c r="AC89" s="105">
        <v>320</v>
      </c>
      <c r="AD89" s="105">
        <v>567</v>
      </c>
      <c r="AE89" s="105">
        <v>805</v>
      </c>
      <c r="AF89" s="105">
        <v>238</v>
      </c>
      <c r="AG89" s="105">
        <v>12</v>
      </c>
      <c r="AH89" s="47">
        <v>278</v>
      </c>
      <c r="AI89" s="105">
        <v>45</v>
      </c>
      <c r="AJ89" s="105">
        <v>96</v>
      </c>
      <c r="AK89" s="105">
        <v>93</v>
      </c>
      <c r="AL89" s="105">
        <v>137</v>
      </c>
      <c r="AM89" s="105">
        <v>44</v>
      </c>
      <c r="AN89" s="97">
        <v>4</v>
      </c>
    </row>
    <row r="90" spans="2:40" s="8" customFormat="1" ht="15" customHeight="1">
      <c r="B90" s="107" t="s">
        <v>16</v>
      </c>
      <c r="C90" s="179"/>
      <c r="D90" s="223"/>
      <c r="E90" s="226"/>
      <c r="F90" s="39" t="s">
        <v>202</v>
      </c>
      <c r="G90" s="34" t="s">
        <v>189</v>
      </c>
      <c r="H90" s="34">
        <v>2017</v>
      </c>
      <c r="I90" s="213"/>
      <c r="J90" s="95" t="s">
        <v>60</v>
      </c>
      <c r="K90" s="96" t="s">
        <v>238</v>
      </c>
      <c r="L90" s="96" t="s">
        <v>60</v>
      </c>
      <c r="M90" s="250"/>
      <c r="N90" s="250"/>
      <c r="O90" s="250"/>
      <c r="P90" s="250"/>
      <c r="Q90" s="250"/>
      <c r="R90" s="250"/>
      <c r="S90" s="250"/>
      <c r="T90" s="47" t="s">
        <v>60</v>
      </c>
      <c r="U90" s="105" t="s">
        <v>60</v>
      </c>
      <c r="V90" s="105" t="s">
        <v>60</v>
      </c>
      <c r="W90" s="105" t="s">
        <v>60</v>
      </c>
      <c r="X90" s="105" t="s">
        <v>60</v>
      </c>
      <c r="Y90" s="105" t="s">
        <v>60</v>
      </c>
      <c r="Z90" s="105" t="s">
        <v>60</v>
      </c>
      <c r="AA90" s="47" t="s">
        <v>60</v>
      </c>
      <c r="AB90" s="105" t="s">
        <v>60</v>
      </c>
      <c r="AC90" s="105" t="s">
        <v>60</v>
      </c>
      <c r="AD90" s="105" t="s">
        <v>60</v>
      </c>
      <c r="AE90" s="105" t="s">
        <v>60</v>
      </c>
      <c r="AF90" s="105" t="s">
        <v>60</v>
      </c>
      <c r="AG90" s="105" t="s">
        <v>60</v>
      </c>
      <c r="AH90" s="47" t="s">
        <v>60</v>
      </c>
      <c r="AI90" s="105" t="s">
        <v>60</v>
      </c>
      <c r="AJ90" s="105" t="s">
        <v>60</v>
      </c>
      <c r="AK90" s="105" t="s">
        <v>60</v>
      </c>
      <c r="AL90" s="105" t="s">
        <v>60</v>
      </c>
      <c r="AM90" s="105" t="s">
        <v>60</v>
      </c>
      <c r="AN90" s="97" t="s">
        <v>60</v>
      </c>
    </row>
    <row r="91" spans="2:40" s="8" customFormat="1" ht="15" customHeight="1">
      <c r="B91" s="107" t="s">
        <v>16</v>
      </c>
      <c r="C91" s="179"/>
      <c r="D91" s="219" t="s">
        <v>239</v>
      </c>
      <c r="E91" s="224" t="s">
        <v>240</v>
      </c>
      <c r="F91" s="39" t="s">
        <v>188</v>
      </c>
      <c r="G91" s="34" t="s">
        <v>189</v>
      </c>
      <c r="H91" s="34">
        <v>2017</v>
      </c>
      <c r="I91" s="213"/>
      <c r="J91" s="95">
        <v>2</v>
      </c>
      <c r="K91" s="96" t="s">
        <v>191</v>
      </c>
      <c r="L91" s="96" t="s">
        <v>192</v>
      </c>
      <c r="M91" s="247">
        <v>911</v>
      </c>
      <c r="N91" s="247">
        <v>327</v>
      </c>
      <c r="O91" s="247">
        <v>427</v>
      </c>
      <c r="P91" s="247">
        <v>86</v>
      </c>
      <c r="Q91" s="247">
        <v>96</v>
      </c>
      <c r="R91" s="247">
        <v>668</v>
      </c>
      <c r="S91" s="247" t="s">
        <v>216</v>
      </c>
      <c r="T91" s="47">
        <v>307</v>
      </c>
      <c r="U91" s="105">
        <v>136</v>
      </c>
      <c r="V91" s="105">
        <v>93</v>
      </c>
      <c r="W91" s="105">
        <v>56</v>
      </c>
      <c r="X91" s="105">
        <v>78</v>
      </c>
      <c r="Y91" s="105">
        <v>22</v>
      </c>
      <c r="Z91" s="105">
        <v>3</v>
      </c>
      <c r="AA91" s="47">
        <v>307</v>
      </c>
      <c r="AB91" s="105">
        <v>126</v>
      </c>
      <c r="AC91" s="105">
        <v>81</v>
      </c>
      <c r="AD91" s="105">
        <v>78</v>
      </c>
      <c r="AE91" s="105">
        <v>100</v>
      </c>
      <c r="AF91" s="105">
        <v>22</v>
      </c>
      <c r="AG91" s="105">
        <v>3</v>
      </c>
      <c r="AH91" s="47">
        <v>97</v>
      </c>
      <c r="AI91" s="105">
        <v>52</v>
      </c>
      <c r="AJ91" s="105">
        <v>29</v>
      </c>
      <c r="AK91" s="105">
        <v>14</v>
      </c>
      <c r="AL91" s="105">
        <v>16</v>
      </c>
      <c r="AM91" s="105">
        <v>2</v>
      </c>
      <c r="AN91" s="97">
        <v>7</v>
      </c>
    </row>
    <row r="92" spans="2:40" s="8" customFormat="1" ht="15" customHeight="1">
      <c r="B92" s="107" t="s">
        <v>16</v>
      </c>
      <c r="C92" s="179"/>
      <c r="D92" s="223"/>
      <c r="E92" s="226"/>
      <c r="F92" s="39" t="s">
        <v>193</v>
      </c>
      <c r="G92" s="34" t="s">
        <v>189</v>
      </c>
      <c r="H92" s="34">
        <v>2017</v>
      </c>
      <c r="I92" s="213"/>
      <c r="J92" s="95">
        <v>3</v>
      </c>
      <c r="K92" s="96" t="s">
        <v>199</v>
      </c>
      <c r="L92" s="96" t="s">
        <v>199</v>
      </c>
      <c r="M92" s="250"/>
      <c r="N92" s="250"/>
      <c r="O92" s="250"/>
      <c r="P92" s="250"/>
      <c r="Q92" s="250"/>
      <c r="R92" s="250"/>
      <c r="S92" s="250"/>
      <c r="T92" s="47">
        <v>270</v>
      </c>
      <c r="U92" s="105">
        <v>147</v>
      </c>
      <c r="V92" s="105">
        <v>89</v>
      </c>
      <c r="W92" s="105">
        <v>30</v>
      </c>
      <c r="X92" s="105">
        <v>34</v>
      </c>
      <c r="Y92" s="105">
        <v>4</v>
      </c>
      <c r="Z92" s="105">
        <v>3</v>
      </c>
      <c r="AA92" s="47">
        <v>271</v>
      </c>
      <c r="AB92" s="105">
        <v>108</v>
      </c>
      <c r="AC92" s="105">
        <v>85</v>
      </c>
      <c r="AD92" s="105">
        <v>64</v>
      </c>
      <c r="AE92" s="105">
        <v>78</v>
      </c>
      <c r="AF92" s="105">
        <v>14</v>
      </c>
      <c r="AG92" s="105">
        <v>2</v>
      </c>
      <c r="AH92" s="47">
        <v>57</v>
      </c>
      <c r="AI92" s="105">
        <v>39</v>
      </c>
      <c r="AJ92" s="105">
        <v>14</v>
      </c>
      <c r="AK92" s="105">
        <v>3</v>
      </c>
      <c r="AL92" s="105">
        <v>4</v>
      </c>
      <c r="AM92" s="105">
        <v>1</v>
      </c>
      <c r="AN92" s="97">
        <v>4</v>
      </c>
    </row>
    <row r="93" spans="2:40" s="8" customFormat="1" ht="15" customHeight="1">
      <c r="B93" s="107" t="s">
        <v>16</v>
      </c>
      <c r="C93" s="179"/>
      <c r="D93" s="219" t="s">
        <v>241</v>
      </c>
      <c r="E93" s="224" t="s">
        <v>242</v>
      </c>
      <c r="F93" s="39" t="s">
        <v>188</v>
      </c>
      <c r="G93" s="34" t="s">
        <v>189</v>
      </c>
      <c r="H93" s="34">
        <v>2017</v>
      </c>
      <c r="I93" s="213"/>
      <c r="J93" s="95">
        <v>5</v>
      </c>
      <c r="K93" s="96" t="s">
        <v>191</v>
      </c>
      <c r="L93" s="96" t="s">
        <v>192</v>
      </c>
      <c r="M93" s="247">
        <v>3716</v>
      </c>
      <c r="N93" s="247">
        <v>817</v>
      </c>
      <c r="O93" s="247">
        <v>64</v>
      </c>
      <c r="P93" s="247">
        <v>304</v>
      </c>
      <c r="Q93" s="247">
        <v>2026</v>
      </c>
      <c r="R93" s="247">
        <v>793</v>
      </c>
      <c r="S93" s="247">
        <v>16</v>
      </c>
      <c r="T93" s="47">
        <v>1304</v>
      </c>
      <c r="U93" s="105">
        <v>141</v>
      </c>
      <c r="V93" s="105">
        <v>293</v>
      </c>
      <c r="W93" s="105">
        <v>415</v>
      </c>
      <c r="X93" s="105">
        <v>867</v>
      </c>
      <c r="Y93" s="105">
        <v>452</v>
      </c>
      <c r="Z93" s="105">
        <v>68</v>
      </c>
      <c r="AA93" s="47">
        <v>1302</v>
      </c>
      <c r="AB93" s="105">
        <v>174</v>
      </c>
      <c r="AC93" s="105">
        <v>241</v>
      </c>
      <c r="AD93" s="105">
        <v>374</v>
      </c>
      <c r="AE93" s="105">
        <v>887</v>
      </c>
      <c r="AF93" s="105">
        <v>514</v>
      </c>
      <c r="AG93" s="105">
        <v>70</v>
      </c>
      <c r="AH93" s="47">
        <v>432</v>
      </c>
      <c r="AI93" s="105">
        <v>72</v>
      </c>
      <c r="AJ93" s="105">
        <v>146</v>
      </c>
      <c r="AK93" s="105">
        <v>172</v>
      </c>
      <c r="AL93" s="105">
        <v>214</v>
      </c>
      <c r="AM93" s="105">
        <v>42</v>
      </c>
      <c r="AN93" s="97">
        <v>17</v>
      </c>
    </row>
    <row r="94" spans="2:40" s="8" customFormat="1" ht="15" customHeight="1">
      <c r="B94" s="107" t="s">
        <v>16</v>
      </c>
      <c r="C94" s="179"/>
      <c r="D94" s="222"/>
      <c r="E94" s="228"/>
      <c r="F94" s="39" t="s">
        <v>193</v>
      </c>
      <c r="G94" s="34" t="s">
        <v>189</v>
      </c>
      <c r="H94" s="34">
        <v>2017</v>
      </c>
      <c r="I94" s="213"/>
      <c r="J94" s="95">
        <v>5</v>
      </c>
      <c r="K94" s="86" t="s">
        <v>194</v>
      </c>
      <c r="L94" s="86" t="s">
        <v>194</v>
      </c>
      <c r="M94" s="248"/>
      <c r="N94" s="248"/>
      <c r="O94" s="248"/>
      <c r="P94" s="248"/>
      <c r="Q94" s="248"/>
      <c r="R94" s="248"/>
      <c r="S94" s="248"/>
      <c r="T94" s="47">
        <v>869</v>
      </c>
      <c r="U94" s="105">
        <v>197</v>
      </c>
      <c r="V94" s="105">
        <v>266</v>
      </c>
      <c r="W94" s="105">
        <v>214</v>
      </c>
      <c r="X94" s="105">
        <v>406</v>
      </c>
      <c r="Y94" s="105">
        <v>192</v>
      </c>
      <c r="Z94" s="105">
        <v>68</v>
      </c>
      <c r="AA94" s="47">
        <v>868</v>
      </c>
      <c r="AB94" s="105">
        <v>120</v>
      </c>
      <c r="AC94" s="105">
        <v>218</v>
      </c>
      <c r="AD94" s="105">
        <v>345</v>
      </c>
      <c r="AE94" s="105">
        <v>530</v>
      </c>
      <c r="AF94" s="105">
        <v>186</v>
      </c>
      <c r="AG94" s="105">
        <v>69</v>
      </c>
      <c r="AH94" s="47">
        <v>180</v>
      </c>
      <c r="AI94" s="105">
        <v>27</v>
      </c>
      <c r="AJ94" s="105">
        <v>54</v>
      </c>
      <c r="AK94" s="105">
        <v>62</v>
      </c>
      <c r="AL94" s="105">
        <v>99</v>
      </c>
      <c r="AM94" s="105">
        <v>37</v>
      </c>
      <c r="AN94" s="97">
        <v>15</v>
      </c>
    </row>
    <row r="95" spans="2:40" s="8" customFormat="1" ht="15" customHeight="1">
      <c r="B95" s="107" t="s">
        <v>16</v>
      </c>
      <c r="C95" s="33"/>
      <c r="D95" s="223"/>
      <c r="E95" s="226"/>
      <c r="F95" s="39" t="s">
        <v>202</v>
      </c>
      <c r="G95" s="34" t="s">
        <v>189</v>
      </c>
      <c r="H95" s="34">
        <v>2017</v>
      </c>
      <c r="I95" s="213"/>
      <c r="J95" s="35" t="s">
        <v>60</v>
      </c>
      <c r="K95" s="86" t="s">
        <v>238</v>
      </c>
      <c r="L95" s="86" t="s">
        <v>60</v>
      </c>
      <c r="M95" s="250"/>
      <c r="N95" s="250"/>
      <c r="O95" s="250"/>
      <c r="P95" s="250"/>
      <c r="Q95" s="250"/>
      <c r="R95" s="250"/>
      <c r="S95" s="250"/>
      <c r="T95" s="47" t="s">
        <v>60</v>
      </c>
      <c r="U95" s="105" t="s">
        <v>60</v>
      </c>
      <c r="V95" s="105" t="s">
        <v>60</v>
      </c>
      <c r="W95" s="105" t="s">
        <v>60</v>
      </c>
      <c r="X95" s="105" t="s">
        <v>60</v>
      </c>
      <c r="Y95" s="105" t="s">
        <v>60</v>
      </c>
      <c r="Z95" s="105" t="s">
        <v>60</v>
      </c>
      <c r="AA95" s="47" t="s">
        <v>60</v>
      </c>
      <c r="AB95" s="105" t="s">
        <v>60</v>
      </c>
      <c r="AC95" s="105" t="s">
        <v>60</v>
      </c>
      <c r="AD95" s="105" t="s">
        <v>60</v>
      </c>
      <c r="AE95" s="105" t="s">
        <v>60</v>
      </c>
      <c r="AF95" s="105" t="s">
        <v>60</v>
      </c>
      <c r="AG95" s="105" t="s">
        <v>60</v>
      </c>
      <c r="AH95" s="47" t="s">
        <v>60</v>
      </c>
      <c r="AI95" s="105" t="s">
        <v>60</v>
      </c>
      <c r="AJ95" s="105" t="s">
        <v>60</v>
      </c>
      <c r="AK95" s="105" t="s">
        <v>60</v>
      </c>
      <c r="AL95" s="105" t="s">
        <v>60</v>
      </c>
      <c r="AM95" s="105" t="s">
        <v>60</v>
      </c>
      <c r="AN95" s="97" t="s">
        <v>60</v>
      </c>
    </row>
    <row r="96" spans="2:40" s="8" customFormat="1" ht="15" customHeight="1">
      <c r="B96" s="107" t="s">
        <v>16</v>
      </c>
      <c r="C96" s="33"/>
      <c r="D96" s="219" t="s">
        <v>243</v>
      </c>
      <c r="E96" s="224" t="s">
        <v>94</v>
      </c>
      <c r="F96" s="39" t="s">
        <v>193</v>
      </c>
      <c r="G96" s="34" t="s">
        <v>189</v>
      </c>
      <c r="H96" s="34">
        <v>2017</v>
      </c>
      <c r="I96" s="213"/>
      <c r="J96" s="35">
        <v>3</v>
      </c>
      <c r="K96" s="86" t="s">
        <v>194</v>
      </c>
      <c r="L96" s="86" t="s">
        <v>194</v>
      </c>
      <c r="M96" s="247">
        <v>472</v>
      </c>
      <c r="N96" s="247">
        <v>117</v>
      </c>
      <c r="O96" s="247">
        <v>24</v>
      </c>
      <c r="P96" s="247">
        <v>36</v>
      </c>
      <c r="Q96" s="247">
        <v>140</v>
      </c>
      <c r="R96" s="247">
        <v>234</v>
      </c>
      <c r="S96" s="247" t="s">
        <v>216</v>
      </c>
      <c r="T96" s="37">
        <v>290</v>
      </c>
      <c r="U96" s="38">
        <v>137</v>
      </c>
      <c r="V96" s="38">
        <v>86</v>
      </c>
      <c r="W96" s="38">
        <v>43</v>
      </c>
      <c r="X96" s="38">
        <v>66</v>
      </c>
      <c r="Y96" s="38">
        <v>23</v>
      </c>
      <c r="Z96" s="38">
        <v>106</v>
      </c>
      <c r="AA96" s="37">
        <v>347</v>
      </c>
      <c r="AB96" s="38">
        <v>93</v>
      </c>
      <c r="AC96" s="38">
        <v>107</v>
      </c>
      <c r="AD96" s="38">
        <v>117</v>
      </c>
      <c r="AE96" s="38">
        <v>147</v>
      </c>
      <c r="AF96" s="38">
        <v>31</v>
      </c>
      <c r="AG96" s="38">
        <v>49</v>
      </c>
      <c r="AH96" s="37">
        <v>104</v>
      </c>
      <c r="AI96" s="38">
        <v>37</v>
      </c>
      <c r="AJ96" s="38">
        <v>37</v>
      </c>
      <c r="AK96" s="38">
        <v>23</v>
      </c>
      <c r="AL96" s="38">
        <v>30</v>
      </c>
      <c r="AM96" s="38">
        <v>7</v>
      </c>
      <c r="AN96" s="89">
        <v>17</v>
      </c>
    </row>
    <row r="97" spans="2:40" s="8" customFormat="1" ht="15" customHeight="1">
      <c r="B97" s="107" t="s">
        <v>16</v>
      </c>
      <c r="C97" s="33"/>
      <c r="D97" s="223"/>
      <c r="E97" s="226"/>
      <c r="F97" s="39" t="s">
        <v>202</v>
      </c>
      <c r="G97" s="34" t="s">
        <v>189</v>
      </c>
      <c r="H97" s="34">
        <v>2017</v>
      </c>
      <c r="I97" s="213"/>
      <c r="J97" s="35" t="s">
        <v>60</v>
      </c>
      <c r="K97" s="86" t="s">
        <v>238</v>
      </c>
      <c r="L97" s="86" t="s">
        <v>60</v>
      </c>
      <c r="M97" s="250"/>
      <c r="N97" s="250"/>
      <c r="O97" s="250"/>
      <c r="P97" s="250"/>
      <c r="Q97" s="250"/>
      <c r="R97" s="250"/>
      <c r="S97" s="250"/>
      <c r="T97" s="47" t="s">
        <v>60</v>
      </c>
      <c r="U97" s="105" t="s">
        <v>60</v>
      </c>
      <c r="V97" s="105" t="s">
        <v>60</v>
      </c>
      <c r="W97" s="105" t="s">
        <v>60</v>
      </c>
      <c r="X97" s="105" t="s">
        <v>60</v>
      </c>
      <c r="Y97" s="105" t="s">
        <v>60</v>
      </c>
      <c r="Z97" s="105" t="s">
        <v>60</v>
      </c>
      <c r="AA97" s="47" t="s">
        <v>60</v>
      </c>
      <c r="AB97" s="105" t="s">
        <v>60</v>
      </c>
      <c r="AC97" s="105" t="s">
        <v>60</v>
      </c>
      <c r="AD97" s="105" t="s">
        <v>60</v>
      </c>
      <c r="AE97" s="105" t="s">
        <v>60</v>
      </c>
      <c r="AF97" s="105" t="s">
        <v>60</v>
      </c>
      <c r="AG97" s="105" t="s">
        <v>60</v>
      </c>
      <c r="AH97" s="47" t="s">
        <v>60</v>
      </c>
      <c r="AI97" s="105" t="s">
        <v>60</v>
      </c>
      <c r="AJ97" s="105" t="s">
        <v>60</v>
      </c>
      <c r="AK97" s="105" t="s">
        <v>60</v>
      </c>
      <c r="AL97" s="105" t="s">
        <v>60</v>
      </c>
      <c r="AM97" s="105" t="s">
        <v>60</v>
      </c>
      <c r="AN97" s="97" t="s">
        <v>60</v>
      </c>
    </row>
    <row r="98" spans="2:40" s="8" customFormat="1" ht="15" customHeight="1">
      <c r="B98" s="107" t="s">
        <v>16</v>
      </c>
      <c r="C98" s="33"/>
      <c r="D98" s="219" t="s">
        <v>244</v>
      </c>
      <c r="E98" s="224" t="s">
        <v>245</v>
      </c>
      <c r="F98" s="92" t="s">
        <v>188</v>
      </c>
      <c r="G98" s="34" t="s">
        <v>189</v>
      </c>
      <c r="H98" s="34">
        <v>2017</v>
      </c>
      <c r="I98" s="213"/>
      <c r="J98" s="35">
        <v>4</v>
      </c>
      <c r="K98" s="86" t="s">
        <v>191</v>
      </c>
      <c r="L98" s="86" t="s">
        <v>192</v>
      </c>
      <c r="M98" s="247">
        <v>6432</v>
      </c>
      <c r="N98" s="247">
        <v>1472</v>
      </c>
      <c r="O98" s="247">
        <v>429</v>
      </c>
      <c r="P98" s="247">
        <v>704</v>
      </c>
      <c r="Q98" s="247">
        <v>3121</v>
      </c>
      <c r="R98" s="247">
        <v>1791</v>
      </c>
      <c r="S98" s="247">
        <v>26</v>
      </c>
      <c r="T98" s="37">
        <v>1713</v>
      </c>
      <c r="U98" s="38">
        <v>236</v>
      </c>
      <c r="V98" s="38">
        <v>457</v>
      </c>
      <c r="W98" s="38">
        <v>548</v>
      </c>
      <c r="X98" s="38">
        <v>1019</v>
      </c>
      <c r="Y98" s="38">
        <v>469</v>
      </c>
      <c r="Z98" s="38">
        <v>48</v>
      </c>
      <c r="AA98" s="37">
        <v>1707</v>
      </c>
      <c r="AB98" s="38">
        <v>266</v>
      </c>
      <c r="AC98" s="38">
        <v>372</v>
      </c>
      <c r="AD98" s="38">
        <v>560</v>
      </c>
      <c r="AE98" s="38">
        <v>1069</v>
      </c>
      <c r="AF98" s="38">
        <v>509</v>
      </c>
      <c r="AG98" s="38">
        <v>54</v>
      </c>
      <c r="AH98" s="37">
        <v>577</v>
      </c>
      <c r="AI98" s="38">
        <v>118</v>
      </c>
      <c r="AJ98" s="38">
        <v>204</v>
      </c>
      <c r="AK98" s="38">
        <v>200</v>
      </c>
      <c r="AL98" s="38">
        <v>255</v>
      </c>
      <c r="AM98" s="38">
        <v>55</v>
      </c>
      <c r="AN98" s="89">
        <v>17</v>
      </c>
    </row>
    <row r="99" spans="2:40" s="8" customFormat="1" ht="15" customHeight="1">
      <c r="B99" s="107" t="s">
        <v>16</v>
      </c>
      <c r="C99" s="33"/>
      <c r="D99" s="222"/>
      <c r="E99" s="228"/>
      <c r="F99" s="92" t="s">
        <v>193</v>
      </c>
      <c r="G99" s="34" t="s">
        <v>189</v>
      </c>
      <c r="H99" s="34">
        <v>2017</v>
      </c>
      <c r="I99" s="213"/>
      <c r="J99" s="35">
        <v>3</v>
      </c>
      <c r="K99" s="86" t="s">
        <v>194</v>
      </c>
      <c r="L99" s="86" t="s">
        <v>194</v>
      </c>
      <c r="M99" s="248"/>
      <c r="N99" s="248"/>
      <c r="O99" s="248"/>
      <c r="P99" s="248"/>
      <c r="Q99" s="248"/>
      <c r="R99" s="248"/>
      <c r="S99" s="248"/>
      <c r="T99" s="37">
        <v>1995</v>
      </c>
      <c r="U99" s="38">
        <v>644</v>
      </c>
      <c r="V99" s="38">
        <v>680</v>
      </c>
      <c r="W99" s="38">
        <v>449</v>
      </c>
      <c r="X99" s="38">
        <v>670</v>
      </c>
      <c r="Y99" s="38">
        <v>219</v>
      </c>
      <c r="Z99" s="38">
        <v>106</v>
      </c>
      <c r="AA99" s="37">
        <v>1987</v>
      </c>
      <c r="AB99" s="38">
        <v>415</v>
      </c>
      <c r="AC99" s="38">
        <v>566</v>
      </c>
      <c r="AD99" s="38">
        <v>739</v>
      </c>
      <c r="AE99" s="38">
        <v>1005</v>
      </c>
      <c r="AF99" s="38">
        <v>268</v>
      </c>
      <c r="AG99" s="38">
        <v>114</v>
      </c>
      <c r="AH99" s="37">
        <v>639</v>
      </c>
      <c r="AI99" s="38">
        <v>186</v>
      </c>
      <c r="AJ99" s="38">
        <v>195</v>
      </c>
      <c r="AK99" s="38">
        <v>181</v>
      </c>
      <c r="AL99" s="38">
        <v>258</v>
      </c>
      <c r="AM99" s="38">
        <v>77</v>
      </c>
      <c r="AN99" s="89">
        <v>21</v>
      </c>
    </row>
    <row r="100" spans="2:40" s="8" customFormat="1" ht="15" customHeight="1" thickBot="1">
      <c r="B100" s="108" t="s">
        <v>16</v>
      </c>
      <c r="C100" s="41"/>
      <c r="D100" s="220"/>
      <c r="E100" s="225"/>
      <c r="F100" s="101" t="s">
        <v>202</v>
      </c>
      <c r="G100" s="84" t="s">
        <v>189</v>
      </c>
      <c r="H100" s="84">
        <v>2017</v>
      </c>
      <c r="I100" s="214"/>
      <c r="J100" s="43" t="s">
        <v>60</v>
      </c>
      <c r="K100" s="87" t="s">
        <v>225</v>
      </c>
      <c r="L100" s="87" t="s">
        <v>60</v>
      </c>
      <c r="M100" s="249"/>
      <c r="N100" s="249"/>
      <c r="O100" s="249"/>
      <c r="P100" s="249"/>
      <c r="Q100" s="249"/>
      <c r="R100" s="249"/>
      <c r="S100" s="249"/>
      <c r="T100" s="111" t="s">
        <v>60</v>
      </c>
      <c r="U100" s="171" t="s">
        <v>60</v>
      </c>
      <c r="V100" s="171" t="s">
        <v>60</v>
      </c>
      <c r="W100" s="171" t="s">
        <v>60</v>
      </c>
      <c r="X100" s="171" t="s">
        <v>60</v>
      </c>
      <c r="Y100" s="171" t="s">
        <v>60</v>
      </c>
      <c r="Z100" s="171" t="s">
        <v>60</v>
      </c>
      <c r="AA100" s="111" t="s">
        <v>60</v>
      </c>
      <c r="AB100" s="171" t="s">
        <v>60</v>
      </c>
      <c r="AC100" s="171" t="s">
        <v>60</v>
      </c>
      <c r="AD100" s="171" t="s">
        <v>60</v>
      </c>
      <c r="AE100" s="171" t="s">
        <v>60</v>
      </c>
      <c r="AF100" s="171" t="s">
        <v>60</v>
      </c>
      <c r="AG100" s="171" t="s">
        <v>60</v>
      </c>
      <c r="AH100" s="111" t="s">
        <v>60</v>
      </c>
      <c r="AI100" s="171" t="s">
        <v>60</v>
      </c>
      <c r="AJ100" s="171" t="s">
        <v>60</v>
      </c>
      <c r="AK100" s="171" t="s">
        <v>60</v>
      </c>
      <c r="AL100" s="171" t="s">
        <v>60</v>
      </c>
      <c r="AM100" s="171" t="s">
        <v>60</v>
      </c>
      <c r="AN100" s="112" t="s">
        <v>60</v>
      </c>
    </row>
    <row r="101" spans="2:40" s="8" customFormat="1">
      <c r="B101" s="25" t="s">
        <v>16</v>
      </c>
      <c r="C101" s="26"/>
      <c r="D101" s="191" t="s">
        <v>236</v>
      </c>
      <c r="E101" s="246" t="s">
        <v>237</v>
      </c>
      <c r="F101" s="98" t="s">
        <v>188</v>
      </c>
      <c r="G101" s="28" t="s">
        <v>189</v>
      </c>
      <c r="H101" s="174">
        <v>2016</v>
      </c>
      <c r="I101" s="212" t="s">
        <v>190</v>
      </c>
      <c r="J101" s="32">
        <v>5</v>
      </c>
      <c r="K101" s="85" t="s">
        <v>191</v>
      </c>
      <c r="L101" s="85" t="s">
        <v>192</v>
      </c>
      <c r="M101" s="211">
        <v>2659</v>
      </c>
      <c r="N101" s="211">
        <v>12</v>
      </c>
      <c r="O101" s="211">
        <v>43</v>
      </c>
      <c r="P101" s="211">
        <v>178</v>
      </c>
      <c r="Q101" s="211">
        <v>132</v>
      </c>
      <c r="R101" s="211">
        <v>436</v>
      </c>
      <c r="S101" s="211" t="s">
        <v>216</v>
      </c>
      <c r="T101" s="31">
        <v>979</v>
      </c>
      <c r="U101" s="32">
        <v>121</v>
      </c>
      <c r="V101" s="32">
        <v>303</v>
      </c>
      <c r="W101" s="32">
        <v>311</v>
      </c>
      <c r="X101" s="32">
        <v>554</v>
      </c>
      <c r="Y101" s="32">
        <v>242</v>
      </c>
      <c r="Z101" s="32">
        <v>1</v>
      </c>
      <c r="AA101" s="31">
        <v>977</v>
      </c>
      <c r="AB101" s="32">
        <v>107</v>
      </c>
      <c r="AC101" s="32">
        <v>185</v>
      </c>
      <c r="AD101" s="32">
        <v>331</v>
      </c>
      <c r="AE101" s="32">
        <v>686</v>
      </c>
      <c r="AF101" s="32">
        <v>354</v>
      </c>
      <c r="AG101" s="32">
        <v>3</v>
      </c>
      <c r="AH101" s="31">
        <v>332</v>
      </c>
      <c r="AI101" s="32">
        <v>14</v>
      </c>
      <c r="AJ101" s="32">
        <v>50</v>
      </c>
      <c r="AK101" s="32">
        <v>147</v>
      </c>
      <c r="AL101" s="32">
        <v>268</v>
      </c>
      <c r="AM101" s="32">
        <v>121</v>
      </c>
      <c r="AN101" s="88">
        <v>2</v>
      </c>
    </row>
    <row r="102" spans="2:40" s="8" customFormat="1">
      <c r="B102" s="107" t="s">
        <v>16</v>
      </c>
      <c r="C102" s="179"/>
      <c r="D102" s="197"/>
      <c r="E102" s="243"/>
      <c r="F102" s="99" t="s">
        <v>193</v>
      </c>
      <c r="G102" s="34" t="s">
        <v>189</v>
      </c>
      <c r="H102" s="100">
        <v>2016</v>
      </c>
      <c r="I102" s="213"/>
      <c r="J102" s="95">
        <v>3</v>
      </c>
      <c r="K102" s="96" t="s">
        <v>194</v>
      </c>
      <c r="L102" s="96" t="s">
        <v>194</v>
      </c>
      <c r="M102" s="208"/>
      <c r="N102" s="208"/>
      <c r="O102" s="208"/>
      <c r="P102" s="208"/>
      <c r="Q102" s="208"/>
      <c r="R102" s="208"/>
      <c r="S102" s="208"/>
      <c r="T102" s="47">
        <v>756</v>
      </c>
      <c r="U102" s="105">
        <v>149</v>
      </c>
      <c r="V102" s="105">
        <v>296</v>
      </c>
      <c r="W102" s="105">
        <v>194</v>
      </c>
      <c r="X102" s="105">
        <v>311</v>
      </c>
      <c r="Y102" s="105">
        <v>117</v>
      </c>
      <c r="Z102" s="105">
        <v>3</v>
      </c>
      <c r="AA102" s="47">
        <v>756</v>
      </c>
      <c r="AB102" s="105">
        <v>65</v>
      </c>
      <c r="AC102" s="105">
        <v>168</v>
      </c>
      <c r="AD102" s="105">
        <v>382</v>
      </c>
      <c r="AE102" s="105">
        <v>523</v>
      </c>
      <c r="AF102" s="105">
        <v>141</v>
      </c>
      <c r="AG102" s="105">
        <v>3</v>
      </c>
      <c r="AH102" s="47">
        <v>142</v>
      </c>
      <c r="AI102" s="105">
        <v>113</v>
      </c>
      <c r="AJ102" s="105">
        <v>9</v>
      </c>
      <c r="AK102" s="105">
        <v>20</v>
      </c>
      <c r="AL102" s="105">
        <v>113</v>
      </c>
      <c r="AM102" s="105">
        <v>66</v>
      </c>
      <c r="AN102" s="97">
        <v>0</v>
      </c>
    </row>
    <row r="103" spans="2:40" s="8" customFormat="1">
      <c r="B103" s="107" t="s">
        <v>16</v>
      </c>
      <c r="C103" s="179"/>
      <c r="D103" s="192"/>
      <c r="E103" s="245"/>
      <c r="F103" s="99" t="s">
        <v>202</v>
      </c>
      <c r="G103" s="34" t="s">
        <v>189</v>
      </c>
      <c r="H103" s="100">
        <v>2016</v>
      </c>
      <c r="I103" s="213"/>
      <c r="J103" s="95" t="s">
        <v>60</v>
      </c>
      <c r="K103" s="96" t="s">
        <v>246</v>
      </c>
      <c r="L103" s="96" t="s">
        <v>60</v>
      </c>
      <c r="M103" s="210"/>
      <c r="N103" s="210"/>
      <c r="O103" s="210"/>
      <c r="P103" s="210"/>
      <c r="Q103" s="210"/>
      <c r="R103" s="210"/>
      <c r="S103" s="210"/>
      <c r="T103" s="47" t="s">
        <v>60</v>
      </c>
      <c r="U103" s="105" t="s">
        <v>60</v>
      </c>
      <c r="V103" s="105" t="s">
        <v>60</v>
      </c>
      <c r="W103" s="105" t="s">
        <v>60</v>
      </c>
      <c r="X103" s="105" t="s">
        <v>60</v>
      </c>
      <c r="Y103" s="105" t="s">
        <v>60</v>
      </c>
      <c r="Z103" s="105" t="s">
        <v>60</v>
      </c>
      <c r="AA103" s="47" t="s">
        <v>60</v>
      </c>
      <c r="AB103" s="105" t="s">
        <v>60</v>
      </c>
      <c r="AC103" s="105" t="s">
        <v>60</v>
      </c>
      <c r="AD103" s="105" t="s">
        <v>60</v>
      </c>
      <c r="AE103" s="105" t="s">
        <v>60</v>
      </c>
      <c r="AF103" s="105" t="s">
        <v>60</v>
      </c>
      <c r="AG103" s="105" t="s">
        <v>60</v>
      </c>
      <c r="AH103" s="47" t="s">
        <v>60</v>
      </c>
      <c r="AI103" s="105" t="s">
        <v>60</v>
      </c>
      <c r="AJ103" s="105" t="s">
        <v>60</v>
      </c>
      <c r="AK103" s="105" t="s">
        <v>60</v>
      </c>
      <c r="AL103" s="105" t="s">
        <v>60</v>
      </c>
      <c r="AM103" s="105" t="s">
        <v>60</v>
      </c>
      <c r="AN103" s="97" t="s">
        <v>60</v>
      </c>
    </row>
    <row r="104" spans="2:40" s="8" customFormat="1">
      <c r="B104" s="107" t="s">
        <v>16</v>
      </c>
      <c r="C104" s="179"/>
      <c r="D104" s="196" t="s">
        <v>239</v>
      </c>
      <c r="E104" s="242" t="s">
        <v>240</v>
      </c>
      <c r="F104" s="99" t="s">
        <v>188</v>
      </c>
      <c r="G104" s="34" t="s">
        <v>189</v>
      </c>
      <c r="H104" s="100">
        <v>2016</v>
      </c>
      <c r="I104" s="213"/>
      <c r="J104" s="95" t="s">
        <v>60</v>
      </c>
      <c r="K104" s="96" t="s">
        <v>191</v>
      </c>
      <c r="L104" s="96" t="s">
        <v>192</v>
      </c>
      <c r="M104" s="207">
        <v>779</v>
      </c>
      <c r="N104" s="207">
        <v>620</v>
      </c>
      <c r="O104" s="207">
        <v>512</v>
      </c>
      <c r="P104" s="207">
        <v>62</v>
      </c>
      <c r="Q104" s="207">
        <v>84</v>
      </c>
      <c r="R104" s="207">
        <v>527</v>
      </c>
      <c r="S104" s="207" t="s">
        <v>216</v>
      </c>
      <c r="T104" s="47">
        <v>293</v>
      </c>
      <c r="U104" s="105">
        <v>139</v>
      </c>
      <c r="V104" s="105">
        <v>90</v>
      </c>
      <c r="W104" s="105">
        <v>54</v>
      </c>
      <c r="X104" s="105">
        <v>64</v>
      </c>
      <c r="Y104" s="105">
        <v>10</v>
      </c>
      <c r="Z104" s="105">
        <v>7</v>
      </c>
      <c r="AA104" s="47">
        <v>290</v>
      </c>
      <c r="AB104" s="105">
        <v>138</v>
      </c>
      <c r="AC104" s="105">
        <v>73</v>
      </c>
      <c r="AD104" s="105">
        <v>57</v>
      </c>
      <c r="AE104" s="105">
        <v>79</v>
      </c>
      <c r="AF104" s="105">
        <v>22</v>
      </c>
      <c r="AG104" s="105">
        <v>10</v>
      </c>
      <c r="AH104" s="47">
        <v>100</v>
      </c>
      <c r="AI104" s="105">
        <v>29</v>
      </c>
      <c r="AJ104" s="105">
        <v>36</v>
      </c>
      <c r="AK104" s="105">
        <v>26</v>
      </c>
      <c r="AL104" s="105">
        <v>35</v>
      </c>
      <c r="AM104" s="105">
        <v>9</v>
      </c>
      <c r="AN104" s="97">
        <v>0</v>
      </c>
    </row>
    <row r="105" spans="2:40" s="8" customFormat="1">
      <c r="B105" s="107" t="s">
        <v>16</v>
      </c>
      <c r="C105" s="179"/>
      <c r="D105" s="192"/>
      <c r="E105" s="245"/>
      <c r="F105" s="99" t="s">
        <v>193</v>
      </c>
      <c r="G105" s="34" t="s">
        <v>189</v>
      </c>
      <c r="H105" s="100">
        <v>2016</v>
      </c>
      <c r="I105" s="213"/>
      <c r="J105" s="95" t="s">
        <v>60</v>
      </c>
      <c r="K105" s="96" t="s">
        <v>199</v>
      </c>
      <c r="L105" s="96" t="s">
        <v>199</v>
      </c>
      <c r="M105" s="210"/>
      <c r="N105" s="210"/>
      <c r="O105" s="210"/>
      <c r="P105" s="210"/>
      <c r="Q105" s="210"/>
      <c r="R105" s="210"/>
      <c r="S105" s="210"/>
      <c r="T105" s="47">
        <v>129</v>
      </c>
      <c r="U105" s="105">
        <v>66</v>
      </c>
      <c r="V105" s="105">
        <v>43</v>
      </c>
      <c r="W105" s="105">
        <v>19</v>
      </c>
      <c r="X105" s="105">
        <v>21</v>
      </c>
      <c r="Y105" s="105">
        <v>2</v>
      </c>
      <c r="Z105" s="105">
        <v>19</v>
      </c>
      <c r="AA105" s="47">
        <v>131</v>
      </c>
      <c r="AB105" s="105">
        <v>40</v>
      </c>
      <c r="AC105" s="105">
        <v>50</v>
      </c>
      <c r="AD105" s="105">
        <v>48</v>
      </c>
      <c r="AE105" s="105">
        <v>41</v>
      </c>
      <c r="AF105" s="105">
        <v>6</v>
      </c>
      <c r="AG105" s="105">
        <v>17</v>
      </c>
      <c r="AH105" s="47" t="s">
        <v>60</v>
      </c>
      <c r="AI105" s="105" t="s">
        <v>60</v>
      </c>
      <c r="AJ105" s="105" t="s">
        <v>60</v>
      </c>
      <c r="AK105" s="105" t="s">
        <v>60</v>
      </c>
      <c r="AL105" s="105" t="s">
        <v>60</v>
      </c>
      <c r="AM105" s="105" t="s">
        <v>60</v>
      </c>
      <c r="AN105" s="97" t="s">
        <v>60</v>
      </c>
    </row>
    <row r="106" spans="2:40" s="8" customFormat="1">
      <c r="B106" s="107" t="s">
        <v>16</v>
      </c>
      <c r="C106" s="179"/>
      <c r="D106" s="196" t="s">
        <v>241</v>
      </c>
      <c r="E106" s="242" t="s">
        <v>242</v>
      </c>
      <c r="F106" s="99" t="s">
        <v>188</v>
      </c>
      <c r="G106" s="34" t="s">
        <v>189</v>
      </c>
      <c r="H106" s="100">
        <v>2016</v>
      </c>
      <c r="I106" s="213"/>
      <c r="J106" s="95">
        <v>3</v>
      </c>
      <c r="K106" s="96" t="s">
        <v>191</v>
      </c>
      <c r="L106" s="96" t="s">
        <v>192</v>
      </c>
      <c r="M106" s="207">
        <v>2341</v>
      </c>
      <c r="N106" s="207">
        <v>160</v>
      </c>
      <c r="O106" s="207">
        <v>12</v>
      </c>
      <c r="P106" s="207">
        <v>158</v>
      </c>
      <c r="Q106" s="207">
        <v>93</v>
      </c>
      <c r="R106" s="207">
        <v>497</v>
      </c>
      <c r="S106" s="207">
        <v>13</v>
      </c>
      <c r="T106" s="47">
        <v>908</v>
      </c>
      <c r="U106" s="105">
        <v>101</v>
      </c>
      <c r="V106" s="105">
        <v>209</v>
      </c>
      <c r="W106" s="105">
        <v>306</v>
      </c>
      <c r="X106" s="105">
        <v>599</v>
      </c>
      <c r="Y106" s="105">
        <v>293</v>
      </c>
      <c r="Z106" s="105">
        <v>5</v>
      </c>
      <c r="AA106" s="47">
        <v>909</v>
      </c>
      <c r="AB106" s="105">
        <v>147</v>
      </c>
      <c r="AC106" s="105">
        <v>165</v>
      </c>
      <c r="AD106" s="105">
        <v>284</v>
      </c>
      <c r="AE106" s="105">
        <v>596</v>
      </c>
      <c r="AF106" s="105">
        <v>311</v>
      </c>
      <c r="AG106" s="105">
        <v>4</v>
      </c>
      <c r="AH106" s="47">
        <v>312</v>
      </c>
      <c r="AI106" s="105">
        <v>13</v>
      </c>
      <c r="AJ106" s="105">
        <v>47</v>
      </c>
      <c r="AK106" s="105">
        <v>132</v>
      </c>
      <c r="AL106" s="105">
        <v>252</v>
      </c>
      <c r="AM106" s="105">
        <v>120</v>
      </c>
      <c r="AN106" s="97">
        <v>1</v>
      </c>
    </row>
    <row r="107" spans="2:40" s="8" customFormat="1">
      <c r="B107" s="107" t="s">
        <v>16</v>
      </c>
      <c r="C107" s="33"/>
      <c r="D107" s="197"/>
      <c r="E107" s="243"/>
      <c r="F107" s="99" t="s">
        <v>193</v>
      </c>
      <c r="G107" s="34" t="s">
        <v>189</v>
      </c>
      <c r="H107" s="100">
        <v>2016</v>
      </c>
      <c r="I107" s="213"/>
      <c r="J107" s="35">
        <v>3</v>
      </c>
      <c r="K107" s="86" t="s">
        <v>194</v>
      </c>
      <c r="L107" s="86" t="s">
        <v>194</v>
      </c>
      <c r="M107" s="208"/>
      <c r="N107" s="208"/>
      <c r="O107" s="208"/>
      <c r="P107" s="208"/>
      <c r="Q107" s="208"/>
      <c r="R107" s="208"/>
      <c r="S107" s="208"/>
      <c r="T107" s="37">
        <v>549</v>
      </c>
      <c r="U107" s="38">
        <v>166</v>
      </c>
      <c r="V107" s="38">
        <v>176</v>
      </c>
      <c r="W107" s="38">
        <v>130</v>
      </c>
      <c r="X107" s="38">
        <v>208</v>
      </c>
      <c r="Y107" s="38">
        <v>77</v>
      </c>
      <c r="Z107" s="38">
        <v>2</v>
      </c>
      <c r="AA107" s="37">
        <v>549</v>
      </c>
      <c r="AB107" s="38">
        <v>88</v>
      </c>
      <c r="AC107" s="38">
        <v>136</v>
      </c>
      <c r="AD107" s="38">
        <v>248</v>
      </c>
      <c r="AE107" s="38">
        <v>325</v>
      </c>
      <c r="AF107" s="38">
        <v>78</v>
      </c>
      <c r="AG107" s="38">
        <v>2</v>
      </c>
      <c r="AH107" s="37">
        <v>91</v>
      </c>
      <c r="AI107" s="38">
        <v>5</v>
      </c>
      <c r="AJ107" s="38">
        <v>11</v>
      </c>
      <c r="AK107" s="38">
        <v>41</v>
      </c>
      <c r="AL107" s="38">
        <v>75</v>
      </c>
      <c r="AM107" s="38">
        <v>34</v>
      </c>
      <c r="AN107" s="89">
        <v>0</v>
      </c>
    </row>
    <row r="108" spans="2:40" s="8" customFormat="1">
      <c r="B108" s="107" t="s">
        <v>16</v>
      </c>
      <c r="C108" s="33"/>
      <c r="D108" s="192"/>
      <c r="E108" s="245"/>
      <c r="F108" s="81" t="s">
        <v>202</v>
      </c>
      <c r="G108" s="34" t="s">
        <v>189</v>
      </c>
      <c r="H108" s="100">
        <v>2016</v>
      </c>
      <c r="I108" s="213"/>
      <c r="J108" s="35" t="s">
        <v>60</v>
      </c>
      <c r="K108" s="86" t="s">
        <v>246</v>
      </c>
      <c r="L108" s="86" t="s">
        <v>60</v>
      </c>
      <c r="M108" s="210"/>
      <c r="N108" s="210"/>
      <c r="O108" s="210"/>
      <c r="P108" s="210"/>
      <c r="Q108" s="210"/>
      <c r="R108" s="210"/>
      <c r="S108" s="210"/>
      <c r="T108" s="47" t="s">
        <v>60</v>
      </c>
      <c r="U108" s="105" t="s">
        <v>60</v>
      </c>
      <c r="V108" s="105" t="s">
        <v>60</v>
      </c>
      <c r="W108" s="105" t="s">
        <v>60</v>
      </c>
      <c r="X108" s="105" t="s">
        <v>60</v>
      </c>
      <c r="Y108" s="105" t="s">
        <v>60</v>
      </c>
      <c r="Z108" s="105" t="s">
        <v>60</v>
      </c>
      <c r="AA108" s="47" t="s">
        <v>60</v>
      </c>
      <c r="AB108" s="105" t="s">
        <v>60</v>
      </c>
      <c r="AC108" s="105" t="s">
        <v>60</v>
      </c>
      <c r="AD108" s="105" t="s">
        <v>60</v>
      </c>
      <c r="AE108" s="105" t="s">
        <v>60</v>
      </c>
      <c r="AF108" s="105" t="s">
        <v>60</v>
      </c>
      <c r="AG108" s="105" t="s">
        <v>60</v>
      </c>
      <c r="AH108" s="47" t="s">
        <v>60</v>
      </c>
      <c r="AI108" s="105" t="s">
        <v>60</v>
      </c>
      <c r="AJ108" s="105" t="s">
        <v>60</v>
      </c>
      <c r="AK108" s="105" t="s">
        <v>60</v>
      </c>
      <c r="AL108" s="105" t="s">
        <v>60</v>
      </c>
      <c r="AM108" s="105" t="s">
        <v>60</v>
      </c>
      <c r="AN108" s="97" t="s">
        <v>60</v>
      </c>
    </row>
    <row r="109" spans="2:40" s="8" customFormat="1">
      <c r="B109" s="107" t="s">
        <v>16</v>
      </c>
      <c r="C109" s="33"/>
      <c r="D109" s="196" t="s">
        <v>244</v>
      </c>
      <c r="E109" s="242" t="s">
        <v>245</v>
      </c>
      <c r="F109" s="81" t="s">
        <v>188</v>
      </c>
      <c r="G109" s="100" t="s">
        <v>189</v>
      </c>
      <c r="H109" s="100">
        <v>2016</v>
      </c>
      <c r="I109" s="213"/>
      <c r="J109" s="35">
        <v>5</v>
      </c>
      <c r="K109" s="86" t="s">
        <v>191</v>
      </c>
      <c r="L109" s="86" t="s">
        <v>192</v>
      </c>
      <c r="M109" s="207">
        <v>5778</v>
      </c>
      <c r="N109" s="207">
        <v>36</v>
      </c>
      <c r="O109" s="207">
        <v>269</v>
      </c>
      <c r="P109" s="207">
        <v>516</v>
      </c>
      <c r="Q109" s="207">
        <v>562</v>
      </c>
      <c r="R109" s="207">
        <v>1503</v>
      </c>
      <c r="S109" s="207">
        <v>14</v>
      </c>
      <c r="T109" s="37">
        <v>1736</v>
      </c>
      <c r="U109" s="38">
        <v>252</v>
      </c>
      <c r="V109" s="38">
        <v>458</v>
      </c>
      <c r="W109" s="38">
        <v>550</v>
      </c>
      <c r="X109" s="38">
        <v>1028</v>
      </c>
      <c r="Y109" s="38">
        <v>477</v>
      </c>
      <c r="Z109" s="38">
        <v>660</v>
      </c>
      <c r="AA109" s="37">
        <v>1736</v>
      </c>
      <c r="AB109" s="38">
        <v>255</v>
      </c>
      <c r="AC109" s="38">
        <v>318</v>
      </c>
      <c r="AD109" s="38">
        <v>561</v>
      </c>
      <c r="AE109" s="38">
        <v>1163</v>
      </c>
      <c r="AF109" s="38">
        <v>602</v>
      </c>
      <c r="AG109" s="38">
        <v>660</v>
      </c>
      <c r="AH109" s="37">
        <v>598</v>
      </c>
      <c r="AI109" s="38">
        <v>23</v>
      </c>
      <c r="AJ109" s="38">
        <v>106</v>
      </c>
      <c r="AK109" s="38">
        <v>289</v>
      </c>
      <c r="AL109" s="38">
        <v>439</v>
      </c>
      <c r="AM109" s="38">
        <v>150</v>
      </c>
      <c r="AN109" s="89">
        <v>12</v>
      </c>
    </row>
    <row r="110" spans="2:40" s="8" customFormat="1">
      <c r="B110" s="107" t="s">
        <v>16</v>
      </c>
      <c r="C110" s="33"/>
      <c r="D110" s="197"/>
      <c r="E110" s="243"/>
      <c r="F110" s="81" t="s">
        <v>193</v>
      </c>
      <c r="G110" s="100" t="s">
        <v>189</v>
      </c>
      <c r="H110" s="100">
        <v>2016</v>
      </c>
      <c r="I110" s="213"/>
      <c r="J110" s="35">
        <v>5</v>
      </c>
      <c r="K110" s="86" t="s">
        <v>194</v>
      </c>
      <c r="L110" s="86" t="s">
        <v>194</v>
      </c>
      <c r="M110" s="208"/>
      <c r="N110" s="208"/>
      <c r="O110" s="208"/>
      <c r="P110" s="208"/>
      <c r="Q110" s="208"/>
      <c r="R110" s="208"/>
      <c r="S110" s="208"/>
      <c r="T110" s="37">
        <v>1779</v>
      </c>
      <c r="U110" s="38">
        <v>530</v>
      </c>
      <c r="V110" s="38">
        <v>560</v>
      </c>
      <c r="W110" s="38">
        <v>411</v>
      </c>
      <c r="X110" s="38">
        <v>688</v>
      </c>
      <c r="Y110" s="38">
        <v>276</v>
      </c>
      <c r="Z110" s="38">
        <v>47</v>
      </c>
      <c r="AA110" s="37">
        <v>1779</v>
      </c>
      <c r="AB110" s="38">
        <v>324</v>
      </c>
      <c r="AC110" s="38">
        <v>482</v>
      </c>
      <c r="AD110" s="38">
        <v>758</v>
      </c>
      <c r="AE110" s="38">
        <v>973</v>
      </c>
      <c r="AF110" s="38">
        <v>215</v>
      </c>
      <c r="AG110" s="38">
        <v>47</v>
      </c>
      <c r="AH110" s="37">
        <v>445</v>
      </c>
      <c r="AI110" s="38">
        <v>49</v>
      </c>
      <c r="AJ110" s="38">
        <v>90</v>
      </c>
      <c r="AK110" s="38">
        <v>207</v>
      </c>
      <c r="AL110" s="38">
        <v>306</v>
      </c>
      <c r="AM110" s="38">
        <v>99</v>
      </c>
      <c r="AN110" s="89">
        <v>13</v>
      </c>
    </row>
    <row r="111" spans="2:40" s="8" customFormat="1" ht="13.9" thickBot="1">
      <c r="B111" s="108" t="s">
        <v>16</v>
      </c>
      <c r="C111" s="41"/>
      <c r="D111" s="198"/>
      <c r="E111" s="244"/>
      <c r="F111" s="115" t="s">
        <v>202</v>
      </c>
      <c r="G111" s="175" t="s">
        <v>189</v>
      </c>
      <c r="H111" s="175">
        <v>2016</v>
      </c>
      <c r="I111" s="214"/>
      <c r="J111" s="43" t="s">
        <v>60</v>
      </c>
      <c r="K111" s="87" t="s">
        <v>203</v>
      </c>
      <c r="L111" s="87" t="s">
        <v>60</v>
      </c>
      <c r="M111" s="209"/>
      <c r="N111" s="209"/>
      <c r="O111" s="209"/>
      <c r="P111" s="209"/>
      <c r="Q111" s="209"/>
      <c r="R111" s="209"/>
      <c r="S111" s="209"/>
      <c r="T111" s="111" t="s">
        <v>60</v>
      </c>
      <c r="U111" s="171" t="s">
        <v>60</v>
      </c>
      <c r="V111" s="171" t="s">
        <v>60</v>
      </c>
      <c r="W111" s="171" t="s">
        <v>60</v>
      </c>
      <c r="X111" s="171" t="s">
        <v>60</v>
      </c>
      <c r="Y111" s="171" t="s">
        <v>60</v>
      </c>
      <c r="Z111" s="171" t="s">
        <v>60</v>
      </c>
      <c r="AA111" s="111" t="s">
        <v>60</v>
      </c>
      <c r="AB111" s="171" t="s">
        <v>60</v>
      </c>
      <c r="AC111" s="171" t="s">
        <v>60</v>
      </c>
      <c r="AD111" s="171" t="s">
        <v>60</v>
      </c>
      <c r="AE111" s="171" t="s">
        <v>60</v>
      </c>
      <c r="AF111" s="171" t="s">
        <v>60</v>
      </c>
      <c r="AG111" s="171" t="s">
        <v>60</v>
      </c>
      <c r="AH111" s="111" t="s">
        <v>60</v>
      </c>
      <c r="AI111" s="171" t="s">
        <v>60</v>
      </c>
      <c r="AJ111" s="171" t="s">
        <v>60</v>
      </c>
      <c r="AK111" s="171" t="s">
        <v>60</v>
      </c>
      <c r="AL111" s="171" t="s">
        <v>60</v>
      </c>
      <c r="AM111" s="171" t="s">
        <v>60</v>
      </c>
      <c r="AN111" s="112" t="s">
        <v>60</v>
      </c>
    </row>
    <row r="112" spans="2:40" s="8" customFormat="1" ht="15" customHeight="1">
      <c r="B112" s="25" t="s">
        <v>16</v>
      </c>
      <c r="C112" s="26"/>
      <c r="D112" s="218" t="s">
        <v>236</v>
      </c>
      <c r="E112" s="189" t="s">
        <v>237</v>
      </c>
      <c r="F112" s="79" t="s">
        <v>247</v>
      </c>
      <c r="G112" s="28" t="s">
        <v>189</v>
      </c>
      <c r="H112" s="28">
        <v>2015</v>
      </c>
      <c r="I112" s="212" t="s">
        <v>248</v>
      </c>
      <c r="J112" s="32">
        <v>5</v>
      </c>
      <c r="K112" s="85" t="s">
        <v>191</v>
      </c>
      <c r="L112" s="85" t="s">
        <v>192</v>
      </c>
      <c r="M112" s="235">
        <v>1655</v>
      </c>
      <c r="N112" s="235">
        <v>110</v>
      </c>
      <c r="O112" s="235">
        <v>37</v>
      </c>
      <c r="P112" s="235">
        <v>96</v>
      </c>
      <c r="Q112" s="235">
        <v>62</v>
      </c>
      <c r="R112" s="235">
        <v>228</v>
      </c>
      <c r="S112" s="235" t="s">
        <v>216</v>
      </c>
      <c r="T112" s="93" t="s">
        <v>60</v>
      </c>
      <c r="U112" s="236" t="s">
        <v>249</v>
      </c>
      <c r="V112" s="237"/>
      <c r="W112" s="237"/>
      <c r="X112" s="237"/>
      <c r="Y112" s="237"/>
      <c r="Z112" s="238"/>
      <c r="AA112" s="93" t="s">
        <v>60</v>
      </c>
      <c r="AB112" s="236" t="s">
        <v>249</v>
      </c>
      <c r="AC112" s="237"/>
      <c r="AD112" s="237"/>
      <c r="AE112" s="237"/>
      <c r="AF112" s="237"/>
      <c r="AG112" s="238"/>
      <c r="AH112" s="31">
        <v>206</v>
      </c>
      <c r="AI112" s="32">
        <v>9</v>
      </c>
      <c r="AJ112" s="32">
        <v>32</v>
      </c>
      <c r="AK112" s="32">
        <v>91</v>
      </c>
      <c r="AL112" s="32">
        <v>164</v>
      </c>
      <c r="AM112" s="32">
        <v>74</v>
      </c>
      <c r="AN112" s="88">
        <v>0</v>
      </c>
    </row>
    <row r="113" spans="1:72" s="8" customFormat="1" ht="15" customHeight="1">
      <c r="B113" s="107" t="s">
        <v>16</v>
      </c>
      <c r="C113" s="33"/>
      <c r="D113" s="217"/>
      <c r="E113" s="190"/>
      <c r="F113" s="80" t="s">
        <v>250</v>
      </c>
      <c r="G113" s="34" t="s">
        <v>189</v>
      </c>
      <c r="H113" s="34">
        <v>2015</v>
      </c>
      <c r="I113" s="213"/>
      <c r="J113" s="38">
        <v>3</v>
      </c>
      <c r="K113" s="86" t="s">
        <v>194</v>
      </c>
      <c r="L113" s="86" t="s">
        <v>194</v>
      </c>
      <c r="M113" s="234"/>
      <c r="N113" s="234"/>
      <c r="O113" s="234"/>
      <c r="P113" s="234"/>
      <c r="Q113" s="234"/>
      <c r="R113" s="234"/>
      <c r="S113" s="234"/>
      <c r="T113" s="37" t="s">
        <v>60</v>
      </c>
      <c r="U113" s="239"/>
      <c r="V113" s="240"/>
      <c r="W113" s="240"/>
      <c r="X113" s="240"/>
      <c r="Y113" s="240"/>
      <c r="Z113" s="241"/>
      <c r="AA113" s="37" t="s">
        <v>60</v>
      </c>
      <c r="AB113" s="239"/>
      <c r="AC113" s="240"/>
      <c r="AD113" s="240"/>
      <c r="AE113" s="240"/>
      <c r="AF113" s="240"/>
      <c r="AG113" s="241"/>
      <c r="AH113" s="46">
        <v>58</v>
      </c>
      <c r="AI113" s="106">
        <v>6</v>
      </c>
      <c r="AJ113" s="106">
        <v>8</v>
      </c>
      <c r="AK113" s="106">
        <v>30</v>
      </c>
      <c r="AL113" s="106">
        <v>44</v>
      </c>
      <c r="AM113" s="106">
        <v>14</v>
      </c>
      <c r="AN113" s="90">
        <v>0</v>
      </c>
    </row>
    <row r="114" spans="1:72" s="8" customFormat="1" ht="15" customHeight="1">
      <c r="B114" s="107" t="s">
        <v>16</v>
      </c>
      <c r="C114" s="33"/>
      <c r="D114" s="215" t="s">
        <v>239</v>
      </c>
      <c r="E114" s="193" t="s">
        <v>240</v>
      </c>
      <c r="F114" s="80" t="s">
        <v>247</v>
      </c>
      <c r="G114" s="34" t="s">
        <v>189</v>
      </c>
      <c r="H114" s="34">
        <v>2015</v>
      </c>
      <c r="I114" s="213"/>
      <c r="J114" s="38" t="s">
        <v>60</v>
      </c>
      <c r="K114" s="86" t="s">
        <v>191</v>
      </c>
      <c r="L114" s="86" t="s">
        <v>192</v>
      </c>
      <c r="M114" s="233">
        <v>286</v>
      </c>
      <c r="N114" s="233">
        <v>207</v>
      </c>
      <c r="O114" s="233">
        <v>129</v>
      </c>
      <c r="P114" s="233">
        <v>19</v>
      </c>
      <c r="Q114" s="233">
        <v>40</v>
      </c>
      <c r="R114" s="233">
        <v>149</v>
      </c>
      <c r="S114" s="233" t="s">
        <v>216</v>
      </c>
      <c r="T114" s="37" t="s">
        <v>60</v>
      </c>
      <c r="U114" s="239"/>
      <c r="V114" s="240"/>
      <c r="W114" s="240"/>
      <c r="X114" s="240"/>
      <c r="Y114" s="240"/>
      <c r="Z114" s="241"/>
      <c r="AA114" s="37" t="s">
        <v>60</v>
      </c>
      <c r="AB114" s="239"/>
      <c r="AC114" s="240"/>
      <c r="AD114" s="240"/>
      <c r="AE114" s="240"/>
      <c r="AF114" s="240"/>
      <c r="AG114" s="241"/>
      <c r="AH114" s="46">
        <v>37</v>
      </c>
      <c r="AI114" s="106">
        <v>4</v>
      </c>
      <c r="AJ114" s="106">
        <v>8</v>
      </c>
      <c r="AK114" s="106">
        <v>19</v>
      </c>
      <c r="AL114" s="106">
        <v>24</v>
      </c>
      <c r="AM114" s="106">
        <v>5</v>
      </c>
      <c r="AN114" s="90">
        <v>2</v>
      </c>
    </row>
    <row r="115" spans="1:72" s="8" customFormat="1" ht="15" customHeight="1">
      <c r="B115" s="107" t="s">
        <v>16</v>
      </c>
      <c r="C115" s="33"/>
      <c r="D115" s="217"/>
      <c r="E115" s="190"/>
      <c r="F115" s="80" t="s">
        <v>250</v>
      </c>
      <c r="G115" s="34" t="s">
        <v>189</v>
      </c>
      <c r="H115" s="34">
        <v>2015</v>
      </c>
      <c r="I115" s="213"/>
      <c r="J115" s="38" t="s">
        <v>60</v>
      </c>
      <c r="K115" s="86" t="s">
        <v>199</v>
      </c>
      <c r="L115" s="86" t="s">
        <v>199</v>
      </c>
      <c r="M115" s="234"/>
      <c r="N115" s="234"/>
      <c r="O115" s="234"/>
      <c r="P115" s="234"/>
      <c r="Q115" s="234"/>
      <c r="R115" s="234"/>
      <c r="S115" s="234"/>
      <c r="T115" s="37" t="s">
        <v>60</v>
      </c>
      <c r="U115" s="239"/>
      <c r="V115" s="240"/>
      <c r="W115" s="240"/>
      <c r="X115" s="240"/>
      <c r="Y115" s="240"/>
      <c r="Z115" s="241"/>
      <c r="AA115" s="37" t="s">
        <v>60</v>
      </c>
      <c r="AB115" s="239"/>
      <c r="AC115" s="240"/>
      <c r="AD115" s="240"/>
      <c r="AE115" s="240"/>
      <c r="AF115" s="240"/>
      <c r="AG115" s="241"/>
      <c r="AH115" s="37" t="s">
        <v>60</v>
      </c>
      <c r="AI115" s="38" t="s">
        <v>60</v>
      </c>
      <c r="AJ115" s="38" t="s">
        <v>60</v>
      </c>
      <c r="AK115" s="38" t="s">
        <v>60</v>
      </c>
      <c r="AL115" s="38" t="s">
        <v>60</v>
      </c>
      <c r="AM115" s="38" t="s">
        <v>60</v>
      </c>
      <c r="AN115" s="89" t="s">
        <v>60</v>
      </c>
    </row>
    <row r="116" spans="1:72" s="8" customFormat="1" ht="15" customHeight="1">
      <c r="B116" s="107" t="s">
        <v>16</v>
      </c>
      <c r="C116" s="33"/>
      <c r="D116" s="215" t="s">
        <v>241</v>
      </c>
      <c r="E116" s="193" t="s">
        <v>242</v>
      </c>
      <c r="F116" s="80" t="s">
        <v>247</v>
      </c>
      <c r="G116" s="34" t="s">
        <v>189</v>
      </c>
      <c r="H116" s="34">
        <v>2015</v>
      </c>
      <c r="I116" s="213"/>
      <c r="J116" s="38">
        <v>3</v>
      </c>
      <c r="K116" s="86" t="s">
        <v>191</v>
      </c>
      <c r="L116" s="86" t="s">
        <v>192</v>
      </c>
      <c r="M116" s="233">
        <v>937</v>
      </c>
      <c r="N116" s="233">
        <v>70</v>
      </c>
      <c r="O116" s="233">
        <v>23</v>
      </c>
      <c r="P116" s="233">
        <v>90</v>
      </c>
      <c r="Q116" s="233">
        <v>32</v>
      </c>
      <c r="R116" s="233">
        <v>180</v>
      </c>
      <c r="S116" s="233" t="s">
        <v>216</v>
      </c>
      <c r="T116" s="37" t="s">
        <v>60</v>
      </c>
      <c r="U116" s="239"/>
      <c r="V116" s="240"/>
      <c r="W116" s="240"/>
      <c r="X116" s="240"/>
      <c r="Y116" s="240"/>
      <c r="Z116" s="241"/>
      <c r="AA116" s="37" t="s">
        <v>60</v>
      </c>
      <c r="AB116" s="239"/>
      <c r="AC116" s="240"/>
      <c r="AD116" s="240"/>
      <c r="AE116" s="240"/>
      <c r="AF116" s="240"/>
      <c r="AG116" s="241"/>
      <c r="AH116" s="46">
        <v>99</v>
      </c>
      <c r="AI116" s="106">
        <v>4</v>
      </c>
      <c r="AJ116" s="106">
        <v>21</v>
      </c>
      <c r="AK116" s="106">
        <v>48</v>
      </c>
      <c r="AL116" s="106">
        <v>74</v>
      </c>
      <c r="AM116" s="106">
        <v>26</v>
      </c>
      <c r="AN116" s="90">
        <v>1</v>
      </c>
    </row>
    <row r="117" spans="1:72" s="8" customFormat="1" ht="15" customHeight="1">
      <c r="B117" s="107" t="s">
        <v>16</v>
      </c>
      <c r="C117" s="33"/>
      <c r="D117" s="217"/>
      <c r="E117" s="190"/>
      <c r="F117" s="80" t="s">
        <v>250</v>
      </c>
      <c r="G117" s="34" t="s">
        <v>189</v>
      </c>
      <c r="H117" s="34">
        <v>2015</v>
      </c>
      <c r="I117" s="213"/>
      <c r="J117" s="38">
        <v>3</v>
      </c>
      <c r="K117" s="86" t="s">
        <v>194</v>
      </c>
      <c r="L117" s="86" t="s">
        <v>194</v>
      </c>
      <c r="M117" s="234"/>
      <c r="N117" s="234"/>
      <c r="O117" s="234"/>
      <c r="P117" s="234"/>
      <c r="Q117" s="234"/>
      <c r="R117" s="234"/>
      <c r="S117" s="234"/>
      <c r="T117" s="37" t="s">
        <v>60</v>
      </c>
      <c r="U117" s="239"/>
      <c r="V117" s="240"/>
      <c r="W117" s="240"/>
      <c r="X117" s="240"/>
      <c r="Y117" s="240"/>
      <c r="Z117" s="241"/>
      <c r="AA117" s="37" t="s">
        <v>60</v>
      </c>
      <c r="AB117" s="239"/>
      <c r="AC117" s="240"/>
      <c r="AD117" s="240"/>
      <c r="AE117" s="240"/>
      <c r="AF117" s="240"/>
      <c r="AG117" s="241"/>
      <c r="AH117" s="37">
        <v>67</v>
      </c>
      <c r="AI117" s="38">
        <v>7</v>
      </c>
      <c r="AJ117" s="38">
        <v>13</v>
      </c>
      <c r="AK117" s="38">
        <v>37</v>
      </c>
      <c r="AL117" s="38">
        <v>46</v>
      </c>
      <c r="AM117" s="38">
        <v>9</v>
      </c>
      <c r="AN117" s="89">
        <v>2</v>
      </c>
    </row>
    <row r="118" spans="1:72" s="8" customFormat="1" ht="15" customHeight="1">
      <c r="B118" s="107" t="s">
        <v>16</v>
      </c>
      <c r="C118" s="33"/>
      <c r="D118" s="215" t="s">
        <v>244</v>
      </c>
      <c r="E118" s="193" t="s">
        <v>245</v>
      </c>
      <c r="F118" s="80" t="s">
        <v>247</v>
      </c>
      <c r="G118" s="34" t="s">
        <v>189</v>
      </c>
      <c r="H118" s="34">
        <v>2015</v>
      </c>
      <c r="I118" s="213"/>
      <c r="J118" s="38">
        <v>5</v>
      </c>
      <c r="K118" s="86" t="s">
        <v>191</v>
      </c>
      <c r="L118" s="86" t="s">
        <v>192</v>
      </c>
      <c r="M118" s="231">
        <v>4523</v>
      </c>
      <c r="N118" s="231">
        <v>242</v>
      </c>
      <c r="O118" s="231">
        <v>171</v>
      </c>
      <c r="P118" s="231">
        <v>415</v>
      </c>
      <c r="Q118" s="231">
        <v>395</v>
      </c>
      <c r="R118" s="231">
        <v>1061</v>
      </c>
      <c r="S118" s="231">
        <v>12</v>
      </c>
      <c r="T118" s="37" t="s">
        <v>60</v>
      </c>
      <c r="U118" s="239"/>
      <c r="V118" s="240"/>
      <c r="W118" s="240"/>
      <c r="X118" s="240"/>
      <c r="Y118" s="240"/>
      <c r="Z118" s="241"/>
      <c r="AA118" s="37" t="s">
        <v>60</v>
      </c>
      <c r="AB118" s="239"/>
      <c r="AC118" s="240"/>
      <c r="AD118" s="240"/>
      <c r="AE118" s="240"/>
      <c r="AF118" s="240"/>
      <c r="AG118" s="241"/>
      <c r="AH118" s="46">
        <v>480</v>
      </c>
      <c r="AI118" s="106">
        <v>27</v>
      </c>
      <c r="AJ118" s="106">
        <v>71</v>
      </c>
      <c r="AK118" s="106">
        <v>42.7</v>
      </c>
      <c r="AL118" s="106">
        <v>382</v>
      </c>
      <c r="AM118" s="106">
        <v>177</v>
      </c>
      <c r="AN118" s="90">
        <v>4</v>
      </c>
    </row>
    <row r="119" spans="1:72" s="8" customFormat="1" ht="15" customHeight="1">
      <c r="B119" s="107" t="s">
        <v>16</v>
      </c>
      <c r="C119" s="33"/>
      <c r="D119" s="216"/>
      <c r="E119" s="194"/>
      <c r="F119" s="80" t="s">
        <v>250</v>
      </c>
      <c r="G119" s="34" t="s">
        <v>189</v>
      </c>
      <c r="H119" s="34">
        <v>2015</v>
      </c>
      <c r="I119" s="213"/>
      <c r="J119" s="38">
        <v>5</v>
      </c>
      <c r="K119" s="86" t="s">
        <v>194</v>
      </c>
      <c r="L119" s="86" t="s">
        <v>194</v>
      </c>
      <c r="M119" s="232"/>
      <c r="N119" s="232"/>
      <c r="O119" s="232"/>
      <c r="P119" s="232"/>
      <c r="Q119" s="232"/>
      <c r="R119" s="232"/>
      <c r="S119" s="232"/>
      <c r="T119" s="37" t="s">
        <v>60</v>
      </c>
      <c r="U119" s="239"/>
      <c r="V119" s="240"/>
      <c r="W119" s="240"/>
      <c r="X119" s="240"/>
      <c r="Y119" s="240"/>
      <c r="Z119" s="241"/>
      <c r="AA119" s="37" t="s">
        <v>60</v>
      </c>
      <c r="AB119" s="239"/>
      <c r="AC119" s="240"/>
      <c r="AD119" s="240"/>
      <c r="AE119" s="240"/>
      <c r="AF119" s="240"/>
      <c r="AG119" s="241"/>
      <c r="AH119" s="37">
        <v>340</v>
      </c>
      <c r="AI119" s="38">
        <v>42</v>
      </c>
      <c r="AJ119" s="38">
        <v>57</v>
      </c>
      <c r="AK119" s="38">
        <v>167</v>
      </c>
      <c r="AL119" s="38">
        <v>241</v>
      </c>
      <c r="AM119" s="38">
        <v>74</v>
      </c>
      <c r="AN119" s="89">
        <v>8</v>
      </c>
    </row>
    <row r="120" spans="1:72" s="8" customFormat="1" ht="15" customHeight="1" thickBot="1">
      <c r="B120" s="116" t="s">
        <v>16</v>
      </c>
      <c r="C120" s="178"/>
      <c r="D120" s="216"/>
      <c r="E120" s="194"/>
      <c r="F120" s="117" t="s">
        <v>202</v>
      </c>
      <c r="G120" s="94" t="s">
        <v>189</v>
      </c>
      <c r="H120" s="94">
        <v>2015</v>
      </c>
      <c r="I120" s="213"/>
      <c r="J120" s="106" t="s">
        <v>60</v>
      </c>
      <c r="K120" s="118" t="s">
        <v>238</v>
      </c>
      <c r="L120" s="118" t="s">
        <v>60</v>
      </c>
      <c r="M120" s="232"/>
      <c r="N120" s="232"/>
      <c r="O120" s="232"/>
      <c r="P120" s="232"/>
      <c r="Q120" s="232"/>
      <c r="R120" s="232"/>
      <c r="S120" s="232"/>
      <c r="T120" s="114" t="s">
        <v>60</v>
      </c>
      <c r="U120" s="239"/>
      <c r="V120" s="240"/>
      <c r="W120" s="240"/>
      <c r="X120" s="240"/>
      <c r="Y120" s="240"/>
      <c r="Z120" s="241"/>
      <c r="AA120" s="114" t="s">
        <v>60</v>
      </c>
      <c r="AB120" s="239"/>
      <c r="AC120" s="240"/>
      <c r="AD120" s="240"/>
      <c r="AE120" s="240"/>
      <c r="AF120" s="240"/>
      <c r="AG120" s="241"/>
      <c r="AH120" s="46" t="s">
        <v>60</v>
      </c>
      <c r="AI120" s="106" t="s">
        <v>60</v>
      </c>
      <c r="AJ120" s="106" t="s">
        <v>60</v>
      </c>
      <c r="AK120" s="106" t="s">
        <v>60</v>
      </c>
      <c r="AL120" s="106" t="s">
        <v>60</v>
      </c>
      <c r="AM120" s="106" t="s">
        <v>60</v>
      </c>
      <c r="AN120" s="90" t="s">
        <v>60</v>
      </c>
    </row>
    <row r="121" spans="1:72" s="8" customFormat="1">
      <c r="B121" s="25" t="s">
        <v>16</v>
      </c>
      <c r="C121" s="26"/>
      <c r="D121" s="191" t="s">
        <v>236</v>
      </c>
      <c r="E121" s="189" t="s">
        <v>237</v>
      </c>
      <c r="F121" s="79" t="s">
        <v>247</v>
      </c>
      <c r="G121" s="28" t="s">
        <v>189</v>
      </c>
      <c r="H121" s="27">
        <v>2014</v>
      </c>
      <c r="I121" s="212" t="s">
        <v>248</v>
      </c>
      <c r="J121" s="169">
        <v>5</v>
      </c>
      <c r="K121" s="85" t="s">
        <v>191</v>
      </c>
      <c r="L121" s="85" t="s">
        <v>192</v>
      </c>
      <c r="M121" s="211">
        <v>752</v>
      </c>
      <c r="N121" s="211">
        <v>49</v>
      </c>
      <c r="O121" s="211">
        <v>0</v>
      </c>
      <c r="P121" s="211">
        <v>0</v>
      </c>
      <c r="Q121" s="211">
        <v>34</v>
      </c>
      <c r="R121" s="211">
        <v>90</v>
      </c>
      <c r="S121" s="211">
        <v>0</v>
      </c>
      <c r="T121" s="31">
        <v>306</v>
      </c>
      <c r="U121" s="32">
        <v>12</v>
      </c>
      <c r="V121" s="32">
        <v>45</v>
      </c>
      <c r="W121" s="32">
        <v>168</v>
      </c>
      <c r="X121" s="32">
        <v>249</v>
      </c>
      <c r="Y121" s="32">
        <v>81</v>
      </c>
      <c r="Z121" s="32">
        <v>0</v>
      </c>
      <c r="AA121" s="31">
        <v>306</v>
      </c>
      <c r="AB121" s="32">
        <v>9</v>
      </c>
      <c r="AC121" s="32">
        <v>21</v>
      </c>
      <c r="AD121" s="32">
        <v>137</v>
      </c>
      <c r="AE121" s="32">
        <v>276</v>
      </c>
      <c r="AF121" s="32">
        <v>139</v>
      </c>
      <c r="AG121" s="32">
        <v>0</v>
      </c>
      <c r="AH121" s="31">
        <v>102</v>
      </c>
      <c r="AI121" s="32">
        <v>4</v>
      </c>
      <c r="AJ121" s="32">
        <v>10</v>
      </c>
      <c r="AK121" s="32">
        <v>59</v>
      </c>
      <c r="AL121" s="32">
        <v>88</v>
      </c>
      <c r="AM121" s="32">
        <v>29</v>
      </c>
      <c r="AN121" s="88">
        <v>0</v>
      </c>
    </row>
    <row r="122" spans="1:72" s="8" customFormat="1" ht="15" customHeight="1">
      <c r="B122" s="107" t="s">
        <v>16</v>
      </c>
      <c r="C122" s="33"/>
      <c r="D122" s="192"/>
      <c r="E122" s="190"/>
      <c r="F122" s="80" t="s">
        <v>250</v>
      </c>
      <c r="G122" s="34" t="s">
        <v>189</v>
      </c>
      <c r="H122" s="34">
        <v>2014</v>
      </c>
      <c r="I122" s="213"/>
      <c r="J122" s="38">
        <v>3</v>
      </c>
      <c r="K122" s="86" t="s">
        <v>199</v>
      </c>
      <c r="L122" s="86" t="s">
        <v>199</v>
      </c>
      <c r="M122" s="210"/>
      <c r="N122" s="210"/>
      <c r="O122" s="210"/>
      <c r="P122" s="210"/>
      <c r="Q122" s="210"/>
      <c r="R122" s="210"/>
      <c r="S122" s="210"/>
      <c r="T122" s="37">
        <v>138</v>
      </c>
      <c r="U122" s="38">
        <v>22</v>
      </c>
      <c r="V122" s="38">
        <v>37</v>
      </c>
      <c r="W122" s="38">
        <v>70</v>
      </c>
      <c r="X122" s="38">
        <v>79</v>
      </c>
      <c r="Y122" s="38">
        <v>9</v>
      </c>
      <c r="Z122" s="38">
        <v>0</v>
      </c>
      <c r="AA122" s="37">
        <v>138</v>
      </c>
      <c r="AB122" s="38">
        <v>11</v>
      </c>
      <c r="AC122" s="38">
        <v>19</v>
      </c>
      <c r="AD122" s="38">
        <v>65</v>
      </c>
      <c r="AE122" s="38">
        <v>107</v>
      </c>
      <c r="AF122" s="38">
        <v>42</v>
      </c>
      <c r="AG122" s="38">
        <v>0</v>
      </c>
      <c r="AH122" s="37" t="s">
        <v>60</v>
      </c>
      <c r="AI122" s="38" t="s">
        <v>60</v>
      </c>
      <c r="AJ122" s="38" t="s">
        <v>60</v>
      </c>
      <c r="AK122" s="38" t="s">
        <v>60</v>
      </c>
      <c r="AL122" s="38" t="s">
        <v>60</v>
      </c>
      <c r="AM122" s="38" t="s">
        <v>60</v>
      </c>
      <c r="AN122" s="89" t="s">
        <v>60</v>
      </c>
    </row>
    <row r="123" spans="1:72" s="8" customFormat="1" ht="15" customHeight="1">
      <c r="B123" s="107" t="s">
        <v>16</v>
      </c>
      <c r="C123" s="33"/>
      <c r="D123" s="196" t="s">
        <v>241</v>
      </c>
      <c r="E123" s="193" t="s">
        <v>242</v>
      </c>
      <c r="F123" s="80" t="s">
        <v>247</v>
      </c>
      <c r="G123" s="34" t="s">
        <v>189</v>
      </c>
      <c r="H123" s="34">
        <v>2014</v>
      </c>
      <c r="I123" s="213"/>
      <c r="J123" s="38">
        <v>3</v>
      </c>
      <c r="K123" s="86" t="s">
        <v>191</v>
      </c>
      <c r="L123" s="86" t="s">
        <v>192</v>
      </c>
      <c r="M123" s="207">
        <v>885</v>
      </c>
      <c r="N123" s="207">
        <v>120</v>
      </c>
      <c r="O123" s="207">
        <v>29</v>
      </c>
      <c r="P123" s="207">
        <v>68</v>
      </c>
      <c r="Q123" s="207">
        <v>40</v>
      </c>
      <c r="R123" s="207">
        <v>74</v>
      </c>
      <c r="S123" s="207">
        <v>11</v>
      </c>
      <c r="T123" s="37">
        <v>292</v>
      </c>
      <c r="U123" s="38">
        <v>21</v>
      </c>
      <c r="V123" s="38">
        <v>51</v>
      </c>
      <c r="W123" s="38">
        <v>159</v>
      </c>
      <c r="X123" s="38">
        <v>220</v>
      </c>
      <c r="Y123" s="38">
        <v>61</v>
      </c>
      <c r="Z123" s="38">
        <v>0</v>
      </c>
      <c r="AA123" s="37">
        <v>292</v>
      </c>
      <c r="AB123" s="38">
        <v>27</v>
      </c>
      <c r="AC123" s="38">
        <v>45</v>
      </c>
      <c r="AD123" s="38">
        <v>112</v>
      </c>
      <c r="AE123" s="38">
        <v>220</v>
      </c>
      <c r="AF123" s="38">
        <v>108</v>
      </c>
      <c r="AG123" s="38">
        <v>0</v>
      </c>
      <c r="AH123" s="37">
        <v>97</v>
      </c>
      <c r="AI123" s="38">
        <v>3</v>
      </c>
      <c r="AJ123" s="38">
        <v>10</v>
      </c>
      <c r="AK123" s="38">
        <v>55</v>
      </c>
      <c r="AL123" s="38">
        <v>84</v>
      </c>
      <c r="AM123" s="38">
        <v>29</v>
      </c>
      <c r="AN123" s="89">
        <v>0</v>
      </c>
    </row>
    <row r="124" spans="1:72" s="8" customFormat="1" ht="15" customHeight="1">
      <c r="B124" s="107" t="s">
        <v>16</v>
      </c>
      <c r="C124" s="33"/>
      <c r="D124" s="192"/>
      <c r="E124" s="190"/>
      <c r="F124" s="80" t="s">
        <v>250</v>
      </c>
      <c r="G124" s="34" t="s">
        <v>189</v>
      </c>
      <c r="H124" s="34">
        <v>2014</v>
      </c>
      <c r="I124" s="213"/>
      <c r="J124" s="38">
        <v>3</v>
      </c>
      <c r="K124" s="86" t="s">
        <v>194</v>
      </c>
      <c r="L124" s="86" t="s">
        <v>194</v>
      </c>
      <c r="M124" s="210"/>
      <c r="N124" s="210"/>
      <c r="O124" s="210"/>
      <c r="P124" s="210"/>
      <c r="Q124" s="210"/>
      <c r="R124" s="210"/>
      <c r="S124" s="210"/>
      <c r="T124" s="37">
        <v>248</v>
      </c>
      <c r="U124" s="38">
        <v>47</v>
      </c>
      <c r="V124" s="38">
        <v>89</v>
      </c>
      <c r="W124" s="38">
        <v>104</v>
      </c>
      <c r="X124" s="38">
        <v>112</v>
      </c>
      <c r="Y124" s="38">
        <v>8</v>
      </c>
      <c r="Z124" s="38">
        <v>0</v>
      </c>
      <c r="AA124" s="37">
        <v>248</v>
      </c>
      <c r="AB124" s="38">
        <v>34</v>
      </c>
      <c r="AC124" s="38">
        <v>61</v>
      </c>
      <c r="AD124" s="38">
        <v>96</v>
      </c>
      <c r="AE124" s="38">
        <v>153</v>
      </c>
      <c r="AF124" s="38">
        <v>57</v>
      </c>
      <c r="AG124" s="38">
        <v>0</v>
      </c>
      <c r="AH124" s="37">
        <v>47</v>
      </c>
      <c r="AI124" s="38">
        <v>9</v>
      </c>
      <c r="AJ124" s="38">
        <v>16</v>
      </c>
      <c r="AK124" s="38">
        <v>15</v>
      </c>
      <c r="AL124" s="38">
        <v>22</v>
      </c>
      <c r="AM124" s="38">
        <v>7</v>
      </c>
      <c r="AN124" s="89">
        <v>0</v>
      </c>
    </row>
    <row r="125" spans="1:72" s="8" customFormat="1" ht="15" customHeight="1">
      <c r="B125" s="107" t="s">
        <v>16</v>
      </c>
      <c r="C125" s="33"/>
      <c r="D125" s="196" t="s">
        <v>244</v>
      </c>
      <c r="E125" s="193" t="s">
        <v>245</v>
      </c>
      <c r="F125" s="80" t="s">
        <v>247</v>
      </c>
      <c r="G125" s="34" t="s">
        <v>189</v>
      </c>
      <c r="H125" s="34">
        <v>2014</v>
      </c>
      <c r="I125" s="213"/>
      <c r="J125" s="38">
        <v>5</v>
      </c>
      <c r="K125" s="86" t="s">
        <v>191</v>
      </c>
      <c r="L125" s="86" t="s">
        <v>192</v>
      </c>
      <c r="M125" s="207">
        <v>3012</v>
      </c>
      <c r="N125" s="207">
        <v>452</v>
      </c>
      <c r="O125" s="207">
        <v>113</v>
      </c>
      <c r="P125" s="207">
        <v>207</v>
      </c>
      <c r="Q125" s="207">
        <v>232</v>
      </c>
      <c r="R125" s="207">
        <v>481</v>
      </c>
      <c r="S125" s="207">
        <v>45</v>
      </c>
      <c r="T125" s="37">
        <v>998</v>
      </c>
      <c r="U125" s="38">
        <v>56</v>
      </c>
      <c r="V125" s="38">
        <v>50</v>
      </c>
      <c r="W125" s="38">
        <v>559</v>
      </c>
      <c r="X125" s="38">
        <v>816</v>
      </c>
      <c r="Y125" s="38">
        <v>268</v>
      </c>
      <c r="Z125" s="38">
        <v>3</v>
      </c>
      <c r="AA125" s="37">
        <v>999</v>
      </c>
      <c r="AB125" s="38">
        <v>56</v>
      </c>
      <c r="AC125" s="38">
        <v>121</v>
      </c>
      <c r="AD125" s="38">
        <v>449</v>
      </c>
      <c r="AE125" s="38">
        <v>822</v>
      </c>
      <c r="AF125" s="38">
        <v>374</v>
      </c>
      <c r="AG125" s="38">
        <v>2</v>
      </c>
      <c r="AH125" s="37">
        <v>308</v>
      </c>
      <c r="AI125" s="38">
        <v>15</v>
      </c>
      <c r="AJ125" s="38">
        <v>41</v>
      </c>
      <c r="AK125" s="38">
        <v>142</v>
      </c>
      <c r="AL125" s="38">
        <v>252</v>
      </c>
      <c r="AM125" s="38">
        <v>110</v>
      </c>
      <c r="AN125" s="89">
        <v>3</v>
      </c>
    </row>
    <row r="126" spans="1:72" s="8" customFormat="1" ht="15" customHeight="1">
      <c r="B126" s="107" t="s">
        <v>16</v>
      </c>
      <c r="C126" s="33"/>
      <c r="D126" s="197"/>
      <c r="E126" s="194"/>
      <c r="F126" s="80" t="s">
        <v>250</v>
      </c>
      <c r="G126" s="34" t="s">
        <v>189</v>
      </c>
      <c r="H126" s="34">
        <v>2014</v>
      </c>
      <c r="I126" s="213"/>
      <c r="J126" s="38">
        <v>5</v>
      </c>
      <c r="K126" s="86" t="s">
        <v>194</v>
      </c>
      <c r="L126" s="86" t="s">
        <v>194</v>
      </c>
      <c r="M126" s="208"/>
      <c r="N126" s="208"/>
      <c r="O126" s="208"/>
      <c r="P126" s="208"/>
      <c r="Q126" s="208"/>
      <c r="R126" s="208"/>
      <c r="S126" s="208"/>
      <c r="T126" s="37">
        <v>693</v>
      </c>
      <c r="U126" s="38">
        <v>71</v>
      </c>
      <c r="V126" s="38">
        <v>186</v>
      </c>
      <c r="W126" s="38">
        <v>374</v>
      </c>
      <c r="X126" s="38">
        <v>435</v>
      </c>
      <c r="Y126" s="38">
        <v>61</v>
      </c>
      <c r="Z126" s="38">
        <v>0</v>
      </c>
      <c r="AA126" s="37">
        <v>693</v>
      </c>
      <c r="AB126" s="38">
        <v>64</v>
      </c>
      <c r="AC126" s="38">
        <v>115</v>
      </c>
      <c r="AD126" s="38">
        <v>256</v>
      </c>
      <c r="AE126" s="38">
        <v>514</v>
      </c>
      <c r="AF126" s="38">
        <v>258</v>
      </c>
      <c r="AG126" s="38">
        <v>0</v>
      </c>
      <c r="AH126" s="37">
        <v>167</v>
      </c>
      <c r="AI126" s="38">
        <v>17</v>
      </c>
      <c r="AJ126" s="38">
        <v>27</v>
      </c>
      <c r="AK126" s="38">
        <v>65</v>
      </c>
      <c r="AL126" s="38">
        <v>123</v>
      </c>
      <c r="AM126" s="38">
        <v>58</v>
      </c>
      <c r="AN126" s="89">
        <v>0</v>
      </c>
    </row>
    <row r="127" spans="1:72" s="8" customFormat="1" ht="15" customHeight="1" thickBot="1">
      <c r="B127" s="108" t="s">
        <v>16</v>
      </c>
      <c r="C127" s="41"/>
      <c r="D127" s="198"/>
      <c r="E127" s="195"/>
      <c r="F127" s="82" t="s">
        <v>202</v>
      </c>
      <c r="G127" s="84" t="s">
        <v>189</v>
      </c>
      <c r="H127" s="84">
        <v>2014</v>
      </c>
      <c r="I127" s="214"/>
      <c r="J127" s="171" t="s">
        <v>60</v>
      </c>
      <c r="K127" s="87" t="s">
        <v>246</v>
      </c>
      <c r="L127" s="87" t="s">
        <v>60</v>
      </c>
      <c r="M127" s="209"/>
      <c r="N127" s="209"/>
      <c r="O127" s="209"/>
      <c r="P127" s="209"/>
      <c r="Q127" s="209"/>
      <c r="R127" s="209"/>
      <c r="S127" s="209"/>
      <c r="T127" s="44" t="s">
        <v>60</v>
      </c>
      <c r="U127" s="43" t="s">
        <v>60</v>
      </c>
      <c r="V127" s="43" t="s">
        <v>60</v>
      </c>
      <c r="W127" s="43" t="s">
        <v>60</v>
      </c>
      <c r="X127" s="43" t="s">
        <v>60</v>
      </c>
      <c r="Y127" s="43" t="s">
        <v>60</v>
      </c>
      <c r="Z127" s="43" t="s">
        <v>60</v>
      </c>
      <c r="AA127" s="44" t="s">
        <v>60</v>
      </c>
      <c r="AB127" s="43" t="s">
        <v>60</v>
      </c>
      <c r="AC127" s="43" t="s">
        <v>60</v>
      </c>
      <c r="AD127" s="43" t="s">
        <v>60</v>
      </c>
      <c r="AE127" s="43" t="s">
        <v>60</v>
      </c>
      <c r="AF127" s="43" t="s">
        <v>60</v>
      </c>
      <c r="AG127" s="43" t="s">
        <v>60</v>
      </c>
      <c r="AH127" s="44" t="s">
        <v>60</v>
      </c>
      <c r="AI127" s="43" t="s">
        <v>60</v>
      </c>
      <c r="AJ127" s="43" t="s">
        <v>60</v>
      </c>
      <c r="AK127" s="43" t="s">
        <v>60</v>
      </c>
      <c r="AL127" s="43" t="s">
        <v>60</v>
      </c>
      <c r="AM127" s="43" t="s">
        <v>60</v>
      </c>
      <c r="AN127" s="113" t="s">
        <v>60</v>
      </c>
    </row>
    <row r="128" spans="1:72">
      <c r="A128" s="15"/>
      <c r="B128" s="49"/>
      <c r="C128" s="49"/>
      <c r="D128" s="49"/>
      <c r="E128" s="50"/>
      <c r="F128" s="50"/>
      <c r="G128" s="50"/>
      <c r="H128" s="51"/>
      <c r="I128" s="51"/>
      <c r="J128" s="182"/>
      <c r="K128" s="50"/>
      <c r="L128" s="50"/>
      <c r="M128" s="50"/>
      <c r="N128" s="50"/>
      <c r="O128" s="50"/>
      <c r="P128" s="50"/>
      <c r="Q128" s="50"/>
      <c r="R128" s="50"/>
      <c r="S128" s="50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/>
      <c r="AI128" s="182"/>
      <c r="AJ128" s="182"/>
      <c r="AK128" s="182"/>
      <c r="AL128" s="182"/>
      <c r="AM128" s="182"/>
      <c r="AN128" s="8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</row>
    <row r="129" spans="1:72">
      <c r="A129" s="15"/>
      <c r="B129" s="49"/>
      <c r="C129" s="49"/>
      <c r="D129" s="49"/>
      <c r="E129" s="50"/>
      <c r="F129" s="50"/>
      <c r="G129" s="50"/>
      <c r="H129" s="51"/>
      <c r="I129" s="51"/>
      <c r="J129" s="182"/>
      <c r="K129" s="50"/>
      <c r="L129" s="50"/>
      <c r="M129" s="50"/>
      <c r="N129" s="50"/>
      <c r="O129" s="50"/>
      <c r="P129" s="50"/>
      <c r="Q129" s="50"/>
      <c r="R129" s="50"/>
      <c r="S129" s="50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82"/>
      <c r="AD129" s="182"/>
      <c r="AE129" s="182"/>
      <c r="AF129" s="182"/>
      <c r="AG129" s="182"/>
      <c r="AH129" s="182"/>
      <c r="AI129" s="182"/>
      <c r="AJ129" s="182"/>
      <c r="AK129" s="182"/>
      <c r="AL129" s="182"/>
      <c r="AM129" s="182"/>
      <c r="AN129" s="8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</row>
    <row r="130" spans="1:72">
      <c r="A130" s="15"/>
      <c r="B130" s="49"/>
      <c r="C130" s="49"/>
      <c r="D130" s="49"/>
      <c r="E130" s="50"/>
      <c r="F130" s="50"/>
      <c r="G130" s="50"/>
      <c r="H130" s="51"/>
      <c r="I130" s="51"/>
      <c r="J130" s="182"/>
      <c r="K130" s="50"/>
      <c r="L130" s="50"/>
      <c r="M130" s="50"/>
      <c r="N130" s="50"/>
      <c r="O130" s="50"/>
      <c r="P130" s="50"/>
      <c r="Q130" s="50"/>
      <c r="R130" s="50"/>
      <c r="S130" s="50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2"/>
      <c r="AN130" s="8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</row>
    <row r="131" spans="1:72">
      <c r="A131" s="15"/>
      <c r="B131" s="49"/>
      <c r="C131" s="49"/>
      <c r="D131" s="49"/>
      <c r="E131" s="50"/>
      <c r="F131" s="50"/>
      <c r="G131" s="50"/>
      <c r="H131" s="51"/>
      <c r="I131" s="51"/>
      <c r="J131" s="182"/>
      <c r="K131" s="50"/>
      <c r="L131" s="50"/>
      <c r="M131" s="50"/>
      <c r="N131" s="50"/>
      <c r="O131" s="50"/>
      <c r="P131" s="50"/>
      <c r="Q131" s="50"/>
      <c r="R131" s="50"/>
      <c r="S131" s="50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  <c r="AJ131" s="182"/>
      <c r="AK131" s="182"/>
      <c r="AL131" s="182"/>
      <c r="AM131" s="182"/>
      <c r="AN131" s="8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</row>
    <row r="132" spans="1:72">
      <c r="A132" s="15"/>
      <c r="B132" s="49"/>
      <c r="C132" s="49"/>
      <c r="D132" s="49"/>
      <c r="E132" s="50"/>
      <c r="F132" s="50"/>
      <c r="G132" s="50"/>
      <c r="H132" s="51"/>
      <c r="I132" s="51"/>
      <c r="J132" s="182"/>
      <c r="K132" s="50"/>
      <c r="L132" s="50"/>
      <c r="M132" s="50"/>
      <c r="N132" s="50"/>
      <c r="O132" s="50"/>
      <c r="P132" s="50"/>
      <c r="Q132" s="50"/>
      <c r="R132" s="50"/>
      <c r="S132" s="50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182"/>
      <c r="AM132" s="182"/>
      <c r="AN132" s="8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</row>
    <row r="133" spans="1:72">
      <c r="A133" s="15"/>
      <c r="B133" s="49"/>
      <c r="C133" s="49"/>
      <c r="D133" s="49"/>
      <c r="E133" s="50"/>
      <c r="F133" s="50"/>
      <c r="G133" s="50"/>
      <c r="H133" s="51"/>
      <c r="I133" s="51"/>
      <c r="J133" s="182"/>
      <c r="K133" s="50"/>
      <c r="L133" s="50"/>
      <c r="M133" s="50"/>
      <c r="N133" s="50"/>
      <c r="O133" s="50"/>
      <c r="P133" s="50"/>
      <c r="Q133" s="50"/>
      <c r="R133" s="50"/>
      <c r="S133" s="50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8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</row>
    <row r="134" spans="1:72">
      <c r="A134" s="15"/>
      <c r="B134" s="49"/>
      <c r="C134" s="49"/>
      <c r="D134" s="49"/>
      <c r="E134" s="50"/>
      <c r="F134" s="50"/>
      <c r="G134" s="50"/>
      <c r="H134" s="51"/>
      <c r="I134" s="51"/>
      <c r="J134" s="182"/>
      <c r="K134" s="50"/>
      <c r="L134" s="50"/>
      <c r="M134" s="50"/>
      <c r="N134" s="50"/>
      <c r="O134" s="50"/>
      <c r="P134" s="50"/>
      <c r="Q134" s="50"/>
      <c r="R134" s="50"/>
      <c r="S134" s="50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8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</row>
    <row r="135" spans="1:72">
      <c r="A135" s="15"/>
      <c r="B135" s="49"/>
      <c r="C135" s="49"/>
      <c r="D135" s="49"/>
      <c r="E135" s="50"/>
      <c r="F135" s="50"/>
      <c r="G135" s="50"/>
      <c r="H135" s="51"/>
      <c r="I135" s="51"/>
      <c r="J135" s="182"/>
      <c r="K135" s="50"/>
      <c r="L135" s="50"/>
      <c r="M135" s="50"/>
      <c r="N135" s="50"/>
      <c r="O135" s="50"/>
      <c r="P135" s="50"/>
      <c r="Q135" s="50"/>
      <c r="R135" s="50"/>
      <c r="S135" s="50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8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</row>
    <row r="136" spans="1:72">
      <c r="A136" s="15"/>
      <c r="B136" s="49"/>
      <c r="C136" s="49"/>
      <c r="D136" s="49"/>
      <c r="E136" s="50"/>
      <c r="F136" s="50"/>
      <c r="G136" s="50"/>
      <c r="H136" s="51"/>
      <c r="I136" s="51"/>
      <c r="J136" s="182"/>
      <c r="K136" s="50"/>
      <c r="L136" s="50"/>
      <c r="M136" s="50"/>
      <c r="N136" s="50"/>
      <c r="O136" s="50"/>
      <c r="P136" s="50"/>
      <c r="Q136" s="50"/>
      <c r="R136" s="50"/>
      <c r="S136" s="50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8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</row>
    <row r="137" spans="1:72">
      <c r="A137" s="15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</row>
    <row r="138" spans="1:72">
      <c r="A138" s="15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</row>
  </sheetData>
  <sheetProtection formatCells="0" formatColumns="0" formatRows="0" insertRows="0" sort="0"/>
  <mergeCells count="474">
    <mergeCell ref="S38:S40"/>
    <mergeCell ref="S41:S42"/>
    <mergeCell ref="S43:S45"/>
    <mergeCell ref="P34:P35"/>
    <mergeCell ref="Q34:Q35"/>
    <mergeCell ref="R34:R35"/>
    <mergeCell ref="S34:S35"/>
    <mergeCell ref="Q41:Q42"/>
    <mergeCell ref="R36:R37"/>
    <mergeCell ref="Q38:Q40"/>
    <mergeCell ref="R38:R40"/>
    <mergeCell ref="S46:S47"/>
    <mergeCell ref="M48:M49"/>
    <mergeCell ref="M46:M47"/>
    <mergeCell ref="M34:M35"/>
    <mergeCell ref="N34:N35"/>
    <mergeCell ref="O34:O35"/>
    <mergeCell ref="N48:N49"/>
    <mergeCell ref="O48:O49"/>
    <mergeCell ref="R41:R42"/>
    <mergeCell ref="M43:M45"/>
    <mergeCell ref="N43:N45"/>
    <mergeCell ref="O43:O45"/>
    <mergeCell ref="P43:P45"/>
    <mergeCell ref="Q43:Q45"/>
    <mergeCell ref="R43:R45"/>
    <mergeCell ref="M41:M42"/>
    <mergeCell ref="N41:N42"/>
    <mergeCell ref="O41:O42"/>
    <mergeCell ref="P41:P42"/>
    <mergeCell ref="P48:P49"/>
    <mergeCell ref="Q48:Q49"/>
    <mergeCell ref="R48:R49"/>
    <mergeCell ref="S48:S49"/>
    <mergeCell ref="S36:S37"/>
    <mergeCell ref="R46:R47"/>
    <mergeCell ref="R30:R31"/>
    <mergeCell ref="S30:S31"/>
    <mergeCell ref="M32:M33"/>
    <mergeCell ref="N32:N33"/>
    <mergeCell ref="O32:O33"/>
    <mergeCell ref="P32:P33"/>
    <mergeCell ref="Q32:Q33"/>
    <mergeCell ref="R32:R33"/>
    <mergeCell ref="S32:S33"/>
    <mergeCell ref="M30:M31"/>
    <mergeCell ref="N30:N31"/>
    <mergeCell ref="O30:O31"/>
    <mergeCell ref="P30:P31"/>
    <mergeCell ref="Q30:Q31"/>
    <mergeCell ref="M36:M37"/>
    <mergeCell ref="N36:N37"/>
    <mergeCell ref="O36:O37"/>
    <mergeCell ref="P36:P37"/>
    <mergeCell ref="Q36:Q37"/>
    <mergeCell ref="N46:N47"/>
    <mergeCell ref="O46:O47"/>
    <mergeCell ref="P46:P47"/>
    <mergeCell ref="Q46:Q47"/>
    <mergeCell ref="Q28:Q29"/>
    <mergeCell ref="R28:R29"/>
    <mergeCell ref="S28:S29"/>
    <mergeCell ref="P22:P23"/>
    <mergeCell ref="Q22:Q23"/>
    <mergeCell ref="R22:R23"/>
    <mergeCell ref="S22:S23"/>
    <mergeCell ref="M24:M26"/>
    <mergeCell ref="N24:N26"/>
    <mergeCell ref="O24:O26"/>
    <mergeCell ref="P24:P26"/>
    <mergeCell ref="Q24:Q26"/>
    <mergeCell ref="R24:R26"/>
    <mergeCell ref="S24:S26"/>
    <mergeCell ref="Q18:Q19"/>
    <mergeCell ref="R18:R19"/>
    <mergeCell ref="S18:S19"/>
    <mergeCell ref="M20:M21"/>
    <mergeCell ref="N20:N21"/>
    <mergeCell ref="O20:O21"/>
    <mergeCell ref="P20:P21"/>
    <mergeCell ref="Q20:Q21"/>
    <mergeCell ref="R20:R21"/>
    <mergeCell ref="S20:S21"/>
    <mergeCell ref="Q13:Q14"/>
    <mergeCell ref="R13:R14"/>
    <mergeCell ref="S13:S14"/>
    <mergeCell ref="M15:M17"/>
    <mergeCell ref="N15:N17"/>
    <mergeCell ref="O15:O17"/>
    <mergeCell ref="P15:P17"/>
    <mergeCell ref="Q15:Q17"/>
    <mergeCell ref="R15:R17"/>
    <mergeCell ref="S15:S17"/>
    <mergeCell ref="Q9:Q10"/>
    <mergeCell ref="R9:R10"/>
    <mergeCell ref="S9:S10"/>
    <mergeCell ref="M11:M12"/>
    <mergeCell ref="N11:N12"/>
    <mergeCell ref="O11:O12"/>
    <mergeCell ref="P11:P12"/>
    <mergeCell ref="Q11:Q12"/>
    <mergeCell ref="R11:R12"/>
    <mergeCell ref="S11:S12"/>
    <mergeCell ref="I9:I49"/>
    <mergeCell ref="M9:M10"/>
    <mergeCell ref="N9:N10"/>
    <mergeCell ref="O9:O10"/>
    <mergeCell ref="P9:P10"/>
    <mergeCell ref="M13:M14"/>
    <mergeCell ref="N13:N14"/>
    <mergeCell ref="O13:O14"/>
    <mergeCell ref="P13:P14"/>
    <mergeCell ref="M18:M19"/>
    <mergeCell ref="N18:N19"/>
    <mergeCell ref="O18:O19"/>
    <mergeCell ref="P18:P19"/>
    <mergeCell ref="M22:M23"/>
    <mergeCell ref="N22:N23"/>
    <mergeCell ref="O22:O23"/>
    <mergeCell ref="M28:M29"/>
    <mergeCell ref="N28:N29"/>
    <mergeCell ref="O28:O29"/>
    <mergeCell ref="P28:P29"/>
    <mergeCell ref="M38:M40"/>
    <mergeCell ref="N38:N40"/>
    <mergeCell ref="O38:O40"/>
    <mergeCell ref="P38:P40"/>
    <mergeCell ref="D30:D31"/>
    <mergeCell ref="E30:E31"/>
    <mergeCell ref="D32:D33"/>
    <mergeCell ref="E32:E33"/>
    <mergeCell ref="E36:E37"/>
    <mergeCell ref="E38:E40"/>
    <mergeCell ref="D36:D37"/>
    <mergeCell ref="D38:D40"/>
    <mergeCell ref="E34:E35"/>
    <mergeCell ref="D34:D35"/>
    <mergeCell ref="E24:E26"/>
    <mergeCell ref="D28:D29"/>
    <mergeCell ref="E28:E29"/>
    <mergeCell ref="S86:S87"/>
    <mergeCell ref="D9:D10"/>
    <mergeCell ref="E9:E10"/>
    <mergeCell ref="D11:D12"/>
    <mergeCell ref="E11:E12"/>
    <mergeCell ref="D13:D14"/>
    <mergeCell ref="E13:E14"/>
    <mergeCell ref="D15:D17"/>
    <mergeCell ref="E15:E17"/>
    <mergeCell ref="D18:D19"/>
    <mergeCell ref="E18:E19"/>
    <mergeCell ref="D20:D21"/>
    <mergeCell ref="E20:E21"/>
    <mergeCell ref="D22:D23"/>
    <mergeCell ref="E22:E23"/>
    <mergeCell ref="D24:D26"/>
    <mergeCell ref="N86:N87"/>
    <mergeCell ref="O86:O87"/>
    <mergeCell ref="P86:P87"/>
    <mergeCell ref="Q86:Q87"/>
    <mergeCell ref="R86:R87"/>
    <mergeCell ref="S81:S82"/>
    <mergeCell ref="N83:N85"/>
    <mergeCell ref="O83:O85"/>
    <mergeCell ref="P83:P85"/>
    <mergeCell ref="Q83:Q85"/>
    <mergeCell ref="R83:R85"/>
    <mergeCell ref="S83:S85"/>
    <mergeCell ref="N81:N82"/>
    <mergeCell ref="O81:O82"/>
    <mergeCell ref="P81:P82"/>
    <mergeCell ref="Q81:Q82"/>
    <mergeCell ref="R81:R82"/>
    <mergeCell ref="S76:S77"/>
    <mergeCell ref="N78:N80"/>
    <mergeCell ref="O78:O80"/>
    <mergeCell ref="P78:P80"/>
    <mergeCell ref="Q78:Q80"/>
    <mergeCell ref="R78:R80"/>
    <mergeCell ref="S78:S80"/>
    <mergeCell ref="N76:N77"/>
    <mergeCell ref="O76:O77"/>
    <mergeCell ref="P76:P77"/>
    <mergeCell ref="Q76:Q77"/>
    <mergeCell ref="R76:R77"/>
    <mergeCell ref="S72:S73"/>
    <mergeCell ref="N74:N75"/>
    <mergeCell ref="O74:O75"/>
    <mergeCell ref="P74:P75"/>
    <mergeCell ref="Q74:Q75"/>
    <mergeCell ref="R74:R75"/>
    <mergeCell ref="S74:S75"/>
    <mergeCell ref="N72:N73"/>
    <mergeCell ref="O72:O73"/>
    <mergeCell ref="P72:P73"/>
    <mergeCell ref="Q72:Q73"/>
    <mergeCell ref="R72:R73"/>
    <mergeCell ref="S68:S69"/>
    <mergeCell ref="N70:N71"/>
    <mergeCell ref="O70:O71"/>
    <mergeCell ref="P70:P71"/>
    <mergeCell ref="Q70:Q71"/>
    <mergeCell ref="R70:R71"/>
    <mergeCell ref="S70:S71"/>
    <mergeCell ref="N68:N69"/>
    <mergeCell ref="O68:O69"/>
    <mergeCell ref="P68:P69"/>
    <mergeCell ref="Q68:Q69"/>
    <mergeCell ref="R68:R69"/>
    <mergeCell ref="S63:S64"/>
    <mergeCell ref="N65:N67"/>
    <mergeCell ref="O65:O67"/>
    <mergeCell ref="P65:P67"/>
    <mergeCell ref="Q65:Q67"/>
    <mergeCell ref="R65:R67"/>
    <mergeCell ref="S65:S67"/>
    <mergeCell ref="N63:N64"/>
    <mergeCell ref="O63:O64"/>
    <mergeCell ref="P63:P64"/>
    <mergeCell ref="Q63:Q64"/>
    <mergeCell ref="R63:R64"/>
    <mergeCell ref="S59:S60"/>
    <mergeCell ref="N61:N62"/>
    <mergeCell ref="O61:O62"/>
    <mergeCell ref="P61:P62"/>
    <mergeCell ref="Q61:Q62"/>
    <mergeCell ref="R61:R62"/>
    <mergeCell ref="S61:S62"/>
    <mergeCell ref="N59:N60"/>
    <mergeCell ref="O59:O60"/>
    <mergeCell ref="P59:P60"/>
    <mergeCell ref="Q59:Q60"/>
    <mergeCell ref="R59:R60"/>
    <mergeCell ref="S54:S55"/>
    <mergeCell ref="N56:N58"/>
    <mergeCell ref="O56:O58"/>
    <mergeCell ref="P56:P58"/>
    <mergeCell ref="Q56:Q58"/>
    <mergeCell ref="R56:R58"/>
    <mergeCell ref="S56:S58"/>
    <mergeCell ref="N54:N55"/>
    <mergeCell ref="O54:O55"/>
    <mergeCell ref="P54:P55"/>
    <mergeCell ref="Q54:Q55"/>
    <mergeCell ref="R54:R55"/>
    <mergeCell ref="Q50:Q51"/>
    <mergeCell ref="R50:R51"/>
    <mergeCell ref="S50:S51"/>
    <mergeCell ref="N52:N53"/>
    <mergeCell ref="O52:O53"/>
    <mergeCell ref="P52:P53"/>
    <mergeCell ref="Q52:Q53"/>
    <mergeCell ref="R52:R53"/>
    <mergeCell ref="S52:S53"/>
    <mergeCell ref="M52:M53"/>
    <mergeCell ref="M50:M51"/>
    <mergeCell ref="N50:N51"/>
    <mergeCell ref="O50:O51"/>
    <mergeCell ref="P50:P51"/>
    <mergeCell ref="M63:M64"/>
    <mergeCell ref="M61:M62"/>
    <mergeCell ref="M59:M60"/>
    <mergeCell ref="M56:M58"/>
    <mergeCell ref="M54:M55"/>
    <mergeCell ref="M74:M75"/>
    <mergeCell ref="M72:M73"/>
    <mergeCell ref="M70:M71"/>
    <mergeCell ref="M68:M69"/>
    <mergeCell ref="M65:M67"/>
    <mergeCell ref="M86:M87"/>
    <mergeCell ref="M83:M85"/>
    <mergeCell ref="M81:M82"/>
    <mergeCell ref="M78:M80"/>
    <mergeCell ref="M76:M77"/>
    <mergeCell ref="E81:E82"/>
    <mergeCell ref="E83:E85"/>
    <mergeCell ref="E61:E62"/>
    <mergeCell ref="E59:E60"/>
    <mergeCell ref="E56:E58"/>
    <mergeCell ref="E54:E55"/>
    <mergeCell ref="E52:E53"/>
    <mergeCell ref="E72:E73"/>
    <mergeCell ref="E70:E71"/>
    <mergeCell ref="E68:E69"/>
    <mergeCell ref="E65:E67"/>
    <mergeCell ref="E63:E64"/>
    <mergeCell ref="E74:E75"/>
    <mergeCell ref="S98:S100"/>
    <mergeCell ref="D50:D51"/>
    <mergeCell ref="D52:D53"/>
    <mergeCell ref="D54:D55"/>
    <mergeCell ref="D56:D58"/>
    <mergeCell ref="D59:D60"/>
    <mergeCell ref="D61:D62"/>
    <mergeCell ref="D63:D64"/>
    <mergeCell ref="D65:D67"/>
    <mergeCell ref="D68:D69"/>
    <mergeCell ref="D70:D71"/>
    <mergeCell ref="D72:D73"/>
    <mergeCell ref="D74:D75"/>
    <mergeCell ref="N98:N100"/>
    <mergeCell ref="O98:O100"/>
    <mergeCell ref="P98:P100"/>
    <mergeCell ref="Q98:Q100"/>
    <mergeCell ref="R98:R100"/>
    <mergeCell ref="S93:S95"/>
    <mergeCell ref="N96:N97"/>
    <mergeCell ref="E50:E51"/>
    <mergeCell ref="I50:I87"/>
    <mergeCell ref="E76:E77"/>
    <mergeCell ref="E78:E80"/>
    <mergeCell ref="O96:O97"/>
    <mergeCell ref="P96:P97"/>
    <mergeCell ref="Q96:Q97"/>
    <mergeCell ref="R96:R97"/>
    <mergeCell ref="S96:S97"/>
    <mergeCell ref="N93:N95"/>
    <mergeCell ref="O93:O95"/>
    <mergeCell ref="P93:P95"/>
    <mergeCell ref="Q93:Q95"/>
    <mergeCell ref="R93:R95"/>
    <mergeCell ref="S88:S90"/>
    <mergeCell ref="N91:N92"/>
    <mergeCell ref="O91:O92"/>
    <mergeCell ref="P91:P92"/>
    <mergeCell ref="Q91:Q92"/>
    <mergeCell ref="R91:R92"/>
    <mergeCell ref="S91:S92"/>
    <mergeCell ref="N88:N90"/>
    <mergeCell ref="O88:O90"/>
    <mergeCell ref="P88:P90"/>
    <mergeCell ref="Q88:Q90"/>
    <mergeCell ref="R88:R90"/>
    <mergeCell ref="M98:M100"/>
    <mergeCell ref="M96:M97"/>
    <mergeCell ref="M93:M95"/>
    <mergeCell ref="M91:M92"/>
    <mergeCell ref="M88:M90"/>
    <mergeCell ref="D88:D90"/>
    <mergeCell ref="D91:D92"/>
    <mergeCell ref="D93:D95"/>
    <mergeCell ref="D96:D97"/>
    <mergeCell ref="D98:D100"/>
    <mergeCell ref="E98:E100"/>
    <mergeCell ref="E96:E97"/>
    <mergeCell ref="E93:E95"/>
    <mergeCell ref="P104:P105"/>
    <mergeCell ref="D109:D111"/>
    <mergeCell ref="D106:D108"/>
    <mergeCell ref="D104:D105"/>
    <mergeCell ref="D101:D103"/>
    <mergeCell ref="E101:E103"/>
    <mergeCell ref="N109:N111"/>
    <mergeCell ref="N106:N108"/>
    <mergeCell ref="N104:N105"/>
    <mergeCell ref="N101:N103"/>
    <mergeCell ref="M109:M111"/>
    <mergeCell ref="M106:M108"/>
    <mergeCell ref="M104:M105"/>
    <mergeCell ref="M101:M103"/>
    <mergeCell ref="P101:P103"/>
    <mergeCell ref="O101:O103"/>
    <mergeCell ref="O104:O105"/>
    <mergeCell ref="O106:O108"/>
    <mergeCell ref="O109:O111"/>
    <mergeCell ref="U112:Z120"/>
    <mergeCell ref="AB112:AG120"/>
    <mergeCell ref="E109:E111"/>
    <mergeCell ref="E106:E108"/>
    <mergeCell ref="E104:E105"/>
    <mergeCell ref="I101:I111"/>
    <mergeCell ref="S101:S103"/>
    <mergeCell ref="S104:S105"/>
    <mergeCell ref="S106:S108"/>
    <mergeCell ref="S109:S111"/>
    <mergeCell ref="R109:R111"/>
    <mergeCell ref="R106:R108"/>
    <mergeCell ref="R104:R105"/>
    <mergeCell ref="R101:R103"/>
    <mergeCell ref="Q101:Q103"/>
    <mergeCell ref="Q104:Q105"/>
    <mergeCell ref="R112:R113"/>
    <mergeCell ref="R114:R115"/>
    <mergeCell ref="R116:R117"/>
    <mergeCell ref="S116:S117"/>
    <mergeCell ref="Q106:Q108"/>
    <mergeCell ref="Q109:Q111"/>
    <mergeCell ref="P109:P111"/>
    <mergeCell ref="P106:P108"/>
    <mergeCell ref="S114:S115"/>
    <mergeCell ref="S112:S113"/>
    <mergeCell ref="M116:M117"/>
    <mergeCell ref="M114:M115"/>
    <mergeCell ref="M112:M113"/>
    <mergeCell ref="Q116:Q117"/>
    <mergeCell ref="Q114:Q115"/>
    <mergeCell ref="Q112:Q113"/>
    <mergeCell ref="P116:P117"/>
    <mergeCell ref="P114:P115"/>
    <mergeCell ref="P112:P113"/>
    <mergeCell ref="O116:O117"/>
    <mergeCell ref="O114:O115"/>
    <mergeCell ref="O112:O113"/>
    <mergeCell ref="N116:N117"/>
    <mergeCell ref="N114:N115"/>
    <mergeCell ref="N112:N113"/>
    <mergeCell ref="M118:M120"/>
    <mergeCell ref="N118:N120"/>
    <mergeCell ref="P118:P120"/>
    <mergeCell ref="O118:O120"/>
    <mergeCell ref="S118:S120"/>
    <mergeCell ref="R118:R120"/>
    <mergeCell ref="Q118:Q120"/>
    <mergeCell ref="E118:E120"/>
    <mergeCell ref="E116:E117"/>
    <mergeCell ref="E114:E115"/>
    <mergeCell ref="E112:E113"/>
    <mergeCell ref="I112:I120"/>
    <mergeCell ref="D118:D120"/>
    <mergeCell ref="D116:D117"/>
    <mergeCell ref="D114:D115"/>
    <mergeCell ref="D112:D113"/>
    <mergeCell ref="D48:D49"/>
    <mergeCell ref="D41:D42"/>
    <mergeCell ref="D43:D45"/>
    <mergeCell ref="D46:D47"/>
    <mergeCell ref="D78:D80"/>
    <mergeCell ref="D76:D77"/>
    <mergeCell ref="D81:D83"/>
    <mergeCell ref="D84:D85"/>
    <mergeCell ref="D86:D87"/>
    <mergeCell ref="E86:E87"/>
    <mergeCell ref="E91:E92"/>
    <mergeCell ref="E88:E90"/>
    <mergeCell ref="I88:I100"/>
    <mergeCell ref="E48:E49"/>
    <mergeCell ref="E43:E45"/>
    <mergeCell ref="E41:E42"/>
    <mergeCell ref="E46:E47"/>
    <mergeCell ref="S123:S124"/>
    <mergeCell ref="S121:S122"/>
    <mergeCell ref="R125:R127"/>
    <mergeCell ref="R123:R124"/>
    <mergeCell ref="R121:R122"/>
    <mergeCell ref="P125:P127"/>
    <mergeCell ref="P123:P124"/>
    <mergeCell ref="P121:P122"/>
    <mergeCell ref="Q125:Q127"/>
    <mergeCell ref="Q123:Q124"/>
    <mergeCell ref="Q121:Q122"/>
    <mergeCell ref="E121:E122"/>
    <mergeCell ref="D121:D122"/>
    <mergeCell ref="E123:E124"/>
    <mergeCell ref="E125:E127"/>
    <mergeCell ref="D125:D127"/>
    <mergeCell ref="D123:D124"/>
    <mergeCell ref="T5:AM5"/>
    <mergeCell ref="T6:AM6"/>
    <mergeCell ref="B7:J7"/>
    <mergeCell ref="M7:S7"/>
    <mergeCell ref="T7:Z7"/>
    <mergeCell ref="AA7:AG7"/>
    <mergeCell ref="AH7:AN7"/>
    <mergeCell ref="N125:N127"/>
    <mergeCell ref="N123:N124"/>
    <mergeCell ref="N121:N122"/>
    <mergeCell ref="O125:O127"/>
    <mergeCell ref="O123:O124"/>
    <mergeCell ref="O121:O122"/>
    <mergeCell ref="I121:I127"/>
    <mergeCell ref="M121:M122"/>
    <mergeCell ref="M123:M124"/>
    <mergeCell ref="M125:M127"/>
    <mergeCell ref="S125:S127"/>
  </mergeCells>
  <printOptions horizontalCentered="1" gridLines="1"/>
  <pageMargins left="0" right="0" top="0.5" bottom="0.5" header="0.5" footer="0.5"/>
  <pageSetup paperSize="5" scale="33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AT25"/>
  <sheetViews>
    <sheetView zoomScale="80" zoomScaleNormal="80" zoomScalePageLayoutView="80" workbookViewId="0">
      <selection activeCell="B32" sqref="B32"/>
    </sheetView>
  </sheetViews>
  <sheetFormatPr defaultColWidth="8.85546875" defaultRowHeight="13.15"/>
  <cols>
    <col min="1" max="1" width="3.7109375" style="60" customWidth="1"/>
    <col min="2" max="2" width="135.28515625" style="60" customWidth="1"/>
    <col min="3" max="16384" width="8.85546875" style="60"/>
  </cols>
  <sheetData>
    <row r="1" spans="1:46" s="53" customFormat="1" ht="17.45">
      <c r="A1" s="52" t="s">
        <v>251</v>
      </c>
    </row>
    <row r="2" spans="1:46" s="53" customFormat="1" ht="12.75" customHeight="1">
      <c r="A2" s="54" t="s">
        <v>252</v>
      </c>
      <c r="B2" s="55"/>
    </row>
    <row r="3" spans="1:46" s="53" customFormat="1" ht="10.5" customHeight="1">
      <c r="A3" s="54"/>
      <c r="C3" s="56"/>
      <c r="D3" s="57"/>
      <c r="E3" s="57"/>
      <c r="F3" s="56"/>
      <c r="G3" s="56"/>
      <c r="H3" s="56"/>
      <c r="I3" s="56"/>
      <c r="J3" s="58"/>
      <c r="K3" s="58"/>
      <c r="L3" s="56"/>
      <c r="M3" s="59"/>
    </row>
    <row r="4" spans="1:46" s="53" customFormat="1" ht="6" customHeight="1">
      <c r="C4" s="56"/>
      <c r="D4" s="57"/>
      <c r="E4" s="57"/>
      <c r="F4" s="56"/>
      <c r="G4" s="56"/>
      <c r="H4" s="56"/>
      <c r="I4" s="56"/>
      <c r="J4" s="58"/>
      <c r="K4" s="58"/>
      <c r="L4" s="56"/>
      <c r="M4" s="59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</row>
    <row r="6" spans="1:46" ht="21.75" customHeight="1">
      <c r="B6" s="255" t="s">
        <v>253</v>
      </c>
    </row>
    <row r="7" spans="1:46" ht="21.75" customHeight="1">
      <c r="B7" s="256"/>
    </row>
    <row r="8" spans="1:46" ht="19.5" customHeight="1">
      <c r="B8" s="256"/>
    </row>
    <row r="9" spans="1:46" ht="19.5" customHeight="1">
      <c r="B9" s="256"/>
    </row>
    <row r="10" spans="1:46" ht="19.5" customHeight="1">
      <c r="B10" s="256"/>
    </row>
    <row r="11" spans="1:46" ht="19.5" customHeight="1">
      <c r="B11" s="256"/>
    </row>
    <row r="12" spans="1:46" ht="19.5" customHeight="1">
      <c r="B12" s="256"/>
    </row>
    <row r="13" spans="1:46" ht="19.5" customHeight="1">
      <c r="B13" s="256"/>
    </row>
    <row r="14" spans="1:46" ht="19.5" customHeight="1">
      <c r="B14" s="256"/>
    </row>
    <row r="15" spans="1:46" ht="19.5" customHeight="1">
      <c r="B15" s="256"/>
    </row>
    <row r="16" spans="1:46" ht="19.5" customHeight="1">
      <c r="B16" s="256"/>
    </row>
    <row r="17" spans="2:2" ht="19.5" customHeight="1">
      <c r="B17" s="256"/>
    </row>
    <row r="18" spans="2:2" ht="19.5" customHeight="1">
      <c r="B18" s="256"/>
    </row>
    <row r="19" spans="2:2" ht="19.5" customHeight="1">
      <c r="B19" s="256"/>
    </row>
    <row r="20" spans="2:2" ht="19.5" customHeight="1">
      <c r="B20" s="256"/>
    </row>
    <row r="21" spans="2:2" ht="19.5" customHeight="1">
      <c r="B21" s="256"/>
    </row>
    <row r="22" spans="2:2" ht="19.5" customHeight="1">
      <c r="B22" s="257"/>
    </row>
    <row r="23" spans="2:2" ht="19.5" customHeight="1"/>
    <row r="24" spans="2:2" ht="19.5" customHeight="1"/>
    <row r="25" spans="2:2" ht="19.5" customHeight="1"/>
  </sheetData>
  <mergeCells count="1">
    <mergeCell ref="B6:B22"/>
  </mergeCells>
  <pageMargins left="0.75" right="0.75" top="1" bottom="1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G102"/>
  <sheetViews>
    <sheetView tabSelected="1" zoomScaleNormal="100" workbookViewId="0">
      <pane xSplit="6" ySplit="8" topLeftCell="G39" activePane="bottomRight" state="frozen"/>
      <selection pane="bottomRight" activeCell="K19" sqref="K19"/>
      <selection pane="bottomLeft" activeCell="A9" sqref="A9"/>
      <selection pane="topRight" activeCell="G1" sqref="G1"/>
    </sheetView>
  </sheetViews>
  <sheetFormatPr defaultColWidth="8.85546875" defaultRowHeight="13.15"/>
  <cols>
    <col min="1" max="1" width="3.42578125" style="8" customWidth="1"/>
    <col min="2" max="2" width="7.140625" style="15" customWidth="1"/>
    <col min="3" max="3" width="13.28515625" style="15" customWidth="1"/>
    <col min="4" max="4" width="8.85546875" style="15" customWidth="1"/>
    <col min="5" max="5" width="31.28515625" style="15" bestFit="1" customWidth="1"/>
    <col min="6" max="6" width="16.42578125" style="15" customWidth="1"/>
    <col min="7" max="8" width="16.28515625" style="15" customWidth="1"/>
    <col min="9" max="9" width="16.42578125" style="15" customWidth="1"/>
    <col min="10" max="10" width="16.140625" style="15" bestFit="1" customWidth="1"/>
    <col min="11" max="11" width="14.7109375" style="15" bestFit="1" customWidth="1"/>
    <col min="12" max="15" width="14.7109375" style="15" customWidth="1"/>
    <col min="16" max="17" width="16.140625" style="15" customWidth="1"/>
    <col min="18" max="18" width="1.7109375" style="15" customWidth="1"/>
    <col min="19" max="19" width="1.5703125" style="15" customWidth="1"/>
    <col min="20" max="20" width="12.7109375" style="15" bestFit="1" customWidth="1"/>
    <col min="21" max="24" width="9.28515625" style="15" customWidth="1"/>
    <col min="25" max="25" width="12.7109375" style="15" bestFit="1" customWidth="1"/>
    <col min="26" max="26" width="15.140625" style="15" customWidth="1"/>
    <col min="27" max="27" width="12.7109375" style="15" bestFit="1" customWidth="1"/>
    <col min="28" max="59" width="8.85546875" style="8"/>
    <col min="60" max="16384" width="8.85546875" style="15"/>
  </cols>
  <sheetData>
    <row r="1" spans="1:59" s="2" customFormat="1" ht="17.45">
      <c r="A1" s="1" t="s">
        <v>254</v>
      </c>
    </row>
    <row r="2" spans="1:59" s="2" customFormat="1" ht="12.75" customHeight="1">
      <c r="A2" s="70" t="s">
        <v>255</v>
      </c>
      <c r="B2" s="4"/>
    </row>
    <row r="3" spans="1:59" s="2" customFormat="1" ht="12.75" customHeight="1">
      <c r="A3" s="3" t="s">
        <v>155</v>
      </c>
      <c r="B3" s="4"/>
    </row>
    <row r="4" spans="1:59" s="2" customFormat="1" ht="10.5" customHeight="1">
      <c r="A4" s="65" t="s">
        <v>256</v>
      </c>
      <c r="C4" s="5"/>
      <c r="D4" s="6"/>
      <c r="E4" s="5"/>
      <c r="F4" s="6"/>
      <c r="G4" s="5"/>
      <c r="H4" s="5"/>
      <c r="I4" s="5"/>
      <c r="J4" s="5"/>
      <c r="K4" s="5"/>
      <c r="L4" s="7"/>
      <c r="M4" s="7"/>
      <c r="N4" s="7"/>
      <c r="O4" s="7"/>
      <c r="P4" s="5"/>
      <c r="Q4" s="5"/>
      <c r="R4" s="5"/>
      <c r="S4" s="5"/>
    </row>
    <row r="5" spans="1:59" s="2" customFormat="1" ht="6" customHeight="1">
      <c r="C5" s="5"/>
      <c r="D5" s="6"/>
      <c r="E5" s="5"/>
      <c r="F5" s="6"/>
      <c r="G5" s="5"/>
      <c r="H5" s="5"/>
      <c r="I5" s="5"/>
      <c r="J5" s="5"/>
      <c r="K5" s="5"/>
      <c r="L5" s="7"/>
      <c r="M5" s="7"/>
      <c r="N5" s="7"/>
      <c r="O5" s="7"/>
      <c r="P5" s="5"/>
      <c r="Q5" s="5"/>
      <c r="R5" s="5"/>
      <c r="S5" s="5"/>
      <c r="T5" s="199"/>
      <c r="U5" s="199"/>
      <c r="V5" s="199"/>
      <c r="W5" s="199"/>
      <c r="X5" s="199"/>
      <c r="Y5" s="199"/>
      <c r="Z5" s="199"/>
      <c r="AA5" s="199"/>
    </row>
    <row r="6" spans="1:59" s="8" customFormat="1" ht="13.9" thickBot="1">
      <c r="C6" s="73"/>
      <c r="D6" s="73"/>
      <c r="E6" s="74"/>
      <c r="F6" s="73"/>
      <c r="G6" s="74"/>
      <c r="H6" s="10"/>
      <c r="I6" s="11"/>
      <c r="J6" s="12"/>
      <c r="K6" s="12"/>
      <c r="L6" s="13"/>
      <c r="M6" s="13"/>
      <c r="N6" s="13"/>
      <c r="O6" s="13"/>
      <c r="P6" s="10"/>
      <c r="Q6" s="10"/>
      <c r="R6" s="74"/>
      <c r="S6" s="74"/>
      <c r="T6" s="200"/>
      <c r="U6" s="200"/>
      <c r="V6" s="200"/>
      <c r="W6" s="200"/>
      <c r="X6" s="200"/>
      <c r="Y6" s="200"/>
      <c r="Z6" s="200"/>
      <c r="AA6" s="200"/>
    </row>
    <row r="7" spans="1:59" ht="15.75" customHeight="1" thickBot="1">
      <c r="A7" s="201" t="s">
        <v>157</v>
      </c>
      <c r="B7" s="202"/>
      <c r="C7" s="202"/>
      <c r="D7" s="202"/>
      <c r="E7" s="202"/>
      <c r="F7" s="202"/>
      <c r="G7" s="203"/>
      <c r="H7" s="201" t="s">
        <v>257</v>
      </c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3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</row>
    <row r="8" spans="1:59" s="69" customFormat="1" ht="42" thickBot="1">
      <c r="A8" s="68"/>
      <c r="B8" s="75" t="s">
        <v>7</v>
      </c>
      <c r="C8" s="76" t="s">
        <v>162</v>
      </c>
      <c r="D8" s="77" t="s">
        <v>163</v>
      </c>
      <c r="E8" s="76" t="s">
        <v>258</v>
      </c>
      <c r="F8" s="75" t="s">
        <v>259</v>
      </c>
      <c r="G8" s="78" t="s">
        <v>260</v>
      </c>
      <c r="H8" s="66" t="s">
        <v>261</v>
      </c>
      <c r="I8" s="66" t="s">
        <v>262</v>
      </c>
      <c r="J8" s="66" t="s">
        <v>263</v>
      </c>
      <c r="K8" s="66" t="s">
        <v>264</v>
      </c>
      <c r="L8" s="66" t="s">
        <v>265</v>
      </c>
      <c r="M8" s="66" t="s">
        <v>266</v>
      </c>
      <c r="N8" s="66" t="s">
        <v>267</v>
      </c>
      <c r="O8" s="66" t="s">
        <v>268</v>
      </c>
      <c r="P8" s="66" t="s">
        <v>269</v>
      </c>
      <c r="Q8" s="66" t="s">
        <v>270</v>
      </c>
      <c r="R8" s="66"/>
      <c r="S8" s="66"/>
      <c r="T8" s="67" t="s">
        <v>271</v>
      </c>
      <c r="U8" s="67" t="s">
        <v>272</v>
      </c>
      <c r="V8" s="67" t="s">
        <v>273</v>
      </c>
      <c r="W8" s="67" t="s">
        <v>274</v>
      </c>
      <c r="X8" s="67" t="s">
        <v>275</v>
      </c>
      <c r="Y8" s="67" t="s">
        <v>276</v>
      </c>
      <c r="Z8" s="67" t="s">
        <v>277</v>
      </c>
      <c r="AA8" s="67" t="s">
        <v>278</v>
      </c>
    </row>
    <row r="9" spans="1:59">
      <c r="B9" s="25" t="s">
        <v>279</v>
      </c>
      <c r="C9" s="26" t="s">
        <v>280</v>
      </c>
      <c r="D9" s="26"/>
      <c r="E9" s="27" t="s">
        <v>281</v>
      </c>
      <c r="F9" s="30" t="s">
        <v>282</v>
      </c>
      <c r="G9" s="27">
        <v>2021</v>
      </c>
      <c r="H9" s="122"/>
      <c r="I9" s="122"/>
      <c r="J9" s="120"/>
      <c r="K9" s="120"/>
      <c r="L9" s="121"/>
      <c r="M9" s="121"/>
      <c r="N9" s="121"/>
      <c r="O9" s="121"/>
      <c r="P9" s="121"/>
      <c r="Q9" s="121"/>
      <c r="R9" s="121"/>
      <c r="S9" s="121"/>
      <c r="T9" s="122"/>
      <c r="U9" s="123"/>
      <c r="V9" s="123"/>
      <c r="W9" s="123"/>
      <c r="X9" s="123"/>
      <c r="Y9" s="122"/>
      <c r="Z9" s="122"/>
      <c r="AA9" s="124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</row>
    <row r="10" spans="1:59">
      <c r="B10" s="107" t="s">
        <v>283</v>
      </c>
      <c r="C10" s="33" t="s">
        <v>284</v>
      </c>
      <c r="D10" s="33"/>
      <c r="E10" s="34" t="s">
        <v>285</v>
      </c>
      <c r="F10" s="36" t="s">
        <v>282</v>
      </c>
      <c r="G10" s="34">
        <v>2021</v>
      </c>
      <c r="H10" s="129"/>
      <c r="I10" s="129"/>
      <c r="J10" s="137"/>
      <c r="K10" s="137"/>
      <c r="L10" s="138"/>
      <c r="M10" s="138"/>
      <c r="N10" s="138"/>
      <c r="O10" s="138"/>
      <c r="P10" s="138"/>
      <c r="Q10" s="138"/>
      <c r="R10" s="138"/>
      <c r="S10" s="138"/>
      <c r="T10" s="132"/>
      <c r="U10" s="133"/>
      <c r="V10" s="133"/>
      <c r="W10" s="133"/>
      <c r="X10" s="133"/>
      <c r="Y10" s="132"/>
      <c r="Z10" s="129"/>
      <c r="AA10" s="131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</row>
    <row r="11" spans="1:59">
      <c r="B11" s="107" t="s">
        <v>286</v>
      </c>
      <c r="C11" s="33" t="s">
        <v>287</v>
      </c>
      <c r="D11" s="33"/>
      <c r="E11" s="34" t="s">
        <v>288</v>
      </c>
      <c r="F11" s="36" t="s">
        <v>282</v>
      </c>
      <c r="G11" s="34">
        <v>2021</v>
      </c>
      <c r="H11" s="129"/>
      <c r="I11" s="129"/>
      <c r="J11" s="137"/>
      <c r="K11" s="137"/>
      <c r="L11" s="138"/>
      <c r="M11" s="138"/>
      <c r="N11" s="138"/>
      <c r="O11" s="138"/>
      <c r="P11" s="138"/>
      <c r="Q11" s="138"/>
      <c r="R11" s="138"/>
      <c r="S11" s="138"/>
      <c r="T11" s="132"/>
      <c r="U11" s="133"/>
      <c r="V11" s="133"/>
      <c r="W11" s="133"/>
      <c r="X11" s="133"/>
      <c r="Y11" s="132"/>
      <c r="Z11" s="129"/>
      <c r="AA11" s="131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</row>
    <row r="12" spans="1:59">
      <c r="B12" s="107" t="s">
        <v>286</v>
      </c>
      <c r="C12" s="33" t="s">
        <v>289</v>
      </c>
      <c r="D12" s="33"/>
      <c r="E12" s="34" t="s">
        <v>290</v>
      </c>
      <c r="F12" s="36" t="s">
        <v>282</v>
      </c>
      <c r="G12" s="34">
        <v>2021</v>
      </c>
      <c r="H12" s="129"/>
      <c r="I12" s="129"/>
      <c r="J12" s="137"/>
      <c r="K12" s="137"/>
      <c r="L12" s="138"/>
      <c r="M12" s="138"/>
      <c r="N12" s="138"/>
      <c r="O12" s="138"/>
      <c r="P12" s="138"/>
      <c r="Q12" s="138"/>
      <c r="R12" s="138"/>
      <c r="S12" s="138"/>
      <c r="T12" s="132"/>
      <c r="U12" s="133"/>
      <c r="V12" s="133"/>
      <c r="W12" s="133"/>
      <c r="X12" s="133"/>
      <c r="Y12" s="132"/>
      <c r="Z12" s="129"/>
      <c r="AA12" s="131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</row>
    <row r="13" spans="1:59">
      <c r="B13" s="107" t="s">
        <v>16</v>
      </c>
      <c r="C13" s="33" t="s">
        <v>291</v>
      </c>
      <c r="D13" s="33"/>
      <c r="E13" s="34" t="s">
        <v>51</v>
      </c>
      <c r="F13" s="36" t="s">
        <v>282</v>
      </c>
      <c r="G13" s="34">
        <v>2021</v>
      </c>
      <c r="H13" s="129"/>
      <c r="I13" s="129"/>
      <c r="J13" s="137"/>
      <c r="K13" s="137"/>
      <c r="L13" s="138"/>
      <c r="M13" s="138"/>
      <c r="N13" s="138"/>
      <c r="O13" s="138"/>
      <c r="P13" s="138"/>
      <c r="Q13" s="138"/>
      <c r="R13" s="138"/>
      <c r="S13" s="138"/>
      <c r="T13" s="132"/>
      <c r="U13" s="133"/>
      <c r="V13" s="133"/>
      <c r="W13" s="133"/>
      <c r="X13" s="133"/>
      <c r="Y13" s="132"/>
      <c r="Z13" s="129"/>
      <c r="AA13" s="131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</row>
    <row r="14" spans="1:59">
      <c r="B14" s="107" t="s">
        <v>16</v>
      </c>
      <c r="C14" s="33" t="s">
        <v>292</v>
      </c>
      <c r="D14" s="33"/>
      <c r="E14" s="34" t="s">
        <v>13</v>
      </c>
      <c r="F14" s="36" t="s">
        <v>282</v>
      </c>
      <c r="G14" s="34">
        <v>2021</v>
      </c>
      <c r="H14" s="129"/>
      <c r="I14" s="129"/>
      <c r="J14" s="137"/>
      <c r="K14" s="137"/>
      <c r="L14" s="138"/>
      <c r="M14" s="138"/>
      <c r="N14" s="138"/>
      <c r="O14" s="138"/>
      <c r="P14" s="138"/>
      <c r="Q14" s="138"/>
      <c r="R14" s="138"/>
      <c r="S14" s="138"/>
      <c r="T14" s="132"/>
      <c r="U14" s="133"/>
      <c r="V14" s="133"/>
      <c r="W14" s="133"/>
      <c r="X14" s="133"/>
      <c r="Y14" s="132"/>
      <c r="Z14" s="129"/>
      <c r="AA14" s="131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</row>
    <row r="15" spans="1:59">
      <c r="B15" s="107" t="s">
        <v>16</v>
      </c>
      <c r="C15" s="33" t="s">
        <v>293</v>
      </c>
      <c r="D15" s="33"/>
      <c r="E15" s="34" t="s">
        <v>67</v>
      </c>
      <c r="F15" s="36" t="s">
        <v>282</v>
      </c>
      <c r="G15" s="34">
        <v>2021</v>
      </c>
      <c r="H15" s="129"/>
      <c r="I15" s="129"/>
      <c r="J15" s="137"/>
      <c r="K15" s="137"/>
      <c r="L15" s="138"/>
      <c r="M15" s="138"/>
      <c r="N15" s="138"/>
      <c r="O15" s="138"/>
      <c r="P15" s="138"/>
      <c r="Q15" s="138"/>
      <c r="R15" s="138"/>
      <c r="S15" s="138"/>
      <c r="T15" s="132"/>
      <c r="U15" s="133"/>
      <c r="V15" s="133"/>
      <c r="W15" s="133"/>
      <c r="X15" s="133"/>
      <c r="Y15" s="132"/>
      <c r="Z15" s="129"/>
      <c r="AA15" s="131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</row>
    <row r="16" spans="1:59">
      <c r="B16" s="107" t="s">
        <v>16</v>
      </c>
      <c r="C16" s="33" t="s">
        <v>294</v>
      </c>
      <c r="D16" s="33"/>
      <c r="E16" s="34" t="s">
        <v>99</v>
      </c>
      <c r="F16" s="36" t="s">
        <v>282</v>
      </c>
      <c r="G16" s="34">
        <v>2021</v>
      </c>
      <c r="H16" s="129"/>
      <c r="I16" s="129"/>
      <c r="J16" s="137"/>
      <c r="K16" s="137"/>
      <c r="L16" s="138"/>
      <c r="M16" s="138"/>
      <c r="N16" s="138"/>
      <c r="O16" s="138"/>
      <c r="P16" s="138"/>
      <c r="Q16" s="138"/>
      <c r="R16" s="138"/>
      <c r="S16" s="138"/>
      <c r="T16" s="132"/>
      <c r="U16" s="133"/>
      <c r="V16" s="133"/>
      <c r="W16" s="133"/>
      <c r="X16" s="133"/>
      <c r="Y16" s="132"/>
      <c r="Z16" s="129"/>
      <c r="AA16" s="131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</row>
    <row r="17" spans="2:59">
      <c r="B17" s="107" t="s">
        <v>16</v>
      </c>
      <c r="C17" s="33" t="s">
        <v>295</v>
      </c>
      <c r="D17" s="33"/>
      <c r="E17" s="34" t="s">
        <v>93</v>
      </c>
      <c r="F17" s="36" t="s">
        <v>282</v>
      </c>
      <c r="G17" s="34">
        <v>2021</v>
      </c>
      <c r="H17" s="129"/>
      <c r="I17" s="129"/>
      <c r="J17" s="137"/>
      <c r="K17" s="137"/>
      <c r="L17" s="138"/>
      <c r="M17" s="138"/>
      <c r="N17" s="138"/>
      <c r="O17" s="138"/>
      <c r="P17" s="138"/>
      <c r="Q17" s="138"/>
      <c r="R17" s="138"/>
      <c r="S17" s="138"/>
      <c r="T17" s="132"/>
      <c r="U17" s="133"/>
      <c r="V17" s="133"/>
      <c r="W17" s="133"/>
      <c r="X17" s="133"/>
      <c r="Y17" s="132"/>
      <c r="Z17" s="129"/>
      <c r="AA17" s="131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</row>
    <row r="18" spans="2:59">
      <c r="B18" s="107" t="s">
        <v>16</v>
      </c>
      <c r="C18" s="33" t="s">
        <v>296</v>
      </c>
      <c r="D18" s="33"/>
      <c r="E18" s="34" t="s">
        <v>135</v>
      </c>
      <c r="F18" s="36" t="s">
        <v>282</v>
      </c>
      <c r="G18" s="34">
        <v>2021</v>
      </c>
      <c r="H18" s="129"/>
      <c r="I18" s="129"/>
      <c r="J18" s="137"/>
      <c r="K18" s="137"/>
      <c r="L18" s="138"/>
      <c r="M18" s="138"/>
      <c r="N18" s="138"/>
      <c r="O18" s="138"/>
      <c r="P18" s="138"/>
      <c r="Q18" s="138"/>
      <c r="R18" s="138"/>
      <c r="S18" s="138"/>
      <c r="T18" s="132"/>
      <c r="U18" s="133"/>
      <c r="V18" s="133"/>
      <c r="W18" s="133"/>
      <c r="X18" s="133"/>
      <c r="Y18" s="132"/>
      <c r="Z18" s="129"/>
      <c r="AA18" s="131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</row>
    <row r="19" spans="2:59">
      <c r="B19" s="107" t="s">
        <v>16</v>
      </c>
      <c r="C19" s="33" t="s">
        <v>297</v>
      </c>
      <c r="D19" s="33"/>
      <c r="E19" s="34" t="s">
        <v>142</v>
      </c>
      <c r="F19" s="36" t="s">
        <v>282</v>
      </c>
      <c r="G19" s="34">
        <v>2021</v>
      </c>
      <c r="H19" s="129"/>
      <c r="I19" s="129"/>
      <c r="J19" s="137"/>
      <c r="K19" s="137"/>
      <c r="L19" s="138"/>
      <c r="M19" s="138"/>
      <c r="N19" s="138"/>
      <c r="O19" s="138"/>
      <c r="P19" s="138"/>
      <c r="Q19" s="138"/>
      <c r="R19" s="138"/>
      <c r="S19" s="138"/>
      <c r="T19" s="132"/>
      <c r="U19" s="133"/>
      <c r="V19" s="133"/>
      <c r="W19" s="133"/>
      <c r="X19" s="133"/>
      <c r="Y19" s="132"/>
      <c r="Z19" s="129"/>
      <c r="AA19" s="131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</row>
    <row r="20" spans="2:59" ht="13.9" thickBot="1">
      <c r="B20" s="134"/>
      <c r="C20" s="179"/>
      <c r="D20" s="179"/>
      <c r="E20" s="40"/>
      <c r="F20" s="163"/>
      <c r="G20" s="94"/>
      <c r="H20" s="167"/>
      <c r="I20" s="167"/>
      <c r="J20" s="155"/>
      <c r="K20" s="155"/>
      <c r="L20" s="156"/>
      <c r="M20" s="156"/>
      <c r="N20" s="156"/>
      <c r="O20" s="156"/>
      <c r="P20" s="156"/>
      <c r="Q20" s="156"/>
      <c r="R20" s="156"/>
      <c r="S20" s="156"/>
      <c r="T20" s="132"/>
      <c r="U20" s="133"/>
      <c r="V20" s="133"/>
      <c r="W20" s="133"/>
      <c r="X20" s="133"/>
      <c r="Y20" s="132"/>
      <c r="Z20" s="157"/>
      <c r="AA20" s="159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</row>
    <row r="21" spans="2:59">
      <c r="B21" s="161" t="s">
        <v>279</v>
      </c>
      <c r="C21" s="180" t="s">
        <v>280</v>
      </c>
      <c r="D21" s="180"/>
      <c r="E21" s="28" t="s">
        <v>281</v>
      </c>
      <c r="F21" s="30" t="s">
        <v>298</v>
      </c>
      <c r="G21" s="28">
        <v>2020</v>
      </c>
      <c r="H21" s="122">
        <v>201323</v>
      </c>
      <c r="I21" s="119">
        <v>243022</v>
      </c>
      <c r="J21" s="120">
        <v>8856</v>
      </c>
      <c r="K21" s="120">
        <v>251878</v>
      </c>
      <c r="L21" s="121">
        <v>49366</v>
      </c>
      <c r="M21" s="121">
        <v>140688</v>
      </c>
      <c r="N21" s="121">
        <v>190054</v>
      </c>
      <c r="O21" s="121">
        <v>61824</v>
      </c>
      <c r="P21" s="121">
        <v>1336083</v>
      </c>
      <c r="Q21" s="121">
        <v>1274259</v>
      </c>
      <c r="R21" s="121"/>
      <c r="S21" s="121"/>
      <c r="T21" s="152">
        <f t="shared" ref="T21:T30" si="0">P21-Q21</f>
        <v>61824</v>
      </c>
      <c r="U21" s="153">
        <f t="shared" ref="U21:U30" si="1">I21/L21</f>
        <v>4.9228618887493418</v>
      </c>
      <c r="V21" s="153">
        <f t="shared" ref="V21:V30" si="2">(H21*365)/Q21</f>
        <v>57.667157932571008</v>
      </c>
      <c r="W21" s="153">
        <f t="shared" ref="W21:W30" si="3">N21/K21</f>
        <v>0.75454783665107716</v>
      </c>
      <c r="X21" s="153">
        <f t="shared" ref="X21:X30" si="4">T21/P21</f>
        <v>4.627257438347767E-2</v>
      </c>
      <c r="Y21" s="152">
        <f t="shared" ref="Y21:Y30" si="5">H21-H39</f>
        <v>201323</v>
      </c>
      <c r="Z21" s="122">
        <v>0</v>
      </c>
      <c r="AA21" s="124">
        <v>61824</v>
      </c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</row>
    <row r="22" spans="2:59">
      <c r="B22" s="107" t="s">
        <v>283</v>
      </c>
      <c r="C22" s="33" t="s">
        <v>284</v>
      </c>
      <c r="D22" s="33"/>
      <c r="E22" s="34" t="s">
        <v>285</v>
      </c>
      <c r="F22" s="72" t="s">
        <v>298</v>
      </c>
      <c r="G22" s="34">
        <v>2020</v>
      </c>
      <c r="H22" s="126">
        <v>430394</v>
      </c>
      <c r="I22" s="126">
        <v>485523</v>
      </c>
      <c r="J22" s="127">
        <v>0</v>
      </c>
      <c r="K22" s="127">
        <v>485523</v>
      </c>
      <c r="L22" s="128">
        <v>218679</v>
      </c>
      <c r="M22" s="128">
        <v>2703185</v>
      </c>
      <c r="N22" s="128">
        <v>2921864</v>
      </c>
      <c r="O22" s="128">
        <v>-3788208</v>
      </c>
      <c r="P22" s="128">
        <v>2129058</v>
      </c>
      <c r="Q22" s="128">
        <v>2339997</v>
      </c>
      <c r="R22" s="128"/>
      <c r="S22" s="128"/>
      <c r="T22" s="139">
        <f t="shared" si="0"/>
        <v>-210939</v>
      </c>
      <c r="U22" s="164">
        <f t="shared" si="1"/>
        <v>2.220254345410396</v>
      </c>
      <c r="V22" s="164">
        <f t="shared" si="2"/>
        <v>67.134192907084923</v>
      </c>
      <c r="W22" s="164">
        <f t="shared" si="3"/>
        <v>6.0179723720606439</v>
      </c>
      <c r="X22" s="164">
        <f t="shared" si="4"/>
        <v>-9.9076211169446773E-2</v>
      </c>
      <c r="Y22" s="139">
        <f t="shared" si="5"/>
        <v>225409</v>
      </c>
      <c r="Z22" s="132">
        <v>-4502490</v>
      </c>
      <c r="AA22" s="135">
        <v>-3788208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</row>
    <row r="23" spans="2:59">
      <c r="B23" s="107" t="s">
        <v>16</v>
      </c>
      <c r="C23" s="33" t="s">
        <v>291</v>
      </c>
      <c r="D23" s="33"/>
      <c r="E23" s="34" t="s">
        <v>51</v>
      </c>
      <c r="F23" s="125" t="s">
        <v>298</v>
      </c>
      <c r="G23" s="34">
        <v>2020</v>
      </c>
      <c r="H23" s="126">
        <v>5745658</v>
      </c>
      <c r="I23" s="126">
        <v>8836710</v>
      </c>
      <c r="J23" s="127">
        <v>13328541</v>
      </c>
      <c r="K23" s="127">
        <v>22165251</v>
      </c>
      <c r="L23" s="128">
        <v>2292581</v>
      </c>
      <c r="M23" s="128">
        <v>31197332</v>
      </c>
      <c r="N23" s="128">
        <v>33489913</v>
      </c>
      <c r="O23" s="128">
        <v>-1798088</v>
      </c>
      <c r="P23" s="128">
        <v>22316496</v>
      </c>
      <c r="Q23" s="128">
        <v>2261349</v>
      </c>
      <c r="R23" s="128"/>
      <c r="S23" s="128"/>
      <c r="T23" s="129">
        <f t="shared" si="0"/>
        <v>20055147</v>
      </c>
      <c r="U23" s="130">
        <f t="shared" si="1"/>
        <v>3.8544810412369293</v>
      </c>
      <c r="V23" s="130">
        <f t="shared" si="2"/>
        <v>927.39562535460027</v>
      </c>
      <c r="W23" s="130">
        <f t="shared" si="3"/>
        <v>1.5109196372285612</v>
      </c>
      <c r="X23" s="130">
        <f t="shared" si="4"/>
        <v>0.89866917279486891</v>
      </c>
      <c r="Y23" s="129">
        <f t="shared" si="5"/>
        <v>4596824</v>
      </c>
      <c r="Z23" s="132">
        <v>-1501090</v>
      </c>
      <c r="AA23" s="135">
        <v>1798088</v>
      </c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</row>
    <row r="24" spans="2:59">
      <c r="B24" s="107" t="s">
        <v>16</v>
      </c>
      <c r="C24" s="33" t="s">
        <v>292</v>
      </c>
      <c r="D24" s="179"/>
      <c r="E24" s="34" t="s">
        <v>13</v>
      </c>
      <c r="F24" s="125" t="s">
        <v>298</v>
      </c>
      <c r="G24" s="34">
        <v>2020</v>
      </c>
      <c r="H24" s="126">
        <v>17477266</v>
      </c>
      <c r="I24" s="126">
        <v>29494911</v>
      </c>
      <c r="J24" s="127">
        <v>68913864</v>
      </c>
      <c r="K24" s="127">
        <v>98408775</v>
      </c>
      <c r="L24" s="128">
        <v>7524987</v>
      </c>
      <c r="M24" s="128">
        <v>112577800</v>
      </c>
      <c r="N24" s="128">
        <v>120102787</v>
      </c>
      <c r="O24" s="128">
        <v>-3774041</v>
      </c>
      <c r="P24" s="128">
        <v>47744805</v>
      </c>
      <c r="Q24" s="128">
        <v>49075438</v>
      </c>
      <c r="R24" s="128"/>
      <c r="S24" s="128"/>
      <c r="T24" s="129">
        <f t="shared" si="0"/>
        <v>-1330633</v>
      </c>
      <c r="U24" s="130">
        <f t="shared" si="1"/>
        <v>3.9195962730566842</v>
      </c>
      <c r="V24" s="130">
        <f t="shared" si="2"/>
        <v>129.98767509726557</v>
      </c>
      <c r="W24" s="130">
        <f t="shared" si="3"/>
        <v>1.2204479427774606</v>
      </c>
      <c r="X24" s="130">
        <f t="shared" si="4"/>
        <v>-2.7869691791599108E-2</v>
      </c>
      <c r="Y24" s="129">
        <f t="shared" si="5"/>
        <v>10119686</v>
      </c>
      <c r="Z24" s="132">
        <v>-2443408</v>
      </c>
      <c r="AA24" s="135">
        <v>-3774041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</row>
    <row r="25" spans="2:59">
      <c r="B25" s="107" t="s">
        <v>16</v>
      </c>
      <c r="C25" s="33" t="s">
        <v>293</v>
      </c>
      <c r="D25" s="179"/>
      <c r="E25" s="40" t="s">
        <v>67</v>
      </c>
      <c r="F25" s="125" t="s">
        <v>298</v>
      </c>
      <c r="G25" s="34">
        <v>2020</v>
      </c>
      <c r="H25" s="126">
        <v>15437921</v>
      </c>
      <c r="I25" s="126">
        <v>35606848</v>
      </c>
      <c r="J25" s="127">
        <v>103502904</v>
      </c>
      <c r="K25" s="127">
        <v>139109752</v>
      </c>
      <c r="L25" s="128">
        <v>6963297</v>
      </c>
      <c r="M25" s="128">
        <v>157922380</v>
      </c>
      <c r="N25" s="128">
        <v>164885677</v>
      </c>
      <c r="O25" s="128">
        <v>-9239054</v>
      </c>
      <c r="P25" s="128">
        <v>51389004</v>
      </c>
      <c r="Q25" s="128">
        <v>52644289</v>
      </c>
      <c r="R25" s="128"/>
      <c r="S25" s="128"/>
      <c r="T25" s="129">
        <f t="shared" si="0"/>
        <v>-1255285</v>
      </c>
      <c r="U25" s="130">
        <f t="shared" si="1"/>
        <v>5.1135041346075001</v>
      </c>
      <c r="V25" s="130">
        <f t="shared" si="2"/>
        <v>107.03613387199512</v>
      </c>
      <c r="W25" s="130">
        <f t="shared" si="3"/>
        <v>1.1852920059838796</v>
      </c>
      <c r="X25" s="130">
        <f t="shared" si="4"/>
        <v>-2.4427112850834782E-2</v>
      </c>
      <c r="Y25" s="129">
        <f t="shared" si="5"/>
        <v>10617706</v>
      </c>
      <c r="Z25" s="132">
        <v>-7983769</v>
      </c>
      <c r="AA25" s="135">
        <v>9239054</v>
      </c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</row>
    <row r="26" spans="2:59">
      <c r="B26" s="107" t="s">
        <v>16</v>
      </c>
      <c r="C26" s="33" t="s">
        <v>294</v>
      </c>
      <c r="D26" s="179"/>
      <c r="E26" s="34" t="s">
        <v>99</v>
      </c>
      <c r="F26" s="125" t="s">
        <v>298</v>
      </c>
      <c r="G26" s="34">
        <v>2020</v>
      </c>
      <c r="H26" s="126">
        <v>23406296</v>
      </c>
      <c r="I26" s="126">
        <v>36003039</v>
      </c>
      <c r="J26" s="127">
        <v>91705788</v>
      </c>
      <c r="K26" s="127">
        <v>127708827</v>
      </c>
      <c r="L26" s="128">
        <v>7149324</v>
      </c>
      <c r="M26" s="128">
        <v>152627447</v>
      </c>
      <c r="N26" s="128">
        <v>159776771</v>
      </c>
      <c r="O26" s="128">
        <v>-8084565</v>
      </c>
      <c r="P26" s="128">
        <v>76127725</v>
      </c>
      <c r="Q26" s="128">
        <v>75053572</v>
      </c>
      <c r="R26" s="128"/>
      <c r="S26" s="128"/>
      <c r="T26" s="129">
        <f t="shared" si="0"/>
        <v>1074153</v>
      </c>
      <c r="U26" s="130">
        <f t="shared" si="1"/>
        <v>5.0358661881878621</v>
      </c>
      <c r="V26" s="130">
        <f t="shared" si="2"/>
        <v>113.82933299963392</v>
      </c>
      <c r="W26" s="130">
        <f t="shared" si="3"/>
        <v>1.2511020166209812</v>
      </c>
      <c r="X26" s="130">
        <f t="shared" si="4"/>
        <v>1.4109879153751146E-2</v>
      </c>
      <c r="Y26" s="129">
        <f t="shared" si="5"/>
        <v>10416027</v>
      </c>
      <c r="Z26" s="132">
        <v>-9158718</v>
      </c>
      <c r="AA26" s="135">
        <v>-8084565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</row>
    <row r="27" spans="2:59">
      <c r="B27" s="107" t="s">
        <v>16</v>
      </c>
      <c r="C27" s="33" t="s">
        <v>295</v>
      </c>
      <c r="D27" s="179"/>
      <c r="E27" s="34" t="s">
        <v>93</v>
      </c>
      <c r="F27" s="125" t="s">
        <v>298</v>
      </c>
      <c r="G27" s="34">
        <v>2020</v>
      </c>
      <c r="H27" s="126">
        <v>1303435</v>
      </c>
      <c r="I27" s="126">
        <v>2099483</v>
      </c>
      <c r="J27" s="127">
        <v>377205</v>
      </c>
      <c r="K27" s="127">
        <v>2476688</v>
      </c>
      <c r="L27" s="128">
        <v>700422</v>
      </c>
      <c r="M27" s="128">
        <v>5804308</v>
      </c>
      <c r="N27" s="128">
        <v>6504730</v>
      </c>
      <c r="O27" s="128">
        <v>-144373</v>
      </c>
      <c r="P27" s="128">
        <v>9382972</v>
      </c>
      <c r="Q27" s="128">
        <v>9382972</v>
      </c>
      <c r="R27" s="128"/>
      <c r="S27" s="128"/>
      <c r="T27" s="129">
        <f t="shared" si="0"/>
        <v>0</v>
      </c>
      <c r="U27" s="130">
        <f t="shared" si="1"/>
        <v>2.9974543917809551</v>
      </c>
      <c r="V27" s="130">
        <f t="shared" si="2"/>
        <v>50.703953395576583</v>
      </c>
      <c r="W27" s="130">
        <f t="shared" si="3"/>
        <v>2.6263824914563321</v>
      </c>
      <c r="X27" s="130">
        <f t="shared" si="4"/>
        <v>0</v>
      </c>
      <c r="Y27" s="129">
        <f t="shared" si="5"/>
        <v>787577</v>
      </c>
      <c r="Z27" s="132">
        <v>-103396</v>
      </c>
      <c r="AA27" s="135">
        <v>-144373</v>
      </c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</row>
    <row r="28" spans="2:59">
      <c r="B28" s="107" t="s">
        <v>16</v>
      </c>
      <c r="C28" s="179" t="s">
        <v>296</v>
      </c>
      <c r="D28" s="179"/>
      <c r="E28" s="40" t="s">
        <v>135</v>
      </c>
      <c r="F28" s="125" t="s">
        <v>298</v>
      </c>
      <c r="G28" s="34">
        <v>2020</v>
      </c>
      <c r="H28" s="126">
        <v>1835023</v>
      </c>
      <c r="I28" s="126">
        <v>4295111</v>
      </c>
      <c r="J28" s="127">
        <v>17905789</v>
      </c>
      <c r="K28" s="127">
        <v>22200900</v>
      </c>
      <c r="L28" s="128">
        <v>2036637</v>
      </c>
      <c r="M28" s="128">
        <v>24999906</v>
      </c>
      <c r="N28" s="128">
        <v>27036543</v>
      </c>
      <c r="O28" s="128">
        <v>-2002767</v>
      </c>
      <c r="P28" s="128">
        <v>7025911</v>
      </c>
      <c r="Q28" s="128">
        <v>7723484</v>
      </c>
      <c r="R28" s="128"/>
      <c r="S28" s="128"/>
      <c r="T28" s="129">
        <f t="shared" si="0"/>
        <v>-697573</v>
      </c>
      <c r="U28" s="130">
        <f t="shared" si="1"/>
        <v>2.1089231905341994</v>
      </c>
      <c r="V28" s="130">
        <f t="shared" si="2"/>
        <v>86.720370625484563</v>
      </c>
      <c r="W28" s="130">
        <f t="shared" si="3"/>
        <v>1.2178129265029796</v>
      </c>
      <c r="X28" s="130">
        <f t="shared" si="4"/>
        <v>-9.9285772336142608E-2</v>
      </c>
      <c r="Y28" s="129">
        <f t="shared" si="5"/>
        <v>53127</v>
      </c>
      <c r="Z28" s="132">
        <v>-1305194</v>
      </c>
      <c r="AA28" s="135">
        <v>-2002767</v>
      </c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</row>
    <row r="29" spans="2:59">
      <c r="B29" s="107" t="s">
        <v>16</v>
      </c>
      <c r="C29" s="179" t="s">
        <v>297</v>
      </c>
      <c r="D29" s="179"/>
      <c r="E29" s="40" t="s">
        <v>142</v>
      </c>
      <c r="F29" s="125" t="s">
        <v>298</v>
      </c>
      <c r="G29" s="34">
        <v>2020</v>
      </c>
      <c r="H29" s="126">
        <v>616327</v>
      </c>
      <c r="I29" s="126">
        <v>979434</v>
      </c>
      <c r="J29" s="127">
        <v>183410</v>
      </c>
      <c r="K29" s="127">
        <v>1162844</v>
      </c>
      <c r="L29" s="128">
        <v>348574</v>
      </c>
      <c r="M29" s="128">
        <v>2669665</v>
      </c>
      <c r="N29" s="128">
        <v>3018239</v>
      </c>
      <c r="O29" s="128">
        <v>134177</v>
      </c>
      <c r="P29" s="128">
        <v>3737016</v>
      </c>
      <c r="Q29" s="128">
        <v>3766909</v>
      </c>
      <c r="R29" s="128"/>
      <c r="S29" s="128"/>
      <c r="T29" s="129">
        <f t="shared" si="0"/>
        <v>-29893</v>
      </c>
      <c r="U29" s="130">
        <f t="shared" si="1"/>
        <v>2.8098309110834427</v>
      </c>
      <c r="V29" s="130">
        <f t="shared" si="2"/>
        <v>59.719880411233717</v>
      </c>
      <c r="W29" s="130">
        <f t="shared" si="3"/>
        <v>2.5955665592289248</v>
      </c>
      <c r="X29" s="130">
        <f t="shared" si="4"/>
        <v>-7.9991629685289018E-3</v>
      </c>
      <c r="Y29" s="129">
        <f t="shared" si="5"/>
        <v>280558</v>
      </c>
      <c r="Z29" s="132">
        <v>164070</v>
      </c>
      <c r="AA29" s="135">
        <v>134177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</row>
    <row r="30" spans="2:59" ht="13.9" thickBot="1">
      <c r="B30" s="134"/>
      <c r="C30" s="179"/>
      <c r="D30" s="179"/>
      <c r="E30" s="40"/>
      <c r="F30" s="125"/>
      <c r="G30" s="94"/>
      <c r="H30" s="126"/>
      <c r="I30" s="126"/>
      <c r="J30" s="127"/>
      <c r="K30" s="127"/>
      <c r="L30" s="128"/>
      <c r="M30" s="128"/>
      <c r="N30" s="128"/>
      <c r="O30" s="128"/>
      <c r="P30" s="128"/>
      <c r="Q30" s="128"/>
      <c r="R30" s="128"/>
      <c r="S30" s="128"/>
      <c r="T30" s="165"/>
      <c r="U30" s="166"/>
      <c r="V30" s="166"/>
      <c r="W30" s="166"/>
      <c r="X30" s="166"/>
      <c r="Y30" s="165"/>
      <c r="Z30" s="132"/>
      <c r="AA30" s="13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</row>
    <row r="31" spans="2:59">
      <c r="B31" s="161" t="s">
        <v>283</v>
      </c>
      <c r="C31" s="180" t="s">
        <v>284</v>
      </c>
      <c r="D31" s="180"/>
      <c r="E31" s="28" t="s">
        <v>285</v>
      </c>
      <c r="F31" s="176" t="s">
        <v>299</v>
      </c>
      <c r="G31" s="28">
        <v>2019</v>
      </c>
      <c r="H31" s="162">
        <v>433766</v>
      </c>
      <c r="I31" s="162">
        <v>488089</v>
      </c>
      <c r="J31" s="150">
        <v>94393</v>
      </c>
      <c r="K31" s="150">
        <v>582482</v>
      </c>
      <c r="L31" s="151">
        <v>435879</v>
      </c>
      <c r="M31" s="151">
        <v>3213594</v>
      </c>
      <c r="N31" s="151">
        <v>3649473</v>
      </c>
      <c r="O31" s="151">
        <v>-4502490</v>
      </c>
      <c r="P31" s="151">
        <v>2213316</v>
      </c>
      <c r="Q31" s="151">
        <v>1985313</v>
      </c>
      <c r="R31" s="151"/>
      <c r="S31" s="151"/>
      <c r="T31" s="122">
        <f>P31-Q31</f>
        <v>228003</v>
      </c>
      <c r="U31" s="123">
        <f>I31/L31</f>
        <v>1.1197809483824639</v>
      </c>
      <c r="V31" s="123">
        <f>(H31*365)/Q31</f>
        <v>79.747923879005484</v>
      </c>
      <c r="W31" s="123">
        <f>N31/K31</f>
        <v>6.2653833079820496</v>
      </c>
      <c r="X31" s="123">
        <f>T31/P31</f>
        <v>0.10301421035224975</v>
      </c>
      <c r="Y31" s="122">
        <f>H31-H49</f>
        <v>227021</v>
      </c>
      <c r="Z31" s="152">
        <v>-5026892</v>
      </c>
      <c r="AA31" s="154">
        <v>-4502490</v>
      </c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</row>
    <row r="32" spans="2:59">
      <c r="B32" s="107" t="s">
        <v>16</v>
      </c>
      <c r="C32" s="33" t="s">
        <v>291</v>
      </c>
      <c r="D32" s="33"/>
      <c r="E32" s="34" t="s">
        <v>51</v>
      </c>
      <c r="F32" s="36" t="s">
        <v>299</v>
      </c>
      <c r="G32" s="34">
        <v>2019</v>
      </c>
      <c r="H32" s="129">
        <v>2115467</v>
      </c>
      <c r="I32" s="136">
        <v>5034657</v>
      </c>
      <c r="J32" s="137">
        <f>2565331+10973464</f>
        <v>13538795</v>
      </c>
      <c r="K32" s="137">
        <f t="shared" ref="K32" si="6">I32+J32</f>
        <v>18573452</v>
      </c>
      <c r="L32" s="138">
        <v>2471853</v>
      </c>
      <c r="M32" s="138">
        <v>28152067</v>
      </c>
      <c r="N32" s="138">
        <f t="shared" ref="N32" si="7">L32+M32</f>
        <v>30623920</v>
      </c>
      <c r="O32" s="138">
        <v>-1501090</v>
      </c>
      <c r="P32" s="138">
        <v>19554755</v>
      </c>
      <c r="Q32" s="138">
        <v>21678173</v>
      </c>
      <c r="R32" s="138"/>
      <c r="S32" s="138"/>
      <c r="T32" s="129">
        <f>P32-Q32</f>
        <v>-2123418</v>
      </c>
      <c r="U32" s="130">
        <f>I32/L32</f>
        <v>2.0367946637603449</v>
      </c>
      <c r="V32" s="130">
        <f>(H32*365)/Q32</f>
        <v>35.618566887532452</v>
      </c>
      <c r="W32" s="130">
        <f>N32/K32</f>
        <v>1.6488006645183675</v>
      </c>
      <c r="X32" s="130">
        <f>T32/P32</f>
        <v>-0.10858832033436369</v>
      </c>
      <c r="Y32" s="129">
        <f>H32-H50</f>
        <v>1750743</v>
      </c>
      <c r="Z32" s="129">
        <f>AA50</f>
        <v>329190</v>
      </c>
      <c r="AA32" s="131">
        <f>Z32+T32</f>
        <v>-1794228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</row>
    <row r="33" spans="2:59">
      <c r="B33" s="107" t="s">
        <v>16</v>
      </c>
      <c r="C33" s="33" t="s">
        <v>292</v>
      </c>
      <c r="D33" s="179"/>
      <c r="E33" s="34" t="s">
        <v>13</v>
      </c>
      <c r="F33" s="125" t="s">
        <v>299</v>
      </c>
      <c r="G33" s="34">
        <v>2019</v>
      </c>
      <c r="H33" s="126">
        <v>9300532</v>
      </c>
      <c r="I33" s="126">
        <v>20245106</v>
      </c>
      <c r="J33" s="127">
        <f>17302657+52912890</f>
        <v>70215547</v>
      </c>
      <c r="K33" s="127">
        <f t="shared" ref="K33:K38" si="8">I33+J33</f>
        <v>90460653</v>
      </c>
      <c r="L33" s="128">
        <v>4932333</v>
      </c>
      <c r="M33" s="128">
        <f>109371914</f>
        <v>109371914</v>
      </c>
      <c r="N33" s="128">
        <f t="shared" ref="N33:N38" si="9">L33+M33</f>
        <v>114304247</v>
      </c>
      <c r="O33" s="128">
        <v>-2443408</v>
      </c>
      <c r="P33" s="128">
        <v>43419051</v>
      </c>
      <c r="Q33" s="128">
        <v>45995597</v>
      </c>
      <c r="R33" s="128"/>
      <c r="S33" s="128"/>
      <c r="T33" s="129">
        <f t="shared" ref="T33:T35" si="10">P33-Q33</f>
        <v>-2576546</v>
      </c>
      <c r="U33" s="130">
        <f t="shared" ref="U33:U38" si="11">I33/L33</f>
        <v>4.1045699874684045</v>
      </c>
      <c r="V33" s="130">
        <f t="shared" ref="V33:V38" si="12">(H33*365)/Q33</f>
        <v>73.804763964689926</v>
      </c>
      <c r="W33" s="130">
        <f t="shared" ref="W33:W38" si="13">N33/K33</f>
        <v>1.2635797245460962</v>
      </c>
      <c r="X33" s="130">
        <f t="shared" ref="X33:X38" si="14">T33/P33</f>
        <v>-5.9341370680810135E-2</v>
      </c>
      <c r="Y33" s="129">
        <f t="shared" ref="Y33:Y38" si="15">H33-H42</f>
        <v>1942952</v>
      </c>
      <c r="Z33" s="129">
        <v>622328</v>
      </c>
      <c r="AA33" s="131">
        <v>1501090</v>
      </c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</row>
    <row r="34" spans="2:59">
      <c r="B34" s="107" t="s">
        <v>16</v>
      </c>
      <c r="C34" s="33" t="s">
        <v>293</v>
      </c>
      <c r="D34" s="179"/>
      <c r="E34" s="40" t="s">
        <v>67</v>
      </c>
      <c r="F34" s="125" t="s">
        <v>299</v>
      </c>
      <c r="G34" s="34">
        <v>2019</v>
      </c>
      <c r="H34" s="126">
        <v>4526832</v>
      </c>
      <c r="I34" s="126">
        <v>28426993</v>
      </c>
      <c r="J34" s="127">
        <f>25507114+31663807</f>
        <v>57170921</v>
      </c>
      <c r="K34" s="127">
        <f t="shared" si="8"/>
        <v>85597914</v>
      </c>
      <c r="L34" s="128">
        <v>5104358</v>
      </c>
      <c r="M34" s="128">
        <v>107280513</v>
      </c>
      <c r="N34" s="128">
        <f t="shared" si="9"/>
        <v>112384871</v>
      </c>
      <c r="O34" s="128">
        <v>-7983769</v>
      </c>
      <c r="P34" s="128">
        <v>38569216</v>
      </c>
      <c r="Q34" s="128">
        <v>45203322</v>
      </c>
      <c r="R34" s="128"/>
      <c r="S34" s="128"/>
      <c r="T34" s="129">
        <f t="shared" si="10"/>
        <v>-6634106</v>
      </c>
      <c r="U34" s="130">
        <f t="shared" si="11"/>
        <v>5.5691612931538108</v>
      </c>
      <c r="V34" s="130">
        <f t="shared" si="12"/>
        <v>36.552483465706345</v>
      </c>
      <c r="W34" s="130">
        <f t="shared" si="13"/>
        <v>1.3129393667233527</v>
      </c>
      <c r="X34" s="130">
        <f t="shared" si="14"/>
        <v>-0.17200520746908624</v>
      </c>
      <c r="Y34" s="129">
        <f t="shared" si="15"/>
        <v>-293383</v>
      </c>
      <c r="Z34" s="129">
        <f t="shared" ref="Z33:Z38" si="16">AA43</f>
        <v>-1349662</v>
      </c>
      <c r="AA34" s="131">
        <f t="shared" ref="AA33:AA35" si="17">Z34+T34</f>
        <v>-7983768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</row>
    <row r="35" spans="2:59">
      <c r="B35" s="107" t="s">
        <v>16</v>
      </c>
      <c r="C35" s="33" t="s">
        <v>294</v>
      </c>
      <c r="D35" s="179"/>
      <c r="E35" s="34" t="s">
        <v>99</v>
      </c>
      <c r="F35" s="125" t="s">
        <v>299</v>
      </c>
      <c r="G35" s="34">
        <v>2019</v>
      </c>
      <c r="H35" s="126">
        <v>15967659</v>
      </c>
      <c r="I35" s="126">
        <v>28310076</v>
      </c>
      <c r="J35" s="127">
        <f>16762239+77227278</f>
        <v>93989517</v>
      </c>
      <c r="K35" s="127">
        <f t="shared" si="8"/>
        <v>122299593</v>
      </c>
      <c r="L35" s="128">
        <v>6566881</v>
      </c>
      <c r="M35" s="128">
        <v>145969646</v>
      </c>
      <c r="N35" s="128">
        <f t="shared" si="9"/>
        <v>152536527</v>
      </c>
      <c r="O35" s="128">
        <v>-9158718</v>
      </c>
      <c r="P35" s="128">
        <v>67827144</v>
      </c>
      <c r="Q35" s="128">
        <v>67562126</v>
      </c>
      <c r="R35" s="128"/>
      <c r="S35" s="128"/>
      <c r="T35" s="129">
        <f t="shared" si="10"/>
        <v>265018</v>
      </c>
      <c r="U35" s="130">
        <f t="shared" si="11"/>
        <v>4.3110383757525073</v>
      </c>
      <c r="V35" s="130">
        <f t="shared" si="12"/>
        <v>86.264241225919974</v>
      </c>
      <c r="W35" s="130">
        <f t="shared" si="13"/>
        <v>1.2472365872877436</v>
      </c>
      <c r="X35" s="130">
        <f t="shared" si="14"/>
        <v>3.9072557735882257E-3</v>
      </c>
      <c r="Y35" s="129">
        <f t="shared" si="15"/>
        <v>2977390</v>
      </c>
      <c r="Z35" s="129">
        <f t="shared" si="16"/>
        <v>-9424737</v>
      </c>
      <c r="AA35" s="131">
        <f t="shared" si="17"/>
        <v>-9159719</v>
      </c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</row>
    <row r="36" spans="2:59">
      <c r="B36" s="107" t="s">
        <v>16</v>
      </c>
      <c r="C36" s="33" t="s">
        <v>295</v>
      </c>
      <c r="D36" s="179"/>
      <c r="E36" s="34" t="s">
        <v>93</v>
      </c>
      <c r="F36" s="125" t="s">
        <v>299</v>
      </c>
      <c r="G36" s="34">
        <v>2019</v>
      </c>
      <c r="H36" s="126">
        <v>439259</v>
      </c>
      <c r="I36" s="126">
        <v>717599</v>
      </c>
      <c r="J36" s="127">
        <v>418469</v>
      </c>
      <c r="K36" s="127">
        <f t="shared" si="8"/>
        <v>1136068</v>
      </c>
      <c r="L36" s="128">
        <v>633814</v>
      </c>
      <c r="M36" s="128">
        <v>4021921</v>
      </c>
      <c r="N36" s="128">
        <f t="shared" si="9"/>
        <v>4655735</v>
      </c>
      <c r="O36" s="128">
        <v>-103396</v>
      </c>
      <c r="P36" s="128">
        <v>7402762</v>
      </c>
      <c r="Q36" s="128">
        <v>7933281</v>
      </c>
      <c r="R36" s="128"/>
      <c r="S36" s="128"/>
      <c r="T36" s="132">
        <f>P36-Q36</f>
        <v>-530519</v>
      </c>
      <c r="U36" s="133">
        <f t="shared" si="11"/>
        <v>1.1321917786606166</v>
      </c>
      <c r="V36" s="133">
        <f t="shared" si="12"/>
        <v>20.209738568443498</v>
      </c>
      <c r="W36" s="133">
        <f t="shared" si="13"/>
        <v>4.0981129650689923</v>
      </c>
      <c r="X36" s="133">
        <f t="shared" si="14"/>
        <v>-7.1665008276640532E-2</v>
      </c>
      <c r="Y36" s="129">
        <f t="shared" si="15"/>
        <v>-76599</v>
      </c>
      <c r="Z36" s="129">
        <f t="shared" si="16"/>
        <v>427123</v>
      </c>
      <c r="AA36" s="131">
        <f>Z36+T36</f>
        <v>-103396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</row>
    <row r="37" spans="2:59">
      <c r="B37" s="107" t="s">
        <v>16</v>
      </c>
      <c r="C37" s="179" t="s">
        <v>296</v>
      </c>
      <c r="D37" s="179"/>
      <c r="E37" s="40" t="s">
        <v>135</v>
      </c>
      <c r="F37" s="125" t="s">
        <v>299</v>
      </c>
      <c r="G37" s="34">
        <v>2019</v>
      </c>
      <c r="H37" s="126">
        <v>1045212</v>
      </c>
      <c r="I37" s="126">
        <v>3634455</v>
      </c>
      <c r="J37" s="127">
        <f>1364986+16125646</f>
        <v>17490632</v>
      </c>
      <c r="K37" s="127">
        <f t="shared" si="8"/>
        <v>21125087</v>
      </c>
      <c r="L37" s="128">
        <v>1001825</v>
      </c>
      <c r="M37" s="128">
        <v>22725912</v>
      </c>
      <c r="N37" s="128">
        <f t="shared" si="9"/>
        <v>23727737</v>
      </c>
      <c r="O37" s="128">
        <v>-1305194</v>
      </c>
      <c r="P37" s="128">
        <v>5285411</v>
      </c>
      <c r="Q37" s="128">
        <v>5339761</v>
      </c>
      <c r="R37" s="128"/>
      <c r="S37" s="128"/>
      <c r="T37" s="132">
        <f>P37-Q37</f>
        <v>-54350</v>
      </c>
      <c r="U37" s="133">
        <f t="shared" si="11"/>
        <v>3.6278342025802908</v>
      </c>
      <c r="V37" s="133">
        <f t="shared" si="12"/>
        <v>71.445590916896847</v>
      </c>
      <c r="W37" s="133">
        <f t="shared" si="13"/>
        <v>1.1232018594763657</v>
      </c>
      <c r="X37" s="133">
        <f t="shared" si="14"/>
        <v>-1.0283022455585763E-2</v>
      </c>
      <c r="Y37" s="129">
        <f t="shared" si="15"/>
        <v>-736684</v>
      </c>
      <c r="Z37" s="129">
        <f t="shared" si="16"/>
        <v>-658806</v>
      </c>
      <c r="AA37" s="131">
        <f t="shared" ref="AA37:AA38" si="18">Z37+T37</f>
        <v>-713156</v>
      </c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</row>
    <row r="38" spans="2:59">
      <c r="B38" s="107" t="s">
        <v>16</v>
      </c>
      <c r="C38" s="179" t="s">
        <v>297</v>
      </c>
      <c r="D38" s="179"/>
      <c r="E38" s="40" t="s">
        <v>142</v>
      </c>
      <c r="F38" s="125" t="s">
        <v>299</v>
      </c>
      <c r="G38" s="34">
        <v>2019</v>
      </c>
      <c r="H38" s="126">
        <v>221927</v>
      </c>
      <c r="I38" s="126">
        <v>395196</v>
      </c>
      <c r="J38" s="127">
        <v>98716</v>
      </c>
      <c r="K38" s="127">
        <f t="shared" si="8"/>
        <v>493912</v>
      </c>
      <c r="L38" s="128">
        <v>369314</v>
      </c>
      <c r="M38" s="128">
        <v>1510124</v>
      </c>
      <c r="N38" s="128">
        <f t="shared" si="9"/>
        <v>1879438</v>
      </c>
      <c r="O38" s="128">
        <v>164070</v>
      </c>
      <c r="P38" s="128">
        <v>2506487</v>
      </c>
      <c r="Q38" s="128">
        <v>2558814</v>
      </c>
      <c r="R38" s="128"/>
      <c r="S38" s="128"/>
      <c r="T38" s="132">
        <f>P38-Q38</f>
        <v>-52327</v>
      </c>
      <c r="U38" s="133">
        <f t="shared" si="11"/>
        <v>1.0700812858434827</v>
      </c>
      <c r="V38" s="133">
        <f t="shared" si="12"/>
        <v>31.656601456768644</v>
      </c>
      <c r="W38" s="133">
        <f t="shared" si="13"/>
        <v>3.8052082152286237</v>
      </c>
      <c r="X38" s="133">
        <f t="shared" si="14"/>
        <v>-2.0876629322234667E-2</v>
      </c>
      <c r="Y38" s="129">
        <f t="shared" si="15"/>
        <v>-113842</v>
      </c>
      <c r="Z38" s="129">
        <f t="shared" si="16"/>
        <v>216396</v>
      </c>
      <c r="AA38" s="131">
        <f t="shared" si="18"/>
        <v>164069</v>
      </c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</row>
    <row r="39" spans="2:59" ht="13.9" thickBot="1">
      <c r="B39" s="134"/>
      <c r="C39" s="179"/>
      <c r="D39" s="179"/>
      <c r="E39" s="40"/>
      <c r="F39" s="163"/>
      <c r="G39" s="94"/>
      <c r="H39" s="126"/>
      <c r="I39" s="126"/>
      <c r="J39" s="127"/>
      <c r="K39" s="127"/>
      <c r="L39" s="128"/>
      <c r="M39" s="128"/>
      <c r="N39" s="128"/>
      <c r="O39" s="128"/>
      <c r="P39" s="128"/>
      <c r="Q39" s="128"/>
      <c r="R39" s="128"/>
      <c r="S39" s="128"/>
      <c r="T39" s="157"/>
      <c r="U39" s="158"/>
      <c r="V39" s="158"/>
      <c r="W39" s="158"/>
      <c r="X39" s="158"/>
      <c r="Y39" s="157"/>
      <c r="Z39" s="157"/>
      <c r="AA39" s="159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</row>
    <row r="40" spans="2:59">
      <c r="B40" s="25" t="s">
        <v>283</v>
      </c>
      <c r="C40" s="26" t="s">
        <v>284</v>
      </c>
      <c r="D40" s="26"/>
      <c r="E40" s="27" t="s">
        <v>285</v>
      </c>
      <c r="F40" s="30" t="s">
        <v>300</v>
      </c>
      <c r="G40" s="28">
        <v>2018</v>
      </c>
      <c r="H40" s="162">
        <v>204985</v>
      </c>
      <c r="I40" s="162">
        <v>268380</v>
      </c>
      <c r="J40" s="150">
        <v>188785</v>
      </c>
      <c r="K40" s="150">
        <v>457165</v>
      </c>
      <c r="L40" s="151">
        <v>66914</v>
      </c>
      <c r="M40" s="151">
        <v>6919106</v>
      </c>
      <c r="N40" s="151">
        <v>6986020</v>
      </c>
      <c r="O40" s="151">
        <v>-5026892</v>
      </c>
      <c r="P40" s="151">
        <v>2062578</v>
      </c>
      <c r="Q40" s="151">
        <v>2002395</v>
      </c>
      <c r="R40" s="151"/>
      <c r="S40" s="151"/>
      <c r="T40" s="122">
        <f>P40-Q40</f>
        <v>60183</v>
      </c>
      <c r="U40" s="123">
        <f>I40/L40</f>
        <v>4.0108198583256121</v>
      </c>
      <c r="V40" s="123">
        <f>(H40*365)/Q40</f>
        <v>37.365017891075439</v>
      </c>
      <c r="W40" s="123">
        <f>N40/K40</f>
        <v>15.281178567913116</v>
      </c>
      <c r="X40" s="123">
        <f>T40/P40</f>
        <v>2.9178532884574546E-2</v>
      </c>
      <c r="Y40" s="122">
        <f t="shared" ref="Y40:Y45" si="19">H40-H49</f>
        <v>-1760</v>
      </c>
      <c r="Z40" s="122">
        <v>-981230</v>
      </c>
      <c r="AA40" s="124">
        <v>-5026892</v>
      </c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</row>
    <row r="41" spans="2:59">
      <c r="B41" s="107" t="s">
        <v>16</v>
      </c>
      <c r="C41" s="33" t="s">
        <v>291</v>
      </c>
      <c r="D41" s="33"/>
      <c r="E41" s="34" t="s">
        <v>51</v>
      </c>
      <c r="F41" s="72" t="s">
        <v>300</v>
      </c>
      <c r="G41" s="34">
        <v>2018</v>
      </c>
      <c r="H41" s="136">
        <v>1148834</v>
      </c>
      <c r="I41" s="136">
        <v>2692203</v>
      </c>
      <c r="J41" s="137">
        <v>1019659</v>
      </c>
      <c r="K41" s="137">
        <f t="shared" ref="K41" si="20">I41+J41</f>
        <v>3711862</v>
      </c>
      <c r="L41" s="138">
        <v>1674528</v>
      </c>
      <c r="M41" s="138">
        <v>8091330</v>
      </c>
      <c r="N41" s="138">
        <v>9765858</v>
      </c>
      <c r="O41" s="138">
        <v>622328</v>
      </c>
      <c r="P41" s="138">
        <v>16318578</v>
      </c>
      <c r="Q41" s="138">
        <v>16183403</v>
      </c>
      <c r="R41" s="138"/>
      <c r="S41" s="138"/>
      <c r="T41" s="129">
        <f>P41-Q41</f>
        <v>135175</v>
      </c>
      <c r="U41" s="130">
        <f>I41/L41</f>
        <v>1.6077384194232645</v>
      </c>
      <c r="V41" s="130">
        <f>(H41*365)/Q41</f>
        <v>25.910768581861305</v>
      </c>
      <c r="W41" s="130">
        <f>N41/K41</f>
        <v>2.6309862812787759</v>
      </c>
      <c r="X41" s="130">
        <f>T41/P41</f>
        <v>8.283503623906445E-3</v>
      </c>
      <c r="Y41" s="129">
        <f t="shared" si="19"/>
        <v>784110</v>
      </c>
      <c r="Z41" s="129">
        <f>AA50</f>
        <v>329190</v>
      </c>
      <c r="AA41" s="131">
        <f>Z41+T41</f>
        <v>464365</v>
      </c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</row>
    <row r="42" spans="2:59">
      <c r="B42" s="107" t="s">
        <v>16</v>
      </c>
      <c r="C42" s="33" t="s">
        <v>292</v>
      </c>
      <c r="D42" s="179"/>
      <c r="E42" s="34" t="s">
        <v>13</v>
      </c>
      <c r="F42" s="125" t="s">
        <v>300</v>
      </c>
      <c r="G42" s="34">
        <v>2018</v>
      </c>
      <c r="H42" s="126">
        <v>7357580</v>
      </c>
      <c r="I42" s="126">
        <v>12609531</v>
      </c>
      <c r="J42" s="127">
        <v>25153736</v>
      </c>
      <c r="K42" s="127">
        <f t="shared" ref="K42:K47" si="21">I42+J42</f>
        <v>37763267</v>
      </c>
      <c r="L42" s="128">
        <v>5104883</v>
      </c>
      <c r="M42" s="128">
        <v>49645937</v>
      </c>
      <c r="N42" s="128">
        <v>54750820</v>
      </c>
      <c r="O42" s="128">
        <v>133138</v>
      </c>
      <c r="P42" s="128">
        <v>40161058</v>
      </c>
      <c r="Q42" s="128">
        <v>40296127</v>
      </c>
      <c r="R42" s="128"/>
      <c r="S42" s="128"/>
      <c r="T42" s="129">
        <f t="shared" ref="T42:T59" si="22">P42-Q42</f>
        <v>-135069</v>
      </c>
      <c r="U42" s="130">
        <f t="shared" ref="U42:U49" si="23">I42/L42</f>
        <v>2.4700920667525583</v>
      </c>
      <c r="V42" s="130">
        <f t="shared" ref="V42:V47" si="24">(H42*365)/Q42</f>
        <v>66.644536334720215</v>
      </c>
      <c r="W42" s="130">
        <f t="shared" ref="W42:W47" si="25">N42/K42</f>
        <v>1.4498433093725709</v>
      </c>
      <c r="X42" s="130">
        <f t="shared" ref="X42:X47" si="26">T42/P42</f>
        <v>-3.3631833105591991E-3</v>
      </c>
      <c r="Y42" s="129">
        <f t="shared" si="19"/>
        <v>2453338</v>
      </c>
      <c r="Z42" s="129">
        <f>AA51</f>
        <v>268205</v>
      </c>
      <c r="AA42" s="131">
        <f t="shared" ref="AA42:AA44" si="27">Z42+T42</f>
        <v>133136</v>
      </c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</row>
    <row r="43" spans="2:59">
      <c r="B43" s="107" t="s">
        <v>16</v>
      </c>
      <c r="C43" s="33" t="s">
        <v>293</v>
      </c>
      <c r="D43" s="179"/>
      <c r="E43" s="40" t="s">
        <v>67</v>
      </c>
      <c r="F43" s="125" t="s">
        <v>300</v>
      </c>
      <c r="G43" s="34">
        <v>2018</v>
      </c>
      <c r="H43" s="126">
        <v>4820215</v>
      </c>
      <c r="I43" s="126">
        <v>6421426</v>
      </c>
      <c r="J43" s="127">
        <v>2064927</v>
      </c>
      <c r="K43" s="127">
        <f t="shared" si="21"/>
        <v>8486353</v>
      </c>
      <c r="L43" s="128">
        <v>2956409</v>
      </c>
      <c r="M43" s="128">
        <v>22187036</v>
      </c>
      <c r="N43" s="128">
        <v>25143445</v>
      </c>
      <c r="O43" s="128">
        <v>-1349663</v>
      </c>
      <c r="P43" s="128">
        <v>33862243</v>
      </c>
      <c r="Q43" s="128">
        <v>34610981</v>
      </c>
      <c r="R43" s="128"/>
      <c r="S43" s="128"/>
      <c r="T43" s="129">
        <f t="shared" si="22"/>
        <v>-748738</v>
      </c>
      <c r="U43" s="130">
        <f t="shared" si="23"/>
        <v>2.1720357365980147</v>
      </c>
      <c r="V43" s="130">
        <f t="shared" si="24"/>
        <v>50.832956020518459</v>
      </c>
      <c r="W43" s="130">
        <f t="shared" si="25"/>
        <v>2.962809230301874</v>
      </c>
      <c r="X43" s="130">
        <f t="shared" si="26"/>
        <v>-2.2111293690733953E-2</v>
      </c>
      <c r="Y43" s="129">
        <f t="shared" si="19"/>
        <v>2298770</v>
      </c>
      <c r="Z43" s="129">
        <f>AA52</f>
        <v>-600924</v>
      </c>
      <c r="AA43" s="131">
        <f t="shared" si="27"/>
        <v>-1349662</v>
      </c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</row>
    <row r="44" spans="2:59">
      <c r="B44" s="107" t="s">
        <v>16</v>
      </c>
      <c r="C44" s="33" t="s">
        <v>294</v>
      </c>
      <c r="D44" s="179"/>
      <c r="E44" s="34" t="s">
        <v>99</v>
      </c>
      <c r="F44" s="125" t="s">
        <v>300</v>
      </c>
      <c r="G44" s="34">
        <v>2018</v>
      </c>
      <c r="H44" s="126">
        <v>12990269</v>
      </c>
      <c r="I44" s="126">
        <v>22651001</v>
      </c>
      <c r="J44" s="127">
        <v>81543668</v>
      </c>
      <c r="K44" s="127">
        <f t="shared" si="21"/>
        <v>104194669</v>
      </c>
      <c r="L44" s="128">
        <v>5233509</v>
      </c>
      <c r="M44" s="128">
        <v>127051103</v>
      </c>
      <c r="N44" s="128">
        <v>132284612</v>
      </c>
      <c r="O44" s="128">
        <v>-8423736</v>
      </c>
      <c r="P44" s="128">
        <v>52196541</v>
      </c>
      <c r="Q44" s="128">
        <v>52197610</v>
      </c>
      <c r="R44" s="128"/>
      <c r="S44" s="128"/>
      <c r="T44" s="129">
        <f t="shared" si="22"/>
        <v>-1069</v>
      </c>
      <c r="U44" s="130">
        <f t="shared" si="23"/>
        <v>4.328071471741044</v>
      </c>
      <c r="V44" s="130">
        <f t="shared" si="24"/>
        <v>90.836499697974673</v>
      </c>
      <c r="W44" s="130">
        <f t="shared" si="25"/>
        <v>1.2695909807055483</v>
      </c>
      <c r="X44" s="130">
        <f t="shared" si="26"/>
        <v>-2.0480284316158037E-5</v>
      </c>
      <c r="Y44" s="129">
        <f t="shared" si="19"/>
        <v>6192714</v>
      </c>
      <c r="Z44" s="129">
        <f>AA53</f>
        <v>-9423668</v>
      </c>
      <c r="AA44" s="131">
        <f t="shared" si="27"/>
        <v>-9424737</v>
      </c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</row>
    <row r="45" spans="2:59">
      <c r="B45" s="107" t="s">
        <v>16</v>
      </c>
      <c r="C45" s="33" t="s">
        <v>295</v>
      </c>
      <c r="D45" s="179"/>
      <c r="E45" s="34" t="s">
        <v>93</v>
      </c>
      <c r="F45" s="125" t="s">
        <v>300</v>
      </c>
      <c r="G45" s="34">
        <v>2018</v>
      </c>
      <c r="H45" s="126">
        <v>515858</v>
      </c>
      <c r="I45" s="126">
        <v>729115</v>
      </c>
      <c r="J45" s="127">
        <v>466470</v>
      </c>
      <c r="K45" s="127">
        <f t="shared" si="21"/>
        <v>1195585</v>
      </c>
      <c r="L45" s="128">
        <v>558550</v>
      </c>
      <c r="M45" s="128">
        <v>2447603</v>
      </c>
      <c r="N45" s="128">
        <v>3006153</v>
      </c>
      <c r="O45" s="128">
        <v>427123</v>
      </c>
      <c r="P45" s="128">
        <v>5828120</v>
      </c>
      <c r="Q45" s="128">
        <v>5770865</v>
      </c>
      <c r="R45" s="128"/>
      <c r="S45" s="128"/>
      <c r="T45" s="132">
        <f>P45-Q45</f>
        <v>57255</v>
      </c>
      <c r="U45" s="133">
        <f t="shared" si="23"/>
        <v>1.3053710500402829</v>
      </c>
      <c r="V45" s="133">
        <f t="shared" si="24"/>
        <v>32.627373885890592</v>
      </c>
      <c r="W45" s="133">
        <f t="shared" si="25"/>
        <v>2.5143783168908942</v>
      </c>
      <c r="X45" s="133">
        <f t="shared" si="26"/>
        <v>9.8239226371454255E-3</v>
      </c>
      <c r="Y45" s="129">
        <f t="shared" si="19"/>
        <v>515858</v>
      </c>
      <c r="Z45" s="129">
        <f>AA54</f>
        <v>369868</v>
      </c>
      <c r="AA45" s="131">
        <f>Z45+T45</f>
        <v>427123</v>
      </c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</row>
    <row r="46" spans="2:59">
      <c r="B46" s="107" t="s">
        <v>16</v>
      </c>
      <c r="C46" s="179" t="s">
        <v>296</v>
      </c>
      <c r="D46" s="179"/>
      <c r="E46" s="40" t="s">
        <v>135</v>
      </c>
      <c r="F46" s="125" t="s">
        <v>300</v>
      </c>
      <c r="G46" s="34">
        <v>2018</v>
      </c>
      <c r="H46" s="126">
        <v>1781896</v>
      </c>
      <c r="I46" s="126">
        <v>15446574</v>
      </c>
      <c r="J46" s="127">
        <v>5439812</v>
      </c>
      <c r="K46" s="127">
        <f t="shared" si="21"/>
        <v>20886386</v>
      </c>
      <c r="L46" s="128">
        <v>454498</v>
      </c>
      <c r="M46" s="128">
        <v>21235793</v>
      </c>
      <c r="N46" s="128">
        <v>21690291</v>
      </c>
      <c r="O46" s="128">
        <v>-658806</v>
      </c>
      <c r="P46" s="128">
        <v>1397866</v>
      </c>
      <c r="Q46" s="128">
        <v>2056672</v>
      </c>
      <c r="R46" s="128"/>
      <c r="S46" s="128"/>
      <c r="T46" s="132">
        <f>P46-Q46</f>
        <v>-658806</v>
      </c>
      <c r="U46" s="133">
        <f t="shared" si="23"/>
        <v>33.986010939542091</v>
      </c>
      <c r="V46" s="133">
        <f t="shared" si="24"/>
        <v>316.23517994118652</v>
      </c>
      <c r="W46" s="133">
        <f t="shared" si="25"/>
        <v>1.0384894256000057</v>
      </c>
      <c r="X46" s="133">
        <f t="shared" si="26"/>
        <v>-0.47129410115132636</v>
      </c>
      <c r="Y46" s="132">
        <f>H46</f>
        <v>1781896</v>
      </c>
      <c r="Z46" s="132">
        <v>0</v>
      </c>
      <c r="AA46" s="131">
        <f t="shared" ref="AA46:AA47" si="28">Z46+T46</f>
        <v>-658806</v>
      </c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</row>
    <row r="47" spans="2:59">
      <c r="B47" s="107" t="s">
        <v>16</v>
      </c>
      <c r="C47" s="179" t="s">
        <v>297</v>
      </c>
      <c r="D47" s="179"/>
      <c r="E47" s="40" t="s">
        <v>142</v>
      </c>
      <c r="F47" s="125" t="s">
        <v>300</v>
      </c>
      <c r="G47" s="34">
        <v>2018</v>
      </c>
      <c r="H47" s="126">
        <v>335769</v>
      </c>
      <c r="I47" s="126">
        <v>506324</v>
      </c>
      <c r="J47" s="127">
        <v>139789</v>
      </c>
      <c r="K47" s="127">
        <f t="shared" si="21"/>
        <v>646113</v>
      </c>
      <c r="L47" s="128">
        <v>532759</v>
      </c>
      <c r="M47" s="128">
        <v>100759</v>
      </c>
      <c r="N47" s="128">
        <v>633518</v>
      </c>
      <c r="O47" s="128">
        <v>216396</v>
      </c>
      <c r="P47" s="128">
        <v>1815934</v>
      </c>
      <c r="Q47" s="128">
        <v>1599538</v>
      </c>
      <c r="R47" s="128"/>
      <c r="S47" s="128"/>
      <c r="T47" s="132">
        <f>P47-Q47</f>
        <v>216396</v>
      </c>
      <c r="U47" s="133">
        <f t="shared" si="23"/>
        <v>0.95038094147635233</v>
      </c>
      <c r="V47" s="133">
        <f t="shared" si="24"/>
        <v>76.619426984541789</v>
      </c>
      <c r="W47" s="133">
        <f t="shared" si="25"/>
        <v>0.98050650582792798</v>
      </c>
      <c r="X47" s="133">
        <f t="shared" si="26"/>
        <v>0.11916512384260662</v>
      </c>
      <c r="Y47" s="132">
        <f>H47</f>
        <v>335769</v>
      </c>
      <c r="Z47" s="132">
        <v>0</v>
      </c>
      <c r="AA47" s="131">
        <f t="shared" si="28"/>
        <v>216396</v>
      </c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</row>
    <row r="48" spans="2:59" ht="13.9" thickBot="1">
      <c r="B48" s="134"/>
      <c r="C48" s="179"/>
      <c r="D48" s="179"/>
      <c r="E48" s="40"/>
      <c r="F48" s="125"/>
      <c r="G48" s="94"/>
      <c r="H48" s="126"/>
      <c r="I48" s="126"/>
      <c r="J48" s="155"/>
      <c r="K48" s="155"/>
      <c r="L48" s="156"/>
      <c r="M48" s="156"/>
      <c r="N48" s="156"/>
      <c r="O48" s="156"/>
      <c r="P48" s="156"/>
      <c r="Q48" s="156"/>
      <c r="R48" s="156"/>
      <c r="S48" s="156"/>
      <c r="T48" s="157"/>
      <c r="U48" s="158"/>
      <c r="V48" s="158"/>
      <c r="W48" s="158"/>
      <c r="X48" s="158"/>
      <c r="Y48" s="157"/>
      <c r="Z48" s="157"/>
      <c r="AA48" s="160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</row>
    <row r="49" spans="2:59">
      <c r="B49" s="25" t="s">
        <v>283</v>
      </c>
      <c r="C49" s="26" t="s">
        <v>284</v>
      </c>
      <c r="D49" s="26"/>
      <c r="E49" s="27" t="s">
        <v>285</v>
      </c>
      <c r="F49" s="71" t="s">
        <v>301</v>
      </c>
      <c r="G49" s="27">
        <v>2017</v>
      </c>
      <c r="H49" s="119">
        <v>206745</v>
      </c>
      <c r="I49" s="119">
        <v>206745</v>
      </c>
      <c r="J49" s="119">
        <v>0</v>
      </c>
      <c r="K49" s="119">
        <v>206745</v>
      </c>
      <c r="L49" s="121">
        <v>65574</v>
      </c>
      <c r="M49" s="121">
        <v>2542892</v>
      </c>
      <c r="N49" s="121">
        <v>2608466</v>
      </c>
      <c r="O49" s="119">
        <v>-935648</v>
      </c>
      <c r="P49" s="121">
        <v>1484906</v>
      </c>
      <c r="Q49" s="121">
        <v>1925244</v>
      </c>
      <c r="R49" s="121"/>
      <c r="S49" s="121"/>
      <c r="T49" s="122">
        <f>P49-Q49</f>
        <v>-440338</v>
      </c>
      <c r="U49" s="123">
        <f t="shared" si="23"/>
        <v>3.1528502150242472</v>
      </c>
      <c r="V49" s="123">
        <f t="shared" ref="V49" si="29">(H49*365)/Q49</f>
        <v>39.196031775712584</v>
      </c>
      <c r="W49" s="123">
        <f t="shared" ref="W49" si="30">N49/K49</f>
        <v>12.616827492805147</v>
      </c>
      <c r="X49" s="123">
        <f t="shared" ref="X49" si="31">T49/P49</f>
        <v>-0.29654267677549961</v>
      </c>
      <c r="Y49" s="122">
        <f>H49</f>
        <v>206745</v>
      </c>
      <c r="Z49" s="122">
        <v>0</v>
      </c>
      <c r="AA49" s="124">
        <v>-935648</v>
      </c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</row>
    <row r="50" spans="2:59">
      <c r="B50" s="107" t="s">
        <v>16</v>
      </c>
      <c r="C50" s="33" t="s">
        <v>291</v>
      </c>
      <c r="D50" s="33"/>
      <c r="E50" s="40" t="s">
        <v>51</v>
      </c>
      <c r="F50" s="72" t="s">
        <v>301</v>
      </c>
      <c r="G50" s="34">
        <v>2017</v>
      </c>
      <c r="H50" s="136">
        <v>364724</v>
      </c>
      <c r="I50" s="136">
        <v>1493205</v>
      </c>
      <c r="J50" s="137">
        <v>462215</v>
      </c>
      <c r="K50" s="137">
        <f>I50+J50</f>
        <v>1955420</v>
      </c>
      <c r="L50" s="138">
        <v>1018780</v>
      </c>
      <c r="M50" s="138">
        <v>4917293</v>
      </c>
      <c r="N50" s="138">
        <v>5936073</v>
      </c>
      <c r="O50" s="138">
        <v>487151</v>
      </c>
      <c r="P50" s="138">
        <v>9507679</v>
      </c>
      <c r="Q50" s="138">
        <v>9708043</v>
      </c>
      <c r="R50" s="138"/>
      <c r="S50" s="138"/>
      <c r="T50" s="129">
        <f>P50-Q50</f>
        <v>-200364</v>
      </c>
      <c r="U50" s="130">
        <f>I50/L50</f>
        <v>1.4656795382712657</v>
      </c>
      <c r="V50" s="130">
        <f>(H50*365)/Q50</f>
        <v>13.71278021739294</v>
      </c>
      <c r="W50" s="130">
        <f>N50/K50</f>
        <v>3.0357023043642797</v>
      </c>
      <c r="X50" s="130">
        <f>T50/P50</f>
        <v>-2.1073912991803782E-2</v>
      </c>
      <c r="Y50" s="129">
        <f>H50-H57</f>
        <v>-1812090</v>
      </c>
      <c r="Z50" s="129">
        <f>AA57</f>
        <v>529554</v>
      </c>
      <c r="AA50" s="131">
        <f>Z50+T50</f>
        <v>329190</v>
      </c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</row>
    <row r="51" spans="2:59">
      <c r="B51" s="107" t="s">
        <v>16</v>
      </c>
      <c r="C51" s="33" t="s">
        <v>292</v>
      </c>
      <c r="D51" s="33"/>
      <c r="E51" s="34" t="s">
        <v>13</v>
      </c>
      <c r="F51" s="72" t="s">
        <v>301</v>
      </c>
      <c r="G51" s="34">
        <v>2017</v>
      </c>
      <c r="H51" s="136">
        <v>4904242</v>
      </c>
      <c r="I51" s="136">
        <v>5600581</v>
      </c>
      <c r="J51" s="137">
        <v>2563608</v>
      </c>
      <c r="K51" s="127">
        <f>I51+J51</f>
        <v>8164189</v>
      </c>
      <c r="L51" s="138">
        <v>3187829</v>
      </c>
      <c r="M51" s="138">
        <v>15971347</v>
      </c>
      <c r="N51" s="138">
        <v>19159176</v>
      </c>
      <c r="O51" s="138">
        <v>268205</v>
      </c>
      <c r="P51" s="138">
        <v>29501449</v>
      </c>
      <c r="Q51" s="138">
        <v>29762798</v>
      </c>
      <c r="R51" s="138"/>
      <c r="S51" s="138"/>
      <c r="T51" s="129">
        <f t="shared" si="22"/>
        <v>-261349</v>
      </c>
      <c r="U51" s="130">
        <f t="shared" ref="U51:U59" si="32">I51/L51</f>
        <v>1.7568636837170375</v>
      </c>
      <c r="V51" s="130">
        <f t="shared" ref="V51:V59" si="33">(H51*365)/Q51</f>
        <v>60.143818803595011</v>
      </c>
      <c r="W51" s="130">
        <f t="shared" ref="W51:W59" si="34">N51/K51</f>
        <v>2.3467335212352385</v>
      </c>
      <c r="X51" s="130">
        <f t="shared" ref="X51:X59" si="35">T51/P51</f>
        <v>-8.8588530007458286E-3</v>
      </c>
      <c r="Y51" s="129">
        <f>H51-H57</f>
        <v>2727428</v>
      </c>
      <c r="Z51" s="129">
        <f>AA57</f>
        <v>529554</v>
      </c>
      <c r="AA51" s="131">
        <f t="shared" ref="AA51:AA59" si="36">Z51+T51</f>
        <v>268205</v>
      </c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</row>
    <row r="52" spans="2:59" s="8" customFormat="1">
      <c r="B52" s="107" t="s">
        <v>16</v>
      </c>
      <c r="C52" s="33" t="s">
        <v>293</v>
      </c>
      <c r="D52" s="33"/>
      <c r="E52" s="40" t="s">
        <v>67</v>
      </c>
      <c r="F52" s="72" t="s">
        <v>301</v>
      </c>
      <c r="G52" s="34">
        <v>2017</v>
      </c>
      <c r="H52" s="136">
        <v>2521445</v>
      </c>
      <c r="I52" s="136">
        <v>5288828</v>
      </c>
      <c r="J52" s="137">
        <v>2289463</v>
      </c>
      <c r="K52" s="127">
        <f>I52+J52</f>
        <v>7578291</v>
      </c>
      <c r="L52" s="138">
        <v>2917222</v>
      </c>
      <c r="M52" s="138">
        <v>14957746</v>
      </c>
      <c r="N52" s="138">
        <v>17874968</v>
      </c>
      <c r="O52" s="138">
        <v>-600924</v>
      </c>
      <c r="P52" s="138">
        <v>29305075</v>
      </c>
      <c r="Q52" s="138">
        <v>28912184</v>
      </c>
      <c r="R52" s="138"/>
      <c r="S52" s="138"/>
      <c r="T52" s="129">
        <f t="shared" si="22"/>
        <v>392891</v>
      </c>
      <c r="U52" s="130">
        <f t="shared" si="32"/>
        <v>1.8129672681749966</v>
      </c>
      <c r="V52" s="130">
        <f t="shared" si="33"/>
        <v>31.831819588585905</v>
      </c>
      <c r="W52" s="130">
        <f t="shared" si="34"/>
        <v>2.3587069960760281</v>
      </c>
      <c r="X52" s="130">
        <f t="shared" si="35"/>
        <v>1.3406926957190863E-2</v>
      </c>
      <c r="Y52" s="129">
        <f>H52-H58</f>
        <v>1437951</v>
      </c>
      <c r="Z52" s="129">
        <f>AA58</f>
        <v>-993815</v>
      </c>
      <c r="AA52" s="131">
        <f t="shared" si="36"/>
        <v>-600924</v>
      </c>
      <c r="AB52" s="15"/>
    </row>
    <row r="53" spans="2:59" s="8" customFormat="1">
      <c r="B53" s="107" t="s">
        <v>16</v>
      </c>
      <c r="C53" s="33" t="s">
        <v>294</v>
      </c>
      <c r="D53" s="33"/>
      <c r="E53" s="34" t="s">
        <v>99</v>
      </c>
      <c r="F53" s="72" t="s">
        <v>301</v>
      </c>
      <c r="G53" s="34">
        <v>2017</v>
      </c>
      <c r="H53" s="136">
        <v>6797555</v>
      </c>
      <c r="I53" s="136">
        <v>15299189</v>
      </c>
      <c r="J53" s="137">
        <v>39409597</v>
      </c>
      <c r="K53" s="127">
        <f>I53+J53</f>
        <v>54708786</v>
      </c>
      <c r="L53" s="138">
        <v>5979923</v>
      </c>
      <c r="M53" s="138">
        <v>73904866</v>
      </c>
      <c r="N53" s="138">
        <v>79884789</v>
      </c>
      <c r="O53" s="138">
        <v>-9423668</v>
      </c>
      <c r="P53" s="138">
        <v>47015649</v>
      </c>
      <c r="Q53" s="138">
        <v>48334574</v>
      </c>
      <c r="R53" s="138"/>
      <c r="S53" s="138"/>
      <c r="T53" s="129">
        <f t="shared" si="22"/>
        <v>-1318925</v>
      </c>
      <c r="U53" s="130">
        <f t="shared" si="32"/>
        <v>2.5584257523048373</v>
      </c>
      <c r="V53" s="130">
        <f t="shared" si="33"/>
        <v>51.33194253455094</v>
      </c>
      <c r="W53" s="130">
        <f t="shared" si="34"/>
        <v>1.4601820811743109</v>
      </c>
      <c r="X53" s="130">
        <f t="shared" si="35"/>
        <v>-2.8052893622716981E-2</v>
      </c>
      <c r="Y53" s="129">
        <f>H53-H59</f>
        <v>592318</v>
      </c>
      <c r="Z53" s="129">
        <f>AA59</f>
        <v>-8104743</v>
      </c>
      <c r="AA53" s="131">
        <f t="shared" si="36"/>
        <v>-9423668</v>
      </c>
      <c r="AB53" s="15"/>
    </row>
    <row r="54" spans="2:59" s="8" customFormat="1">
      <c r="B54" s="107" t="s">
        <v>16</v>
      </c>
      <c r="C54" s="33" t="s">
        <v>295</v>
      </c>
      <c r="D54" s="33"/>
      <c r="E54" s="34" t="s">
        <v>93</v>
      </c>
      <c r="F54" s="72" t="s">
        <v>301</v>
      </c>
      <c r="G54" s="34">
        <v>2017</v>
      </c>
      <c r="H54" s="136">
        <v>0</v>
      </c>
      <c r="I54" s="136">
        <v>448520</v>
      </c>
      <c r="J54" s="137">
        <v>431549</v>
      </c>
      <c r="K54" s="127">
        <f>I54+J54</f>
        <v>880069</v>
      </c>
      <c r="L54" s="138">
        <v>458505</v>
      </c>
      <c r="M54" s="138">
        <v>312026</v>
      </c>
      <c r="N54" s="138">
        <v>770531</v>
      </c>
      <c r="O54" s="138">
        <v>369868</v>
      </c>
      <c r="P54" s="138">
        <v>3677755</v>
      </c>
      <c r="Q54" s="138">
        <v>3307887</v>
      </c>
      <c r="R54" s="138"/>
      <c r="S54" s="138"/>
      <c r="T54" s="129">
        <f t="shared" si="22"/>
        <v>369868</v>
      </c>
      <c r="U54" s="130">
        <f t="shared" si="32"/>
        <v>0.97822270204250772</v>
      </c>
      <c r="V54" s="130">
        <f t="shared" si="33"/>
        <v>0</v>
      </c>
      <c r="W54" s="130">
        <f t="shared" si="34"/>
        <v>0.87553475920638046</v>
      </c>
      <c r="X54" s="130">
        <f t="shared" si="35"/>
        <v>0.10056896122770549</v>
      </c>
      <c r="Y54" s="129">
        <f>H54-0</f>
        <v>0</v>
      </c>
      <c r="Z54" s="129">
        <v>0</v>
      </c>
      <c r="AA54" s="131">
        <f t="shared" si="36"/>
        <v>369868</v>
      </c>
      <c r="AB54" s="15"/>
    </row>
    <row r="55" spans="2:59" s="8" customFormat="1" ht="13.9" thickBot="1">
      <c r="B55" s="134"/>
      <c r="C55" s="179"/>
      <c r="D55" s="179"/>
      <c r="E55" s="40"/>
      <c r="F55" s="125"/>
      <c r="G55" s="94"/>
      <c r="H55" s="126"/>
      <c r="I55" s="126"/>
      <c r="J55" s="127"/>
      <c r="K55" s="127"/>
      <c r="L55" s="128"/>
      <c r="M55" s="128"/>
      <c r="N55" s="128"/>
      <c r="O55" s="128"/>
      <c r="P55" s="128"/>
      <c r="Q55" s="128"/>
      <c r="R55" s="128"/>
      <c r="S55" s="128"/>
      <c r="T55" s="132"/>
      <c r="U55" s="133"/>
      <c r="V55" s="133"/>
      <c r="W55" s="133"/>
      <c r="X55" s="133"/>
      <c r="Y55" s="132"/>
      <c r="Z55" s="132"/>
      <c r="AA55" s="135"/>
      <c r="AB55" s="15"/>
    </row>
    <row r="56" spans="2:59" s="8" customFormat="1">
      <c r="B56" s="25" t="s">
        <v>16</v>
      </c>
      <c r="C56" s="26" t="s">
        <v>291</v>
      </c>
      <c r="D56" s="26"/>
      <c r="E56" s="27" t="s">
        <v>51</v>
      </c>
      <c r="F56" s="30" t="s">
        <v>302</v>
      </c>
      <c r="G56" s="28">
        <v>2016</v>
      </c>
      <c r="H56" s="122">
        <v>8516</v>
      </c>
      <c r="I56" s="122">
        <v>942949</v>
      </c>
      <c r="J56" s="120">
        <v>487174</v>
      </c>
      <c r="K56" s="120">
        <f>I56+J56</f>
        <v>1430123</v>
      </c>
      <c r="L56" s="121">
        <v>700717</v>
      </c>
      <c r="M56" s="121">
        <v>1666226</v>
      </c>
      <c r="N56" s="121">
        <v>2366943</v>
      </c>
      <c r="O56" s="121">
        <v>687515</v>
      </c>
      <c r="P56" s="121">
        <v>6557805</v>
      </c>
      <c r="Q56" s="121">
        <v>6028026</v>
      </c>
      <c r="R56" s="121"/>
      <c r="S56" s="121"/>
      <c r="T56" s="122">
        <f t="shared" si="22"/>
        <v>529779</v>
      </c>
      <c r="U56" s="123">
        <f t="shared" si="32"/>
        <v>1.3456916272903325</v>
      </c>
      <c r="V56" s="123">
        <f t="shared" si="33"/>
        <v>0.51564807451062755</v>
      </c>
      <c r="W56" s="123">
        <f t="shared" si="34"/>
        <v>1.6550625365790215</v>
      </c>
      <c r="X56" s="123">
        <f t="shared" si="35"/>
        <v>8.0786025202030251E-2</v>
      </c>
      <c r="Y56" s="122">
        <f>H56-H61</f>
        <v>-9632</v>
      </c>
      <c r="Z56" s="122">
        <f>AA61</f>
        <v>157736</v>
      </c>
      <c r="AA56" s="124">
        <f t="shared" si="36"/>
        <v>687515</v>
      </c>
      <c r="AB56" s="15"/>
    </row>
    <row r="57" spans="2:59" s="8" customFormat="1">
      <c r="B57" s="107" t="s">
        <v>16</v>
      </c>
      <c r="C57" s="33" t="s">
        <v>292</v>
      </c>
      <c r="D57" s="33"/>
      <c r="E57" s="34" t="s">
        <v>13</v>
      </c>
      <c r="F57" s="72" t="s">
        <v>302</v>
      </c>
      <c r="G57" s="34">
        <v>2016</v>
      </c>
      <c r="H57" s="136">
        <v>2176814</v>
      </c>
      <c r="I57" s="136">
        <v>3879919</v>
      </c>
      <c r="J57" s="137">
        <v>1549618</v>
      </c>
      <c r="K57" s="127">
        <f>I57+J57</f>
        <v>5429537</v>
      </c>
      <c r="L57" s="138">
        <v>1891290</v>
      </c>
      <c r="M57" s="138">
        <v>7779693</v>
      </c>
      <c r="N57" s="138">
        <v>9670983</v>
      </c>
      <c r="O57" s="138">
        <v>529554</v>
      </c>
      <c r="P57" s="138">
        <v>18055798</v>
      </c>
      <c r="Q57" s="138">
        <v>17316796</v>
      </c>
      <c r="R57" s="138"/>
      <c r="S57" s="138"/>
      <c r="T57" s="129">
        <f t="shared" si="22"/>
        <v>739002</v>
      </c>
      <c r="U57" s="130">
        <f t="shared" si="32"/>
        <v>2.05146698814037</v>
      </c>
      <c r="V57" s="130">
        <f t="shared" si="33"/>
        <v>45.882454814389455</v>
      </c>
      <c r="W57" s="130">
        <f t="shared" si="34"/>
        <v>1.7811800527374617</v>
      </c>
      <c r="X57" s="130">
        <f t="shared" si="35"/>
        <v>4.0928791959236585E-2</v>
      </c>
      <c r="Y57" s="129">
        <f>H57-H62</f>
        <v>690337</v>
      </c>
      <c r="Z57" s="129">
        <f>AA62</f>
        <v>-209448</v>
      </c>
      <c r="AA57" s="131">
        <f t="shared" si="36"/>
        <v>529554</v>
      </c>
      <c r="AB57" s="15"/>
    </row>
    <row r="58" spans="2:59" s="8" customFormat="1">
      <c r="B58" s="107" t="s">
        <v>16</v>
      </c>
      <c r="C58" s="33" t="s">
        <v>293</v>
      </c>
      <c r="D58" s="33"/>
      <c r="E58" s="40" t="s">
        <v>67</v>
      </c>
      <c r="F58" s="72" t="s">
        <v>302</v>
      </c>
      <c r="G58" s="34">
        <v>2016</v>
      </c>
      <c r="H58" s="136">
        <v>1083494</v>
      </c>
      <c r="I58" s="136">
        <v>3212540</v>
      </c>
      <c r="J58" s="137">
        <v>1521307</v>
      </c>
      <c r="K58" s="127">
        <f>I58+J58</f>
        <v>4733847</v>
      </c>
      <c r="L58" s="138">
        <v>1785354</v>
      </c>
      <c r="M58" s="138">
        <v>5094004</v>
      </c>
      <c r="N58" s="138">
        <v>6879358</v>
      </c>
      <c r="O58" s="138">
        <v>-993815</v>
      </c>
      <c r="P58" s="138">
        <v>17665570</v>
      </c>
      <c r="Q58" s="138">
        <v>16256319</v>
      </c>
      <c r="R58" s="138"/>
      <c r="S58" s="138"/>
      <c r="T58" s="129">
        <f t="shared" si="22"/>
        <v>1409251</v>
      </c>
      <c r="U58" s="130">
        <f t="shared" si="32"/>
        <v>1.7993854440071828</v>
      </c>
      <c r="V58" s="130">
        <f t="shared" si="33"/>
        <v>24.32748213171752</v>
      </c>
      <c r="W58" s="130">
        <f t="shared" si="34"/>
        <v>1.453227787040857</v>
      </c>
      <c r="X58" s="130">
        <f t="shared" si="35"/>
        <v>7.9773876529316626E-2</v>
      </c>
      <c r="Y58" s="129">
        <f>H58-H63</f>
        <v>-78315</v>
      </c>
      <c r="Z58" s="129">
        <f>AA63</f>
        <v>-2403066</v>
      </c>
      <c r="AA58" s="131">
        <f t="shared" si="36"/>
        <v>-993815</v>
      </c>
      <c r="AB58" s="15"/>
    </row>
    <row r="59" spans="2:59" s="8" customFormat="1">
      <c r="B59" s="107" t="s">
        <v>16</v>
      </c>
      <c r="C59" s="33" t="s">
        <v>294</v>
      </c>
      <c r="D59" s="33"/>
      <c r="E59" s="34" t="s">
        <v>99</v>
      </c>
      <c r="F59" s="72" t="s">
        <v>302</v>
      </c>
      <c r="G59" s="34">
        <v>2016</v>
      </c>
      <c r="H59" s="136">
        <v>6205237</v>
      </c>
      <c r="I59" s="136">
        <v>18817850</v>
      </c>
      <c r="J59" s="137">
        <v>34828815</v>
      </c>
      <c r="K59" s="127">
        <f>I59+J59</f>
        <v>53646665</v>
      </c>
      <c r="L59" s="138">
        <v>4552047</v>
      </c>
      <c r="M59" s="138">
        <v>62872574</v>
      </c>
      <c r="N59" s="138">
        <v>67474621</v>
      </c>
      <c r="O59" s="138">
        <v>-8104743</v>
      </c>
      <c r="P59" s="138">
        <v>39665718</v>
      </c>
      <c r="Q59" s="138">
        <v>39382738</v>
      </c>
      <c r="R59" s="138"/>
      <c r="S59" s="138"/>
      <c r="T59" s="129">
        <f t="shared" si="22"/>
        <v>282980</v>
      </c>
      <c r="U59" s="130">
        <f t="shared" si="32"/>
        <v>4.1339313939421096</v>
      </c>
      <c r="V59" s="130">
        <f t="shared" si="33"/>
        <v>57.510260078920872</v>
      </c>
      <c r="W59" s="130">
        <f t="shared" si="34"/>
        <v>1.2577598439716615</v>
      </c>
      <c r="X59" s="130">
        <f t="shared" si="35"/>
        <v>7.1341201992108144E-3</v>
      </c>
      <c r="Y59" s="129">
        <f>H59-H64</f>
        <v>2250201</v>
      </c>
      <c r="Z59" s="129">
        <f>AA64</f>
        <v>-8387723</v>
      </c>
      <c r="AA59" s="131">
        <f t="shared" si="36"/>
        <v>-8104743</v>
      </c>
      <c r="AB59" s="15"/>
    </row>
    <row r="60" spans="2:59" s="8" customFormat="1" ht="13.9" thickBot="1">
      <c r="B60" s="107" t="s">
        <v>16</v>
      </c>
      <c r="C60" s="33"/>
      <c r="D60" s="33"/>
      <c r="E60" s="34"/>
      <c r="F60" s="72"/>
      <c r="G60" s="34"/>
      <c r="H60" s="136"/>
      <c r="I60" s="136"/>
      <c r="J60" s="137"/>
      <c r="K60" s="137"/>
      <c r="L60" s="138"/>
      <c r="M60" s="138"/>
      <c r="N60" s="138"/>
      <c r="O60" s="138"/>
      <c r="P60" s="138"/>
      <c r="Q60" s="138"/>
      <c r="R60" s="138"/>
      <c r="S60" s="138"/>
      <c r="T60" s="139"/>
      <c r="U60" s="130"/>
      <c r="V60" s="130"/>
      <c r="W60" s="130"/>
      <c r="X60" s="130"/>
      <c r="Y60" s="129"/>
      <c r="Z60" s="129"/>
      <c r="AA60" s="131"/>
      <c r="AB60" s="15"/>
    </row>
    <row r="61" spans="2:59" s="8" customFormat="1">
      <c r="B61" s="25" t="s">
        <v>16</v>
      </c>
      <c r="C61" s="26" t="s">
        <v>291</v>
      </c>
      <c r="D61" s="26"/>
      <c r="E61" s="27" t="s">
        <v>51</v>
      </c>
      <c r="F61" s="30" t="s">
        <v>303</v>
      </c>
      <c r="G61" s="28">
        <v>2015</v>
      </c>
      <c r="H61" s="122">
        <v>18148</v>
      </c>
      <c r="I61" s="122">
        <v>234180</v>
      </c>
      <c r="J61" s="120">
        <v>248284</v>
      </c>
      <c r="K61" s="120">
        <f>I61+J61</f>
        <v>482464</v>
      </c>
      <c r="L61" s="121">
        <v>299143</v>
      </c>
      <c r="M61" s="121">
        <v>178898</v>
      </c>
      <c r="N61" s="121">
        <v>478041</v>
      </c>
      <c r="O61" s="121">
        <v>157736</v>
      </c>
      <c r="P61" s="121">
        <v>2165379</v>
      </c>
      <c r="Q61" s="121">
        <v>2007643</v>
      </c>
      <c r="R61" s="121"/>
      <c r="S61" s="121"/>
      <c r="T61" s="122">
        <f>P61-Q61</f>
        <v>157736</v>
      </c>
      <c r="U61" s="123">
        <f>I61/L61</f>
        <v>0.78283630237043822</v>
      </c>
      <c r="V61" s="123">
        <f>(H61*365)/Q61</f>
        <v>3.2994013377876446</v>
      </c>
      <c r="W61" s="123">
        <f>N61/K61</f>
        <v>0.99083247662001728</v>
      </c>
      <c r="X61" s="123">
        <f>T61/P61</f>
        <v>7.2844522829490818E-2</v>
      </c>
      <c r="Y61" s="122">
        <f>H61-0</f>
        <v>18148</v>
      </c>
      <c r="Z61" s="122">
        <v>0</v>
      </c>
      <c r="AA61" s="124">
        <f>Z61+T61</f>
        <v>157736</v>
      </c>
      <c r="AB61" s="15"/>
    </row>
    <row r="62" spans="2:59" s="8" customFormat="1">
      <c r="B62" s="107" t="s">
        <v>16</v>
      </c>
      <c r="C62" s="33" t="s">
        <v>292</v>
      </c>
      <c r="D62" s="33"/>
      <c r="E62" s="34" t="s">
        <v>13</v>
      </c>
      <c r="F62" s="72" t="s">
        <v>303</v>
      </c>
      <c r="G62" s="34">
        <v>2015</v>
      </c>
      <c r="H62" s="136">
        <v>1486477</v>
      </c>
      <c r="I62" s="136">
        <v>2551892</v>
      </c>
      <c r="J62" s="137">
        <v>1058788</v>
      </c>
      <c r="K62" s="127">
        <f>I62+J62</f>
        <v>3610680</v>
      </c>
      <c r="L62" s="138">
        <v>1185892</v>
      </c>
      <c r="M62" s="138">
        <v>2905228</v>
      </c>
      <c r="N62" s="138">
        <v>4091120</v>
      </c>
      <c r="O62" s="138">
        <v>-209448</v>
      </c>
      <c r="P62" s="138">
        <v>11540277</v>
      </c>
      <c r="Q62" s="138">
        <v>9970714</v>
      </c>
      <c r="R62" s="138"/>
      <c r="S62" s="138"/>
      <c r="T62" s="129">
        <f>P62-Q62</f>
        <v>1569563</v>
      </c>
      <c r="U62" s="130">
        <f>I62/L62</f>
        <v>2.1518755502187381</v>
      </c>
      <c r="V62" s="130">
        <f>(H62*365)/Q62</f>
        <v>54.415772531435564</v>
      </c>
      <c r="W62" s="130">
        <f>N62/K62</f>
        <v>1.1330608084903675</v>
      </c>
      <c r="X62" s="130">
        <f>T62/P62</f>
        <v>0.13600739392997238</v>
      </c>
      <c r="Y62" s="129">
        <f>H62-H66</f>
        <v>976173</v>
      </c>
      <c r="Z62" s="129">
        <f>AA66-2531006</f>
        <v>-1779011</v>
      </c>
      <c r="AA62" s="131">
        <f>Z62+T62</f>
        <v>-209448</v>
      </c>
      <c r="AB62" s="15"/>
    </row>
    <row r="63" spans="2:59" s="8" customFormat="1">
      <c r="B63" s="107" t="s">
        <v>16</v>
      </c>
      <c r="C63" s="33" t="s">
        <v>293</v>
      </c>
      <c r="D63" s="33"/>
      <c r="E63" s="40" t="s">
        <v>67</v>
      </c>
      <c r="F63" s="72" t="s">
        <v>303</v>
      </c>
      <c r="G63" s="34">
        <v>2015</v>
      </c>
      <c r="H63" s="136">
        <v>1161809</v>
      </c>
      <c r="I63" s="136">
        <v>1845812</v>
      </c>
      <c r="J63" s="137">
        <v>507728</v>
      </c>
      <c r="K63" s="127">
        <f>I63+J63</f>
        <v>2353540</v>
      </c>
      <c r="L63" s="138">
        <v>715222</v>
      </c>
      <c r="M63" s="138">
        <v>3680102</v>
      </c>
      <c r="N63" s="138">
        <v>4395324</v>
      </c>
      <c r="O63" s="138">
        <v>-2403066</v>
      </c>
      <c r="P63" s="138">
        <v>6700349</v>
      </c>
      <c r="Q63" s="138">
        <v>6647802</v>
      </c>
      <c r="R63" s="138"/>
      <c r="S63" s="138"/>
      <c r="T63" s="129">
        <f>P63-Q63</f>
        <v>52547</v>
      </c>
      <c r="U63" s="130">
        <f>I63/L63</f>
        <v>2.5807539477253219</v>
      </c>
      <c r="V63" s="130">
        <f>(H63*365)/Q63</f>
        <v>63.789548034072013</v>
      </c>
      <c r="W63" s="130">
        <f>N63/K63</f>
        <v>1.8675374117287151</v>
      </c>
      <c r="X63" s="130">
        <f>T63/P63</f>
        <v>7.8424273123683559E-3</v>
      </c>
      <c r="Y63" s="129">
        <f>H63-H67</f>
        <v>-460432</v>
      </c>
      <c r="Z63" s="129">
        <f>AA67-3914767</f>
        <v>-2455654</v>
      </c>
      <c r="AA63" s="131">
        <v>-2403066</v>
      </c>
      <c r="AB63" s="15"/>
    </row>
    <row r="64" spans="2:59" s="8" customFormat="1">
      <c r="B64" s="107" t="s">
        <v>16</v>
      </c>
      <c r="C64" s="33" t="s">
        <v>294</v>
      </c>
      <c r="D64" s="33"/>
      <c r="E64" s="34" t="s">
        <v>99</v>
      </c>
      <c r="F64" s="72" t="s">
        <v>303</v>
      </c>
      <c r="G64" s="34">
        <v>2015</v>
      </c>
      <c r="H64" s="136">
        <v>3955036</v>
      </c>
      <c r="I64" s="136">
        <v>19406000</v>
      </c>
      <c r="J64" s="137">
        <v>32421280</v>
      </c>
      <c r="K64" s="127">
        <f>I64+J64</f>
        <v>51827280</v>
      </c>
      <c r="L64" s="138">
        <v>3529571</v>
      </c>
      <c r="M64" s="138">
        <v>56026029</v>
      </c>
      <c r="N64" s="138">
        <v>59555600</v>
      </c>
      <c r="O64" s="138">
        <v>-8387723</v>
      </c>
      <c r="P64" s="138">
        <v>31560824</v>
      </c>
      <c r="Q64" s="138">
        <v>30105962</v>
      </c>
      <c r="R64" s="138"/>
      <c r="S64" s="138"/>
      <c r="T64" s="129">
        <f>P64-Q64</f>
        <v>1454862</v>
      </c>
      <c r="U64" s="130">
        <f>I64/L64</f>
        <v>5.4981186098820505</v>
      </c>
      <c r="V64" s="130">
        <f>(H64*365)/Q64</f>
        <v>47.950241218001935</v>
      </c>
      <c r="W64" s="130">
        <f>N64/K64</f>
        <v>1.1491168357668009</v>
      </c>
      <c r="X64" s="130">
        <f>T64/P64</f>
        <v>4.6097085424639105E-2</v>
      </c>
      <c r="Y64" s="129">
        <f>H64-H68</f>
        <v>2231253</v>
      </c>
      <c r="Z64" s="129">
        <f>AA68-12573514</f>
        <v>-9842585</v>
      </c>
      <c r="AA64" s="131">
        <f>Z64+T64</f>
        <v>-8387723</v>
      </c>
      <c r="AB64" s="15"/>
    </row>
    <row r="65" spans="2:28" s="8" customFormat="1" ht="13.9" thickBot="1">
      <c r="B65" s="107" t="s">
        <v>16</v>
      </c>
      <c r="C65" s="33"/>
      <c r="D65" s="33"/>
      <c r="E65" s="34"/>
      <c r="F65" s="72"/>
      <c r="G65" s="34"/>
      <c r="H65" s="136"/>
      <c r="I65" s="136"/>
      <c r="J65" s="137"/>
      <c r="K65" s="137"/>
      <c r="L65" s="138"/>
      <c r="M65" s="138"/>
      <c r="N65" s="138"/>
      <c r="O65" s="138"/>
      <c r="P65" s="138"/>
      <c r="Q65" s="138"/>
      <c r="R65" s="138"/>
      <c r="S65" s="138"/>
      <c r="T65" s="129"/>
      <c r="U65" s="130"/>
      <c r="V65" s="130"/>
      <c r="W65" s="130"/>
      <c r="X65" s="130"/>
      <c r="Y65" s="129"/>
      <c r="Z65" s="129"/>
      <c r="AA65" s="131"/>
      <c r="AB65" s="15"/>
    </row>
    <row r="66" spans="2:28" s="8" customFormat="1">
      <c r="B66" s="25" t="s">
        <v>16</v>
      </c>
      <c r="C66" s="26" t="s">
        <v>292</v>
      </c>
      <c r="D66" s="26"/>
      <c r="E66" s="27" t="s">
        <v>13</v>
      </c>
      <c r="F66" s="71" t="s">
        <v>304</v>
      </c>
      <c r="G66" s="27">
        <v>2014</v>
      </c>
      <c r="H66" s="119">
        <v>510304</v>
      </c>
      <c r="I66" s="119">
        <v>1017714</v>
      </c>
      <c r="J66" s="120">
        <v>0</v>
      </c>
      <c r="K66" s="120">
        <f>I66+J66</f>
        <v>1017714</v>
      </c>
      <c r="L66" s="121">
        <v>247888</v>
      </c>
      <c r="M66" s="121">
        <v>17831</v>
      </c>
      <c r="N66" s="121">
        <v>265719</v>
      </c>
      <c r="O66" s="121">
        <v>751995</v>
      </c>
      <c r="P66" s="121">
        <v>4920517</v>
      </c>
      <c r="Q66" s="121">
        <v>4168522</v>
      </c>
      <c r="R66" s="121"/>
      <c r="S66" s="121"/>
      <c r="T66" s="122">
        <f>P66-Q66</f>
        <v>751995</v>
      </c>
      <c r="U66" s="123">
        <f>I66/L66</f>
        <v>4.1055395985283676</v>
      </c>
      <c r="V66" s="123">
        <f>(H66*365)/Q66</f>
        <v>44.682734072172344</v>
      </c>
      <c r="W66" s="123">
        <f>N66/K66</f>
        <v>0.26109398121672689</v>
      </c>
      <c r="X66" s="123">
        <f>T66/P66</f>
        <v>0.15282845278250232</v>
      </c>
      <c r="Y66" s="122">
        <f>H66-0</f>
        <v>510304</v>
      </c>
      <c r="Z66" s="122">
        <v>0</v>
      </c>
      <c r="AA66" s="124">
        <f>Z66+T66</f>
        <v>751995</v>
      </c>
      <c r="AB66" s="15"/>
    </row>
    <row r="67" spans="2:28" s="8" customFormat="1">
      <c r="B67" s="107" t="s">
        <v>16</v>
      </c>
      <c r="C67" s="33" t="s">
        <v>293</v>
      </c>
      <c r="D67" s="33"/>
      <c r="E67" s="40" t="s">
        <v>67</v>
      </c>
      <c r="F67" s="72" t="s">
        <v>304</v>
      </c>
      <c r="G67" s="34">
        <v>2014</v>
      </c>
      <c r="H67" s="136">
        <v>1622241</v>
      </c>
      <c r="I67" s="136">
        <v>1776283</v>
      </c>
      <c r="J67" s="137">
        <v>21274</v>
      </c>
      <c r="K67" s="127">
        <f>I67+J67</f>
        <v>1797557</v>
      </c>
      <c r="L67" s="138">
        <v>338444</v>
      </c>
      <c r="M67" s="138">
        <v>0</v>
      </c>
      <c r="N67" s="138">
        <v>338444</v>
      </c>
      <c r="O67" s="138">
        <v>1459113</v>
      </c>
      <c r="P67" s="138">
        <v>6060552</v>
      </c>
      <c r="Q67" s="138">
        <v>5339215</v>
      </c>
      <c r="R67" s="138"/>
      <c r="S67" s="138"/>
      <c r="T67" s="129">
        <f>P67-Q67</f>
        <v>721337</v>
      </c>
      <c r="U67" s="130">
        <f>I67/L67</f>
        <v>5.2483808251882147</v>
      </c>
      <c r="V67" s="130">
        <f>(H67*365)/Q67</f>
        <v>110.89981673335875</v>
      </c>
      <c r="W67" s="130">
        <f>N67/K67</f>
        <v>0.18827998222031345</v>
      </c>
      <c r="X67" s="130">
        <f>T67/P67</f>
        <v>0.11902166667326673</v>
      </c>
      <c r="Y67" s="129">
        <f>H67-961962</f>
        <v>660279</v>
      </c>
      <c r="Z67" s="129">
        <v>737776</v>
      </c>
      <c r="AA67" s="131">
        <f>Z67+T67</f>
        <v>1459113</v>
      </c>
      <c r="AB67" s="15"/>
    </row>
    <row r="68" spans="2:28" s="8" customFormat="1">
      <c r="B68" s="107" t="s">
        <v>16</v>
      </c>
      <c r="C68" s="33" t="s">
        <v>294</v>
      </c>
      <c r="D68" s="33"/>
      <c r="E68" s="34" t="s">
        <v>99</v>
      </c>
      <c r="F68" s="72" t="s">
        <v>304</v>
      </c>
      <c r="G68" s="34">
        <v>2014</v>
      </c>
      <c r="H68" s="136">
        <v>1723783</v>
      </c>
      <c r="I68" s="136">
        <v>3902921</v>
      </c>
      <c r="J68" s="137">
        <v>173984</v>
      </c>
      <c r="K68" s="127">
        <f>I68+J68</f>
        <v>4076905</v>
      </c>
      <c r="L68" s="138">
        <v>1241017</v>
      </c>
      <c r="M68" s="138">
        <v>104959</v>
      </c>
      <c r="N68" s="138">
        <v>1345976</v>
      </c>
      <c r="O68" s="138">
        <v>2730929</v>
      </c>
      <c r="P68" s="138">
        <v>19468500</v>
      </c>
      <c r="Q68" s="138">
        <v>18097343</v>
      </c>
      <c r="R68" s="138"/>
      <c r="S68" s="138"/>
      <c r="T68" s="129">
        <f>P68-Q68</f>
        <v>1371157</v>
      </c>
      <c r="U68" s="130">
        <f>I68/L68</f>
        <v>3.1449375794207493</v>
      </c>
      <c r="V68" s="130">
        <f>(H68*365)/Q68</f>
        <v>34.76647345414186</v>
      </c>
      <c r="W68" s="130">
        <f>N68/K68</f>
        <v>0.33014652046098697</v>
      </c>
      <c r="X68" s="130">
        <f>T68/P68</f>
        <v>7.0429514343683386E-2</v>
      </c>
      <c r="Y68" s="129">
        <f>H68-H71</f>
        <v>514475</v>
      </c>
      <c r="Z68" s="129">
        <v>1359772</v>
      </c>
      <c r="AA68" s="131">
        <f>Z68+T68</f>
        <v>2730929</v>
      </c>
      <c r="AB68" s="15"/>
    </row>
    <row r="69" spans="2:28" s="8" customFormat="1" ht="13.9" thickBot="1">
      <c r="B69" s="107" t="s">
        <v>16</v>
      </c>
      <c r="C69" s="33"/>
      <c r="D69" s="33"/>
      <c r="E69" s="34"/>
      <c r="F69" s="72"/>
      <c r="G69" s="34"/>
      <c r="H69" s="136"/>
      <c r="I69" s="136"/>
      <c r="J69" s="137"/>
      <c r="K69" s="137"/>
      <c r="L69" s="138"/>
      <c r="M69" s="138"/>
      <c r="N69" s="138"/>
      <c r="O69" s="138"/>
      <c r="P69" s="138"/>
      <c r="Q69" s="138"/>
      <c r="R69" s="138"/>
      <c r="S69" s="138"/>
      <c r="T69" s="129"/>
      <c r="U69" s="130"/>
      <c r="V69" s="130"/>
      <c r="W69" s="130"/>
      <c r="X69" s="130"/>
      <c r="Y69" s="129"/>
      <c r="Z69" s="129"/>
      <c r="AA69" s="131"/>
      <c r="AB69" s="15"/>
    </row>
    <row r="70" spans="2:28" s="8" customFormat="1">
      <c r="B70" s="25" t="s">
        <v>16</v>
      </c>
      <c r="C70" s="26" t="s">
        <v>293</v>
      </c>
      <c r="D70" s="26"/>
      <c r="E70" s="27" t="s">
        <v>67</v>
      </c>
      <c r="F70" s="30" t="s">
        <v>305</v>
      </c>
      <c r="G70" s="27">
        <v>2013</v>
      </c>
      <c r="H70" s="119">
        <v>961962</v>
      </c>
      <c r="I70" s="119">
        <v>1114206</v>
      </c>
      <c r="J70" s="120">
        <v>0</v>
      </c>
      <c r="K70" s="120">
        <f>I70+J70</f>
        <v>1114206</v>
      </c>
      <c r="L70" s="121">
        <v>376430</v>
      </c>
      <c r="M70" s="121">
        <v>0</v>
      </c>
      <c r="N70" s="121">
        <v>376430</v>
      </c>
      <c r="O70" s="121">
        <v>737776</v>
      </c>
      <c r="P70" s="121">
        <v>4758906</v>
      </c>
      <c r="Q70" s="121">
        <v>4021130</v>
      </c>
      <c r="R70" s="121"/>
      <c r="S70" s="121"/>
      <c r="T70" s="122">
        <f>P70-Q70</f>
        <v>737776</v>
      </c>
      <c r="U70" s="123">
        <f>I70/L70</f>
        <v>2.95992880482427</v>
      </c>
      <c r="V70" s="123">
        <f>(H70*365)/Q70</f>
        <v>87.317776346449875</v>
      </c>
      <c r="W70" s="123">
        <f>N70/K70</f>
        <v>0.33784596385228582</v>
      </c>
      <c r="X70" s="123">
        <f>T70/P70</f>
        <v>0.15503058896309363</v>
      </c>
      <c r="Y70" s="122" t="e">
        <f>H70-#REF!</f>
        <v>#REF!</v>
      </c>
      <c r="Z70" s="122">
        <v>0</v>
      </c>
      <c r="AA70" s="124">
        <f>Z70+T70</f>
        <v>737776</v>
      </c>
      <c r="AB70" s="15"/>
    </row>
    <row r="71" spans="2:28" s="8" customFormat="1">
      <c r="B71" s="107" t="s">
        <v>16</v>
      </c>
      <c r="C71" s="33" t="s">
        <v>294</v>
      </c>
      <c r="D71" s="33"/>
      <c r="E71" s="34" t="s">
        <v>99</v>
      </c>
      <c r="F71" s="36" t="s">
        <v>305</v>
      </c>
      <c r="G71" s="34">
        <v>2013</v>
      </c>
      <c r="H71" s="136">
        <v>1209308</v>
      </c>
      <c r="I71" s="136">
        <v>2238199</v>
      </c>
      <c r="J71" s="137">
        <v>0</v>
      </c>
      <c r="K71" s="127">
        <f>I71+J71</f>
        <v>2238199</v>
      </c>
      <c r="L71" s="138">
        <v>878427</v>
      </c>
      <c r="M71" s="138">
        <v>0</v>
      </c>
      <c r="N71" s="138">
        <v>878427</v>
      </c>
      <c r="O71" s="138">
        <v>1359772</v>
      </c>
      <c r="P71" s="138">
        <v>11486000</v>
      </c>
      <c r="Q71" s="138">
        <v>10585090</v>
      </c>
      <c r="R71" s="138"/>
      <c r="S71" s="138"/>
      <c r="T71" s="129">
        <f>P71-Q71</f>
        <v>900910</v>
      </c>
      <c r="U71" s="130">
        <f>I71/L71</f>
        <v>2.5479624374023113</v>
      </c>
      <c r="V71" s="130">
        <f>(H71*365)/Q71</f>
        <v>41.69992130440081</v>
      </c>
      <c r="W71" s="130">
        <f>N71/K71</f>
        <v>0.39247046397572333</v>
      </c>
      <c r="X71" s="130">
        <f>T71/P71</f>
        <v>7.843548667943584E-2</v>
      </c>
      <c r="Y71" s="129">
        <f>H71-H73</f>
        <v>154430</v>
      </c>
      <c r="Z71" s="129">
        <f>AA73+207967</f>
        <v>458862</v>
      </c>
      <c r="AA71" s="131">
        <f>Z71+T71</f>
        <v>1359772</v>
      </c>
      <c r="AB71" s="15"/>
    </row>
    <row r="72" spans="2:28" s="8" customFormat="1" ht="13.9" thickBot="1">
      <c r="B72" s="116"/>
      <c r="C72" s="178"/>
      <c r="D72" s="178"/>
      <c r="E72" s="140"/>
      <c r="F72" s="177"/>
      <c r="G72" s="140"/>
      <c r="H72" s="136"/>
      <c r="I72" s="136"/>
      <c r="J72" s="137"/>
      <c r="K72" s="137"/>
      <c r="L72" s="138"/>
      <c r="M72" s="138"/>
      <c r="N72" s="138"/>
      <c r="O72" s="138"/>
      <c r="P72" s="138"/>
      <c r="Q72" s="138"/>
      <c r="R72" s="138"/>
      <c r="S72" s="138"/>
      <c r="T72" s="129"/>
      <c r="U72" s="130"/>
      <c r="V72" s="130"/>
      <c r="W72" s="130"/>
      <c r="X72" s="130"/>
      <c r="Y72" s="129"/>
      <c r="Z72" s="129"/>
      <c r="AA72" s="131"/>
      <c r="AB72" s="15"/>
    </row>
    <row r="73" spans="2:28" s="8" customFormat="1">
      <c r="B73" s="25" t="s">
        <v>16</v>
      </c>
      <c r="C73" s="26" t="s">
        <v>294</v>
      </c>
      <c r="D73" s="26"/>
      <c r="E73" s="27" t="s">
        <v>99</v>
      </c>
      <c r="F73" s="30" t="s">
        <v>306</v>
      </c>
      <c r="G73" s="27">
        <v>2012</v>
      </c>
      <c r="H73" s="119">
        <v>1054878</v>
      </c>
      <c r="I73" s="119">
        <v>1092540</v>
      </c>
      <c r="J73" s="120">
        <v>4099196</v>
      </c>
      <c r="K73" s="120">
        <f>I73+J73</f>
        <v>5191736</v>
      </c>
      <c r="L73" s="121">
        <v>623352</v>
      </c>
      <c r="M73" s="121">
        <v>4317489</v>
      </c>
      <c r="N73" s="121">
        <v>4940841</v>
      </c>
      <c r="O73" s="121">
        <v>250895</v>
      </c>
      <c r="P73" s="121">
        <v>6324089</v>
      </c>
      <c r="Q73" s="121">
        <v>6073194</v>
      </c>
      <c r="R73" s="121"/>
      <c r="S73" s="121"/>
      <c r="T73" s="122">
        <f>P73-Q73</f>
        <v>250895</v>
      </c>
      <c r="U73" s="123">
        <f>I73/L73</f>
        <v>1.7526854810765025</v>
      </c>
      <c r="V73" s="123">
        <f>(H73*365)/Q73</f>
        <v>63.398348546086297</v>
      </c>
      <c r="W73" s="123">
        <f>N73/K73</f>
        <v>0.95167416062758203</v>
      </c>
      <c r="X73" s="123">
        <f>T73/P73</f>
        <v>3.9672907829096014E-2</v>
      </c>
      <c r="Y73" s="122">
        <f>H73-0</f>
        <v>1054878</v>
      </c>
      <c r="Z73" s="122">
        <v>0</v>
      </c>
      <c r="AA73" s="124">
        <f>Z73+T73</f>
        <v>250895</v>
      </c>
      <c r="AB73" s="15"/>
    </row>
    <row r="74" spans="2:28" s="8" customFormat="1" ht="13.9" thickBot="1">
      <c r="B74" s="108"/>
      <c r="C74" s="41"/>
      <c r="D74" s="41"/>
      <c r="E74" s="42"/>
      <c r="F74" s="45"/>
      <c r="G74" s="42"/>
      <c r="H74" s="141"/>
      <c r="I74" s="142"/>
      <c r="J74" s="143"/>
      <c r="K74" s="143"/>
      <c r="L74" s="144"/>
      <c r="M74" s="144"/>
      <c r="N74" s="144"/>
      <c r="O74" s="144"/>
      <c r="P74" s="144"/>
      <c r="Q74" s="144"/>
      <c r="R74" s="144"/>
      <c r="S74" s="144"/>
      <c r="T74" s="141"/>
      <c r="U74" s="145"/>
      <c r="V74" s="145"/>
      <c r="W74" s="145"/>
      <c r="X74" s="145"/>
      <c r="Y74" s="141"/>
      <c r="Z74" s="141"/>
      <c r="AA74" s="146"/>
    </row>
    <row r="75" spans="2:28" s="8" customFormat="1">
      <c r="B75" s="48"/>
      <c r="C75" s="49"/>
      <c r="D75" s="49"/>
      <c r="E75" s="50"/>
      <c r="F75" s="50"/>
      <c r="G75" s="51"/>
      <c r="H75" s="51"/>
      <c r="I75" s="182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182"/>
      <c r="U75" s="182"/>
      <c r="V75" s="182"/>
      <c r="W75" s="182"/>
      <c r="X75" s="182"/>
      <c r="Y75" s="182"/>
      <c r="Z75" s="182"/>
      <c r="AA75" s="182"/>
    </row>
    <row r="76" spans="2:28" s="8" customFormat="1">
      <c r="B76" s="49"/>
      <c r="C76" s="49"/>
      <c r="D76" s="49"/>
      <c r="E76" s="50"/>
      <c r="F76" s="50"/>
      <c r="G76" s="51"/>
      <c r="H76" s="51"/>
      <c r="I76" s="182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182"/>
      <c r="U76" s="182"/>
      <c r="V76" s="182"/>
      <c r="W76" s="182"/>
      <c r="X76" s="182"/>
      <c r="Y76" s="182"/>
      <c r="Z76" s="182"/>
      <c r="AA76" s="182"/>
    </row>
    <row r="77" spans="2:28" s="8" customFormat="1">
      <c r="B77" s="49"/>
      <c r="C77" s="49"/>
      <c r="D77" s="49"/>
      <c r="E77" s="50"/>
      <c r="F77" s="50"/>
      <c r="G77" s="51"/>
      <c r="H77" s="51"/>
      <c r="I77" s="182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182"/>
      <c r="U77" s="182"/>
      <c r="V77" s="182"/>
      <c r="W77" s="182"/>
      <c r="X77" s="182"/>
      <c r="Y77" s="182"/>
      <c r="Z77" s="182"/>
      <c r="AA77" s="182"/>
    </row>
    <row r="78" spans="2:28" s="8" customFormat="1">
      <c r="B78" s="49"/>
      <c r="C78" s="49"/>
      <c r="D78" s="49"/>
      <c r="E78" s="50"/>
      <c r="F78" s="50"/>
      <c r="G78" s="51"/>
      <c r="H78" s="51"/>
      <c r="I78" s="182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182"/>
      <c r="U78" s="182"/>
      <c r="V78" s="182"/>
      <c r="W78" s="182"/>
      <c r="X78" s="182"/>
      <c r="Y78" s="182"/>
      <c r="Z78" s="182"/>
      <c r="AA78" s="182"/>
    </row>
    <row r="79" spans="2:28" s="8" customFormat="1">
      <c r="B79" s="49"/>
      <c r="C79" s="49"/>
      <c r="D79" s="49"/>
      <c r="E79" s="50"/>
      <c r="F79" s="50"/>
      <c r="G79" s="51"/>
      <c r="H79" s="51"/>
      <c r="I79" s="182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182"/>
      <c r="U79" s="182"/>
      <c r="V79" s="182"/>
      <c r="W79" s="182"/>
      <c r="X79" s="182"/>
      <c r="Y79" s="182"/>
      <c r="Z79" s="182"/>
      <c r="AA79" s="182"/>
    </row>
    <row r="80" spans="2:28" s="8" customFormat="1">
      <c r="B80" s="49"/>
      <c r="C80" s="49"/>
      <c r="D80" s="49"/>
      <c r="E80" s="50"/>
      <c r="F80" s="50"/>
      <c r="G80" s="51"/>
      <c r="H80" s="51"/>
      <c r="I80" s="182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182"/>
      <c r="U80" s="182"/>
      <c r="V80" s="182"/>
      <c r="W80" s="182"/>
      <c r="X80" s="182"/>
      <c r="Y80" s="182"/>
      <c r="Z80" s="182"/>
      <c r="AA80" s="182"/>
    </row>
    <row r="81" spans="2:27" s="8" customFormat="1">
      <c r="B81" s="49"/>
      <c r="C81" s="49"/>
      <c r="D81" s="49"/>
      <c r="E81" s="50"/>
      <c r="F81" s="50"/>
      <c r="G81" s="51"/>
      <c r="H81" s="51"/>
      <c r="I81" s="182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182"/>
      <c r="U81" s="182"/>
      <c r="V81" s="182"/>
      <c r="W81" s="182"/>
      <c r="X81" s="182"/>
      <c r="Y81" s="182"/>
      <c r="Z81" s="182"/>
      <c r="AA81" s="182"/>
    </row>
    <row r="82" spans="2:27" s="8" customFormat="1">
      <c r="B82" s="49"/>
      <c r="C82" s="49"/>
      <c r="D82" s="49"/>
      <c r="E82" s="50"/>
      <c r="F82" s="50"/>
      <c r="G82" s="51"/>
      <c r="H82" s="51"/>
      <c r="I82" s="182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182"/>
      <c r="U82" s="182"/>
      <c r="V82" s="182"/>
      <c r="W82" s="182"/>
      <c r="X82" s="182"/>
      <c r="Y82" s="182"/>
      <c r="Z82" s="182"/>
      <c r="AA82" s="182"/>
    </row>
    <row r="83" spans="2:27" s="8" customFormat="1">
      <c r="B83" s="49"/>
      <c r="C83" s="49"/>
      <c r="D83" s="49"/>
      <c r="E83" s="50"/>
      <c r="F83" s="50"/>
      <c r="G83" s="51"/>
      <c r="H83" s="51"/>
      <c r="I83" s="182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182"/>
      <c r="U83" s="182"/>
      <c r="V83" s="182"/>
      <c r="W83" s="182"/>
      <c r="X83" s="182"/>
      <c r="Y83" s="182"/>
      <c r="Z83" s="182"/>
      <c r="AA83" s="182"/>
    </row>
    <row r="84" spans="2:27" s="8" customFormat="1">
      <c r="B84" s="49"/>
      <c r="C84" s="49"/>
      <c r="D84" s="49"/>
      <c r="E84" s="50"/>
      <c r="F84" s="50"/>
      <c r="G84" s="51"/>
      <c r="H84" s="51"/>
      <c r="I84" s="182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182"/>
      <c r="U84" s="182"/>
      <c r="V84" s="182"/>
      <c r="W84" s="182"/>
      <c r="X84" s="182"/>
      <c r="Y84" s="182"/>
      <c r="Z84" s="182"/>
      <c r="AA84" s="182"/>
    </row>
    <row r="85" spans="2:27" s="15" customFormat="1">
      <c r="B85" s="49"/>
      <c r="C85" s="49"/>
      <c r="D85" s="49"/>
      <c r="E85" s="50"/>
      <c r="F85" s="50"/>
      <c r="G85" s="51"/>
      <c r="H85" s="51"/>
      <c r="I85" s="182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182"/>
      <c r="U85" s="182"/>
      <c r="V85" s="182"/>
      <c r="W85" s="182"/>
      <c r="X85" s="182"/>
      <c r="Y85" s="182"/>
      <c r="Z85" s="182"/>
      <c r="AA85" s="182"/>
    </row>
    <row r="86" spans="2:27" s="15" customFormat="1">
      <c r="B86" s="49"/>
      <c r="C86" s="49"/>
      <c r="D86" s="49"/>
      <c r="E86" s="50"/>
      <c r="F86" s="50"/>
      <c r="G86" s="51"/>
      <c r="H86" s="51"/>
      <c r="I86" s="182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182"/>
      <c r="U86" s="182"/>
      <c r="V86" s="182"/>
      <c r="W86" s="182"/>
      <c r="X86" s="182"/>
      <c r="Y86" s="182"/>
      <c r="Z86" s="182"/>
      <c r="AA86" s="182"/>
    </row>
    <row r="87" spans="2:27" s="15" customFormat="1">
      <c r="B87" s="49"/>
      <c r="C87" s="49"/>
      <c r="D87" s="49"/>
      <c r="E87" s="50"/>
      <c r="F87" s="50"/>
      <c r="G87" s="51"/>
      <c r="H87" s="51"/>
      <c r="I87" s="182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182"/>
      <c r="U87" s="182"/>
      <c r="V87" s="182"/>
      <c r="W87" s="182"/>
      <c r="X87" s="182"/>
      <c r="Y87" s="182"/>
      <c r="Z87" s="182"/>
      <c r="AA87" s="182"/>
    </row>
    <row r="88" spans="2:27" s="15" customFormat="1">
      <c r="B88" s="49"/>
      <c r="C88" s="49"/>
      <c r="D88" s="49"/>
      <c r="E88" s="50"/>
      <c r="F88" s="50"/>
      <c r="G88" s="51"/>
      <c r="H88" s="51"/>
      <c r="I88" s="182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182"/>
      <c r="U88" s="182"/>
      <c r="V88" s="182"/>
      <c r="W88" s="182"/>
      <c r="X88" s="182"/>
      <c r="Y88" s="182"/>
      <c r="Z88" s="182"/>
      <c r="AA88" s="182"/>
    </row>
    <row r="89" spans="2:27" s="15" customFormat="1">
      <c r="B89" s="49"/>
      <c r="C89" s="49"/>
      <c r="D89" s="49"/>
      <c r="E89" s="50"/>
      <c r="F89" s="50"/>
      <c r="G89" s="51"/>
      <c r="H89" s="51"/>
      <c r="I89" s="182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182"/>
      <c r="U89" s="182"/>
      <c r="V89" s="182"/>
      <c r="W89" s="182"/>
      <c r="X89" s="182"/>
      <c r="Y89" s="182"/>
      <c r="Z89" s="182"/>
      <c r="AA89" s="182"/>
    </row>
    <row r="90" spans="2:27" s="15" customFormat="1">
      <c r="B90" s="49"/>
      <c r="C90" s="49"/>
      <c r="D90" s="49"/>
      <c r="E90" s="50"/>
      <c r="F90" s="50"/>
      <c r="G90" s="51"/>
      <c r="H90" s="51"/>
      <c r="I90" s="182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182"/>
      <c r="U90" s="182"/>
      <c r="V90" s="182"/>
      <c r="W90" s="182"/>
      <c r="X90" s="182"/>
      <c r="Y90" s="182"/>
      <c r="Z90" s="182"/>
      <c r="AA90" s="182"/>
    </row>
    <row r="91" spans="2:27" s="15" customFormat="1">
      <c r="B91" s="49"/>
      <c r="C91" s="49"/>
      <c r="D91" s="49"/>
      <c r="E91" s="50"/>
      <c r="F91" s="50"/>
      <c r="G91" s="51"/>
      <c r="H91" s="51"/>
      <c r="I91" s="182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182"/>
      <c r="U91" s="182"/>
      <c r="V91" s="182"/>
      <c r="W91" s="182"/>
      <c r="X91" s="182"/>
      <c r="Y91" s="182"/>
      <c r="Z91" s="182"/>
      <c r="AA91" s="182"/>
    </row>
    <row r="92" spans="2:27" s="15" customFormat="1">
      <c r="B92" s="49"/>
      <c r="C92" s="49"/>
      <c r="D92" s="49"/>
      <c r="E92" s="50"/>
      <c r="F92" s="50"/>
      <c r="G92" s="51"/>
      <c r="H92" s="51"/>
      <c r="I92" s="182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182"/>
      <c r="U92" s="182"/>
      <c r="V92" s="182"/>
      <c r="W92" s="182"/>
      <c r="X92" s="182"/>
      <c r="Y92" s="182"/>
      <c r="Z92" s="182"/>
      <c r="AA92" s="182"/>
    </row>
    <row r="93" spans="2:27" s="15" customFormat="1">
      <c r="B93" s="49"/>
      <c r="C93" s="49"/>
      <c r="D93" s="49"/>
      <c r="E93" s="50"/>
      <c r="F93" s="50"/>
      <c r="G93" s="51"/>
      <c r="H93" s="51"/>
      <c r="I93" s="182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182"/>
      <c r="U93" s="182"/>
      <c r="V93" s="182"/>
      <c r="W93" s="182"/>
      <c r="X93" s="182"/>
      <c r="Y93" s="182"/>
      <c r="Z93" s="182"/>
      <c r="AA93" s="182"/>
    </row>
    <row r="94" spans="2:27" s="15" customFormat="1">
      <c r="B94" s="49"/>
      <c r="C94" s="49"/>
      <c r="D94" s="49"/>
      <c r="E94" s="50"/>
      <c r="F94" s="50"/>
      <c r="G94" s="51"/>
      <c r="H94" s="51"/>
      <c r="I94" s="182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182"/>
      <c r="U94" s="182"/>
      <c r="V94" s="182"/>
      <c r="W94" s="182"/>
      <c r="X94" s="182"/>
      <c r="Y94" s="182"/>
      <c r="Z94" s="182"/>
      <c r="AA94" s="182"/>
    </row>
    <row r="95" spans="2:27" s="15" customFormat="1">
      <c r="B95" s="49"/>
      <c r="C95" s="49"/>
      <c r="D95" s="49"/>
      <c r="E95" s="50"/>
      <c r="F95" s="50"/>
      <c r="G95" s="51"/>
      <c r="H95" s="51"/>
      <c r="I95" s="182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182"/>
      <c r="U95" s="182"/>
      <c r="V95" s="182"/>
      <c r="W95" s="182"/>
      <c r="X95" s="182"/>
      <c r="Y95" s="182"/>
      <c r="Z95" s="182"/>
      <c r="AA95" s="182"/>
    </row>
    <row r="96" spans="2:27" s="15" customFormat="1">
      <c r="B96" s="49"/>
      <c r="C96" s="49"/>
      <c r="D96" s="49"/>
      <c r="E96" s="50"/>
      <c r="F96" s="50"/>
      <c r="G96" s="51"/>
      <c r="H96" s="51"/>
      <c r="I96" s="182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182"/>
      <c r="U96" s="182"/>
      <c r="V96" s="182"/>
      <c r="W96" s="182"/>
      <c r="X96" s="182"/>
      <c r="Y96" s="182"/>
      <c r="Z96" s="182"/>
      <c r="AA96" s="182"/>
    </row>
    <row r="97" spans="2:27" s="15" customFormat="1">
      <c r="B97" s="49"/>
      <c r="C97" s="49"/>
      <c r="D97" s="49"/>
      <c r="E97" s="50"/>
      <c r="F97" s="50"/>
      <c r="G97" s="51"/>
      <c r="H97" s="51"/>
      <c r="I97" s="182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182"/>
      <c r="U97" s="182"/>
      <c r="V97" s="182"/>
      <c r="W97" s="182"/>
      <c r="X97" s="182"/>
      <c r="Y97" s="182"/>
      <c r="Z97" s="182"/>
      <c r="AA97" s="182"/>
    </row>
    <row r="98" spans="2:27" s="15" customFormat="1">
      <c r="B98" s="49"/>
      <c r="C98" s="49"/>
      <c r="D98" s="49"/>
      <c r="E98" s="50"/>
      <c r="F98" s="50"/>
      <c r="G98" s="51"/>
      <c r="H98" s="51"/>
      <c r="I98" s="182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182"/>
      <c r="U98" s="182"/>
      <c r="V98" s="182"/>
      <c r="W98" s="182"/>
      <c r="X98" s="182"/>
      <c r="Y98" s="182"/>
      <c r="Z98" s="182"/>
      <c r="AA98" s="182"/>
    </row>
    <row r="99" spans="2:27" s="15" customFormat="1">
      <c r="B99" s="49"/>
      <c r="C99" s="49"/>
      <c r="D99" s="49"/>
      <c r="E99" s="50"/>
      <c r="F99" s="50"/>
      <c r="G99" s="51"/>
      <c r="H99" s="51"/>
      <c r="I99" s="182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182"/>
      <c r="U99" s="182"/>
      <c r="V99" s="182"/>
      <c r="W99" s="182"/>
      <c r="X99" s="182"/>
      <c r="Y99" s="182"/>
      <c r="Z99" s="182"/>
      <c r="AA99" s="182"/>
    </row>
    <row r="100" spans="2:27" s="15" customFormat="1">
      <c r="B100" s="49"/>
      <c r="C100" s="49"/>
      <c r="D100" s="49"/>
      <c r="E100" s="50"/>
      <c r="F100" s="50"/>
      <c r="G100" s="51"/>
      <c r="H100" s="51"/>
      <c r="I100" s="182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182"/>
      <c r="U100" s="182"/>
      <c r="V100" s="182"/>
      <c r="W100" s="182"/>
      <c r="X100" s="182"/>
      <c r="Y100" s="182"/>
      <c r="Z100" s="182"/>
      <c r="AA100" s="182"/>
    </row>
    <row r="101" spans="2:27" s="15" customFormat="1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2:27" s="15" customFormat="1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</sheetData>
  <mergeCells count="4">
    <mergeCell ref="A7:G7"/>
    <mergeCell ref="H7:AA7"/>
    <mergeCell ref="T5:AA5"/>
    <mergeCell ref="T6:AA6"/>
  </mergeCell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AT25"/>
  <sheetViews>
    <sheetView zoomScale="80" zoomScaleNormal="80" zoomScalePageLayoutView="80" workbookViewId="0">
      <selection activeCell="B32" sqref="B32"/>
    </sheetView>
  </sheetViews>
  <sheetFormatPr defaultColWidth="8.85546875" defaultRowHeight="13.15"/>
  <cols>
    <col min="1" max="1" width="3.7109375" style="60" customWidth="1"/>
    <col min="2" max="2" width="135.28515625" style="60" customWidth="1"/>
    <col min="3" max="16384" width="8.85546875" style="60"/>
  </cols>
  <sheetData>
    <row r="1" spans="1:46" s="53" customFormat="1" ht="17.45">
      <c r="A1" s="52" t="s">
        <v>251</v>
      </c>
    </row>
    <row r="2" spans="1:46" s="53" customFormat="1" ht="12.75" customHeight="1">
      <c r="A2" s="54" t="s">
        <v>252</v>
      </c>
      <c r="B2" s="55"/>
    </row>
    <row r="3" spans="1:46" s="53" customFormat="1" ht="10.5" customHeight="1">
      <c r="A3" s="54"/>
      <c r="C3" s="56"/>
      <c r="D3" s="57"/>
      <c r="E3" s="57"/>
      <c r="F3" s="56"/>
      <c r="G3" s="56"/>
      <c r="H3" s="56"/>
      <c r="I3" s="56"/>
      <c r="J3" s="58"/>
      <c r="K3" s="58"/>
      <c r="L3" s="56"/>
      <c r="M3" s="59"/>
    </row>
    <row r="4" spans="1:46" s="53" customFormat="1" ht="6" customHeight="1">
      <c r="C4" s="56"/>
      <c r="D4" s="57"/>
      <c r="E4" s="57"/>
      <c r="F4" s="56"/>
      <c r="G4" s="56"/>
      <c r="H4" s="56"/>
      <c r="I4" s="56"/>
      <c r="J4" s="58"/>
      <c r="K4" s="58"/>
      <c r="L4" s="56"/>
      <c r="M4" s="59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</row>
    <row r="6" spans="1:46" ht="21.75" customHeight="1">
      <c r="B6" s="255" t="s">
        <v>253</v>
      </c>
    </row>
    <row r="7" spans="1:46" ht="21.75" customHeight="1">
      <c r="B7" s="256"/>
    </row>
    <row r="8" spans="1:46" ht="19.5" customHeight="1">
      <c r="B8" s="256"/>
    </row>
    <row r="9" spans="1:46" ht="19.5" customHeight="1">
      <c r="B9" s="256"/>
    </row>
    <row r="10" spans="1:46" ht="19.5" customHeight="1">
      <c r="B10" s="256"/>
    </row>
    <row r="11" spans="1:46" ht="19.5" customHeight="1">
      <c r="B11" s="256"/>
    </row>
    <row r="12" spans="1:46" ht="19.5" customHeight="1">
      <c r="B12" s="256"/>
    </row>
    <row r="13" spans="1:46" ht="19.5" customHeight="1">
      <c r="B13" s="256"/>
    </row>
    <row r="14" spans="1:46" ht="19.5" customHeight="1">
      <c r="B14" s="256"/>
    </row>
    <row r="15" spans="1:46" ht="19.5" customHeight="1">
      <c r="B15" s="256"/>
    </row>
    <row r="16" spans="1:46" ht="19.5" customHeight="1">
      <c r="B16" s="256"/>
    </row>
    <row r="17" spans="2:2" ht="19.5" customHeight="1">
      <c r="B17" s="256"/>
    </row>
    <row r="18" spans="2:2" ht="19.5" customHeight="1">
      <c r="B18" s="256"/>
    </row>
    <row r="19" spans="2:2" ht="19.5" customHeight="1">
      <c r="B19" s="256"/>
    </row>
    <row r="20" spans="2:2" ht="19.5" customHeight="1">
      <c r="B20" s="256"/>
    </row>
    <row r="21" spans="2:2" ht="19.5" customHeight="1">
      <c r="B21" s="256"/>
    </row>
    <row r="22" spans="2:2" ht="19.5" customHeight="1">
      <c r="B22" s="257"/>
    </row>
    <row r="23" spans="2:2" ht="19.5" customHeight="1"/>
    <row r="24" spans="2:2" ht="19.5" customHeight="1"/>
    <row r="25" spans="2:2" ht="19.5" customHeight="1"/>
  </sheetData>
  <mergeCells count="1">
    <mergeCell ref="B6:B22"/>
  </mergeCells>
  <pageMargins left="0.75" right="0.75" top="1" bottom="1" header="0.5" footer="0.5"/>
  <pageSetup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4A3EC0020B44F93019580CF4D642E" ma:contentTypeVersion="15" ma:contentTypeDescription="Create a new document." ma:contentTypeScope="" ma:versionID="63835a0702f433eed783fc2e4c957c80">
  <xsd:schema xmlns:xsd="http://www.w3.org/2001/XMLSchema" xmlns:xs="http://www.w3.org/2001/XMLSchema" xmlns:p="http://schemas.microsoft.com/office/2006/metadata/properties" xmlns:ns1="http://schemas.microsoft.com/sharepoint/v3" xmlns:ns2="edb173ee-3fb8-4f75-bf43-79a22ca96f2e" xmlns:ns3="9224003f-e6e7-470a-941a-44de56618887" targetNamespace="http://schemas.microsoft.com/office/2006/metadata/properties" ma:root="true" ma:fieldsID="a937eab7a69f6fef723c7e144725fdd8" ns1:_="" ns2:_="" ns3:_="">
    <xsd:import namespace="http://schemas.microsoft.com/sharepoint/v3"/>
    <xsd:import namespace="edb173ee-3fb8-4f75-bf43-79a22ca96f2e"/>
    <xsd:import namespace="9224003f-e6e7-470a-941a-44de56618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Dateand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173ee-3fb8-4f75-bf43-79a22ca96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Dateandtime" ma:index="22" nillable="true" ma:displayName="Date and time" ma:format="DateOnly" ma:internalName="Dateandtim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4003f-e6e7-470a-941a-44de56618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224003f-e6e7-470a-941a-44de56618887">
      <UserInfo>
        <DisplayName/>
        <AccountId xsi:nil="true"/>
        <AccountType/>
      </UserInfo>
    </SharedWithUsers>
    <_ip_UnifiedCompliancePolicyUIAction xmlns="http://schemas.microsoft.com/sharepoint/v3" xsi:nil="true"/>
    <_ip_UnifiedCompliancePolicyProperties xmlns="http://schemas.microsoft.com/sharepoint/v3" xsi:nil="true"/>
    <Dateandtime xmlns="edb173ee-3fb8-4f75-bf43-79a22ca96f2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E13444-C012-4783-9D15-2748AA7AC526}"/>
</file>

<file path=customXml/itemProps2.xml><?xml version="1.0" encoding="utf-8"?>
<ds:datastoreItem xmlns:ds="http://schemas.openxmlformats.org/officeDocument/2006/customXml" ds:itemID="{B3DCDCD8-06CC-4D59-AC36-2AA77401BC4C}"/>
</file>

<file path=customXml/itemProps3.xml><?xml version="1.0" encoding="utf-8"?>
<ds:datastoreItem xmlns:ds="http://schemas.openxmlformats.org/officeDocument/2006/customXml" ds:itemID="{EA6D1FF4-D47C-4721-B34B-B31ED7C64F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</dc:title>
  <dc:subject/>
  <dc:creator>kcatani</dc:creator>
  <cp:keywords/>
  <dc:description/>
  <cp:lastModifiedBy>Danny Peltier</cp:lastModifiedBy>
  <cp:revision/>
  <dcterms:created xsi:type="dcterms:W3CDTF">2013-01-23T01:48:32Z</dcterms:created>
  <dcterms:modified xsi:type="dcterms:W3CDTF">2021-07-23T15:52:32Z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0x01010072D4A3EC0020B44F93019580CF4D642E</vt:lpwstr>
  </property>
</Properties>
</file>