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mci.sharepoint.com/sites/csmc-sbm-internal-sp/Shared Documents/Active Client Partners/NV/WYLESS/FY25-26/"/>
    </mc:Choice>
  </mc:AlternateContent>
  <xr:revisionPtr revIDLastSave="1" documentId="8_{943151A8-86FF-4ADB-B7A4-5CF208151A00}" xr6:coauthVersionLast="47" xr6:coauthVersionMax="47" xr10:uidLastSave="{F1D34D14-C13D-4CE9-A329-53603D2B6283}"/>
  <bookViews>
    <workbookView xWindow="-57720" yWindow="765" windowWidth="29040" windowHeight="15720" xr2:uid="{722F0927-1532-44D0-AE69-79DA85543A9A}"/>
  </bookViews>
  <sheets>
    <sheet name="MYP Summary Detail" sheetId="1" r:id="rId1"/>
  </sheets>
  <definedNames>
    <definedName name="_01_07_2009">#REF!</definedName>
    <definedName name="_1Excel_BuiltIn_Print_Titles_8_1">#REF!</definedName>
    <definedName name="_Account_Code">#REF!</definedName>
    <definedName name="_Account_Type">#REF!</definedName>
    <definedName name="_Actuals">#REF!</definedName>
    <definedName name="_Apta27_1_2_1">#REF!,#REF!,#REF!</definedName>
    <definedName name="_Apta27_1_3_1">#REF!,#REF!,#REF!</definedName>
    <definedName name="_Apta27_1_4_1">#REF!,#REF!,#REF!</definedName>
    <definedName name="_Apta27_1_5_1">#REF!,#REF!,#REF!</definedName>
    <definedName name="_Apta27_1_6_1">#REF!,#REF!,#REF!</definedName>
    <definedName name="_Apta33_1_2_1">#REF!</definedName>
    <definedName name="_Apta33_1_3_1">#REF!</definedName>
    <definedName name="_Apta33_1_4_1">#REF!</definedName>
    <definedName name="_Apta33_1_5_1">#REF!</definedName>
    <definedName name="_Apta33_1_6_1">#REF!</definedName>
    <definedName name="_Apta52_1_2_1">#REF!,#REF!,#REF!</definedName>
    <definedName name="_Apta52_1_3_1">#REF!,#REF!,#REF!</definedName>
    <definedName name="_Apta52_1_4_1">#REF!,#REF!,#REF!</definedName>
    <definedName name="_Apta52_1_5_1">#REF!,#REF!,#REF!</definedName>
    <definedName name="_Apta52_1_6_1">#REF!,#REF!,#REF!</definedName>
    <definedName name="_Aptaa_1_6_1">#REF!</definedName>
    <definedName name="_Available">#REF!</definedName>
    <definedName name="_Budget">#REF!</definedName>
    <definedName name="_cc">#REF!</definedName>
    <definedName name="_Comment">#REF!</definedName>
    <definedName name="_Description">#REF!</definedName>
    <definedName name="_Doc__No_">#REF!</definedName>
    <definedName name="_Element">#REF!</definedName>
    <definedName name="_Encumbrance">#REF!</definedName>
    <definedName name="_Fund">#REF!</definedName>
    <definedName name="_Fund_Balancing_Element_Values">#REF!</definedName>
    <definedName name="_Fund_Classification">#REF!</definedName>
    <definedName name="_Object">#REF!</definedName>
    <definedName name="_Status">#REF!</definedName>
    <definedName name="_Trans__Date">#REF!</definedName>
    <definedName name="_Trans__No_">#REF!</definedName>
    <definedName name="_WorkspaceName">#REF!</definedName>
    <definedName name="ab">#REF!</definedName>
    <definedName name="adate">#REF!</definedName>
    <definedName name="add">#REF!</definedName>
    <definedName name="ADP">#REF!</definedName>
    <definedName name="aexp">#REF!</definedName>
    <definedName name="AGE">#REF!</definedName>
    <definedName name="amo">#REF!</definedName>
    <definedName name="AMOUNT">#REF!</definedName>
    <definedName name="ap_var">#REF!</definedName>
    <definedName name="ar">#REF!</definedName>
    <definedName name="aug_2010">#REF!</definedName>
    <definedName name="avmap">#REF!</definedName>
    <definedName name="bank">#REF!</definedName>
    <definedName name="bank_adj">#REF!</definedName>
    <definedName name="Bank_Debit">#REF!</definedName>
    <definedName name="bankjuly">#REF!</definedName>
    <definedName name="bd">#REF!</definedName>
    <definedName name="budgetversions">#REF!</definedName>
    <definedName name="budgetyears">#REF!</definedName>
    <definedName name="cb">#REF!</definedName>
    <definedName name="CharterInfoReport">#REF!</definedName>
    <definedName name="Claims">#REF!</definedName>
    <definedName name="cleared">#REF!</definedName>
    <definedName name="COE">#REF!</definedName>
    <definedName name="Combined">#REF!</definedName>
    <definedName name="Combined_1">#REF!</definedName>
    <definedName name="Combined_Dec">#REF!</definedName>
    <definedName name="Combined_jan">#REF!</definedName>
    <definedName name="company">#REF!</definedName>
    <definedName name="compound_period">INDEX({1;2;4;6;12;24;26;52},MATCH(#REF!,period_names,0))</definedName>
    <definedName name="cont">#REF!</definedName>
    <definedName name="costs">#REF!</definedName>
    <definedName name="cr_bal_ar">#REF!</definedName>
    <definedName name="CRAR">#REF!</definedName>
    <definedName name="crbal">#REF!</definedName>
    <definedName name="da">#REF!</definedName>
    <definedName name="date">#REF!</definedName>
    <definedName name="den">#REF!</definedName>
    <definedName name="denials">#REF!</definedName>
    <definedName name="dentab">#REF!</definedName>
    <definedName name="dentab8">#REF!</definedName>
    <definedName name="DFCS">#REF!</definedName>
    <definedName name="DFCS_Extract_from_ConApp___EDs_version_with_Scode_Without_Matchi">#REF!</definedName>
    <definedName name="DistrictDetailExpanded">#REF!</definedName>
    <definedName name="EL_Count_and_Criteria">#REF!</definedName>
    <definedName name="End_Bal_9">#REF!</definedName>
    <definedName name="Excel_BuiltIn__FilterDatabase_13">#REF!</definedName>
    <definedName name="Excel_BuiltIn__FilterDatabase_14">#REF!</definedName>
    <definedName name="Excel_BuiltIn_Print_Area_13">#REF!</definedName>
    <definedName name="Excel_BuiltIn_Print_Area_14">#REF!</definedName>
    <definedName name="Excel_BuiltIn_Print_Titles_13">#REF!</definedName>
    <definedName name="Excel_BuiltIn_Print_Titles_14">#REF!</definedName>
    <definedName name="exp">#REF!</definedName>
    <definedName name="fdate">#REF!</definedName>
    <definedName name="FHorizontalAxis">#REF!</definedName>
    <definedName name="fica">#REF!</definedName>
    <definedName name="Fiscal_Sets">#REF!</definedName>
    <definedName name="FModelCompany">#REF!</definedName>
    <definedName name="FOtherAxes">#REF!</definedName>
    <definedName name="fpdate">#REF!</definedName>
    <definedName name="FReportArea">#REF!</definedName>
    <definedName name="FReportBody">#REF!</definedName>
    <definedName name="FReportTitle">#REF!</definedName>
    <definedName name="FVerticalAxis">#REF!</definedName>
    <definedName name="import">#REF!</definedName>
    <definedName name="Interest_Rate_9">#REF!</definedName>
    <definedName name="Invoice__24910151093_109_GMAC_PAYMENT_PROCESSING_C">#REF!</definedName>
    <definedName name="ip9_10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ob">#REF!</definedName>
    <definedName name="Job_Code">#REF!</definedName>
    <definedName name="Job_code1">#REF!</definedName>
    <definedName name="Job_codes">#REF!</definedName>
    <definedName name="LEA_Plan">#REF!</definedName>
    <definedName name="loan_amount">#REF!</definedName>
    <definedName name="Loan_Amount_9">#REF!</definedName>
    <definedName name="Loan_Start_9">#REF!</definedName>
    <definedName name="Loan_Years_9">#REF!</definedName>
    <definedName name="Merge_ELPD_Base_Data3">#REF!</definedName>
    <definedName name="Merged_CBEDS_Charter_Data">#REF!</definedName>
    <definedName name="mo">#REF!</definedName>
    <definedName name="month">#REF!</definedName>
    <definedName name="months">#REF!</definedName>
    <definedName name="months_per_period">12/periods_per_year</definedName>
    <definedName name="netrev">#REF!</definedName>
    <definedName name="nextcell">#REF!</definedName>
    <definedName name="noofpayments">MATCH(0.01,End_Bal_9,-1)+1</definedName>
    <definedName name="nper">term*periods_per_year</definedName>
    <definedName name="Number_of_Payments_9">MATCH(0.01,End_Bal_9,-1)+1</definedName>
    <definedName name="OCTPTO">#REF!</definedName>
    <definedName name="old">#REF!</definedName>
    <definedName name="Open_ClosedSchools">#REF!</definedName>
    <definedName name="outvariance">#REF!</definedName>
    <definedName name="P_09">#REF!</definedName>
    <definedName name="payment">#REF!</definedName>
    <definedName name="payschedules">#REF!</definedName>
    <definedName name="period_names">#REF!</definedName>
    <definedName name="periods_per_year">INDEX({1;2;4;6;12;24;26;52},MATCH(#REF!,period_names,0))</definedName>
    <definedName name="php_10_2010">#REF!</definedName>
    <definedName name="phy">#REF!</definedName>
    <definedName name="pmtType">IF(#REF!="End of Period",0,1)</definedName>
    <definedName name="_xlnm.Print_Area" localSheetId="0">'MYP Summary Detail'!$A$1:$I$143</definedName>
    <definedName name="_xlnm.Print_Titles" localSheetId="0">'MYP Summary Detail'!$1:$8</definedName>
    <definedName name="prog">#REF!</definedName>
    <definedName name="qry_08_09_AdjSchLvl___Dist___LFs">#REF!</definedName>
    <definedName name="qry_2008_CBED_Oral_Health_Gr_1_Dist_File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rate">#REF!</definedName>
    <definedName name="recon">#REF!</definedName>
    <definedName name="roundOpt">#REF!</definedName>
    <definedName name="s">#REF!</definedName>
    <definedName name="School_List">#REF!</definedName>
    <definedName name="SchoolDetailExpanded">#REF!</definedName>
    <definedName name="Schools">#REF!</definedName>
    <definedName name="schoolstatus">#REF!</definedName>
    <definedName name="Sept_IP">#REF!</definedName>
    <definedName name="STATE">#REF!</definedName>
    <definedName name="status">#REF!</definedName>
    <definedName name="table">#REF!</definedName>
    <definedName name="tamt">#REF!</definedName>
    <definedName name="tblPubschlsDownload">#REF!</definedName>
    <definedName name="tdate">#REF!</definedName>
    <definedName name="term">#REF!</definedName>
    <definedName name="test">#REF!</definedName>
    <definedName name="topcell">#REF!</definedName>
    <definedName name="total">#REF!</definedName>
    <definedName name="Unbilled_Report_Calculation">#REF!</definedName>
    <definedName name="Values_Entered_9">IF(Loan_Amount_9*Interest_Rate_9*Loan_Years_9*Loan_Start_9&gt;0,1,0)</definedName>
    <definedName name="variance">#REF!</definedName>
    <definedName name="vdmap">#REF!+#REF!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F112" i="1" l="1"/>
  <c r="C34" i="1"/>
  <c r="D34" i="1"/>
  <c r="I73" i="1"/>
  <c r="F34" i="1"/>
  <c r="H34" i="1"/>
  <c r="G34" i="1"/>
  <c r="H14" i="1"/>
  <c r="I14" i="1"/>
  <c r="I34" i="1"/>
  <c r="F108" i="1"/>
  <c r="I100" i="1"/>
  <c r="I112" i="1"/>
  <c r="G112" i="1"/>
  <c r="H112" i="1"/>
  <c r="D112" i="1"/>
  <c r="C112" i="1"/>
  <c r="E112" i="1"/>
  <c r="F134" i="1"/>
  <c r="F135" i="1" s="1"/>
  <c r="G14" i="1" l="1"/>
  <c r="B14" i="1"/>
  <c r="E31" i="1"/>
  <c r="C31" i="1"/>
  <c r="D14" i="1"/>
  <c r="E134" i="1"/>
  <c r="E135" i="1" s="1"/>
  <c r="B108" i="1"/>
  <c r="E52" i="1"/>
  <c r="D22" i="1"/>
  <c r="G134" i="1"/>
  <c r="G135" i="1" s="1"/>
  <c r="I52" i="1"/>
  <c r="E108" i="1"/>
  <c r="H22" i="1"/>
  <c r="H108" i="1"/>
  <c r="G89" i="1"/>
  <c r="I22" i="1"/>
  <c r="B34" i="1"/>
  <c r="E100" i="1"/>
  <c r="F65" i="1"/>
  <c r="G124" i="1"/>
  <c r="G100" i="1"/>
  <c r="I65" i="1"/>
  <c r="D31" i="1"/>
  <c r="F89" i="1"/>
  <c r="H124" i="1"/>
  <c r="H134" i="1"/>
  <c r="H135" i="1" s="1"/>
  <c r="F100" i="1"/>
  <c r="H89" i="1"/>
  <c r="F52" i="1"/>
  <c r="E73" i="1"/>
  <c r="D134" i="1"/>
  <c r="D135" i="1" s="1"/>
  <c r="D108" i="1"/>
  <c r="E89" i="1"/>
  <c r="I134" i="1"/>
  <c r="I135" i="1" s="1"/>
  <c r="D100" i="1"/>
  <c r="B31" i="1"/>
  <c r="H100" i="1"/>
  <c r="F31" i="1"/>
  <c r="D52" i="1"/>
  <c r="C22" i="1"/>
  <c r="C108" i="1"/>
  <c r="I124" i="1"/>
  <c r="G52" i="1"/>
  <c r="F73" i="1"/>
  <c r="C14" i="1"/>
  <c r="B112" i="1"/>
  <c r="H65" i="1"/>
  <c r="G73" i="1"/>
  <c r="D65" i="1"/>
  <c r="G22" i="1"/>
  <c r="H73" i="1"/>
  <c r="C73" i="1"/>
  <c r="G65" i="1"/>
  <c r="C124" i="1"/>
  <c r="G31" i="1"/>
  <c r="C89" i="1"/>
  <c r="G108" i="1"/>
  <c r="B65" i="1"/>
  <c r="D124" i="1"/>
  <c r="C65" i="1"/>
  <c r="C52" i="1"/>
  <c r="B124" i="1"/>
  <c r="B134" i="1"/>
  <c r="I89" i="1"/>
  <c r="H52" i="1"/>
  <c r="E124" i="1"/>
  <c r="I31" i="1"/>
  <c r="I36" i="1" s="1"/>
  <c r="B52" i="1"/>
  <c r="D89" i="1"/>
  <c r="F124" i="1"/>
  <c r="B22" i="1"/>
  <c r="B89" i="1"/>
  <c r="C100" i="1"/>
  <c r="B100" i="1"/>
  <c r="H31" i="1"/>
  <c r="E22" i="1"/>
  <c r="E14" i="1"/>
  <c r="C134" i="1"/>
  <c r="I108" i="1"/>
  <c r="F14" i="1"/>
  <c r="E65" i="1"/>
  <c r="D73" i="1"/>
  <c r="F22" i="1"/>
  <c r="B73" i="1"/>
  <c r="G125" i="1" l="1"/>
  <c r="H36" i="1"/>
  <c r="E125" i="1"/>
  <c r="H125" i="1"/>
  <c r="I74" i="1"/>
  <c r="E74" i="1"/>
  <c r="C36" i="1"/>
  <c r="F125" i="1"/>
  <c r="D36" i="1"/>
  <c r="F36" i="1"/>
  <c r="F74" i="1"/>
  <c r="G36" i="1"/>
  <c r="C74" i="1"/>
  <c r="B125" i="1"/>
  <c r="E36" i="1"/>
  <c r="H74" i="1"/>
  <c r="D125" i="1"/>
  <c r="I125" i="1"/>
  <c r="C125" i="1"/>
  <c r="D74" i="1"/>
  <c r="B36" i="1"/>
  <c r="B135" i="1"/>
  <c r="G74" i="1"/>
  <c r="B74" i="1"/>
  <c r="C135" i="1"/>
  <c r="E126" i="1" l="1"/>
  <c r="E137" i="1" s="1"/>
  <c r="I126" i="1"/>
  <c r="I137" i="1" s="1"/>
  <c r="I140" i="1" s="1"/>
  <c r="G126" i="1"/>
  <c r="G137" i="1" s="1"/>
  <c r="G140" i="1" s="1"/>
  <c r="H126" i="1"/>
  <c r="H137" i="1" s="1"/>
  <c r="H139" i="1" s="1"/>
  <c r="F126" i="1"/>
  <c r="F137" i="1" s="1"/>
  <c r="F139" i="1" s="1"/>
  <c r="I139" i="1"/>
  <c r="C126" i="1"/>
  <c r="E139" i="1"/>
  <c r="E140" i="1"/>
  <c r="D126" i="1"/>
  <c r="B126" i="1"/>
  <c r="H140" i="1" l="1"/>
  <c r="G139" i="1"/>
  <c r="F140" i="1"/>
  <c r="B137" i="1"/>
  <c r="B139" i="1" s="1"/>
  <c r="D137" i="1"/>
  <c r="B140" i="1"/>
  <c r="C137" i="1"/>
  <c r="C140" i="1" l="1"/>
  <c r="C139" i="1"/>
  <c r="D140" i="1"/>
  <c r="D139" i="1"/>
</calcChain>
</file>

<file path=xl/sharedStrings.xml><?xml version="1.0" encoding="utf-8"?>
<sst xmlns="http://schemas.openxmlformats.org/spreadsheetml/2006/main" count="148" uniqueCount="145">
  <si>
    <t>WYLEES</t>
  </si>
  <si>
    <t>Annual Budget</t>
  </si>
  <si>
    <t>Reporting Book: ACCRUAL</t>
  </si>
  <si>
    <t>Location: WYLEES-WYL</t>
  </si>
  <si>
    <t xml:space="preserve"> </t>
  </si>
  <si>
    <t>FY2526 -Preliminary (Final) v1</t>
  </si>
  <si>
    <t>FY2526 -1st Interim</t>
  </si>
  <si>
    <t>FY2526 -2nd Interim</t>
  </si>
  <si>
    <t>FY2627</t>
  </si>
  <si>
    <t>FY2728</t>
  </si>
  <si>
    <t>FY2829</t>
  </si>
  <si>
    <t>FY2930</t>
  </si>
  <si>
    <t>FY3031</t>
  </si>
  <si>
    <t># OF STUDENTS</t>
  </si>
  <si>
    <t>$ per Student</t>
  </si>
  <si>
    <t>Net Increase/(Decrease) in Net Assets</t>
  </si>
  <si>
    <t>Total Revenue</t>
  </si>
  <si>
    <t>Federal Revenue</t>
  </si>
  <si>
    <t>NV4500 - Restricted Federal Grants In Aid</t>
  </si>
  <si>
    <t>NV4700 - Federal</t>
  </si>
  <si>
    <t xml:space="preserve">      Total Federal Revenue</t>
  </si>
  <si>
    <t>State Revenue</t>
  </si>
  <si>
    <t>NV3110 - PCFP Adjusted Base Funding</t>
  </si>
  <si>
    <t>NV3116 - PCFP Local Special Education</t>
  </si>
  <si>
    <t>NV3200 - State Government Restricted Funding and Grants in Aid</t>
  </si>
  <si>
    <t>NV3254 - PCFP English Learners</t>
  </si>
  <si>
    <t>NV3255 - PCFP At Risk</t>
  </si>
  <si>
    <t>NV3270 - State Special Ed Funding</t>
  </si>
  <si>
    <t xml:space="preserve">  Total State Revenue</t>
  </si>
  <si>
    <t>Local Revenue</t>
  </si>
  <si>
    <t>NV1510 - Interest Income</t>
  </si>
  <si>
    <t>NV1520 - Dividend Income</t>
  </si>
  <si>
    <t>NV1530 - FV Increase on Investments</t>
  </si>
  <si>
    <t>NV1790 - Other Activity Income</t>
  </si>
  <si>
    <t>NV1900 - Other Revenues from Local Sources</t>
  </si>
  <si>
    <t>NV1920 - Gifts and Donations</t>
  </si>
  <si>
    <t>NV1980 - Refund of Prior Year's Expenses</t>
  </si>
  <si>
    <t xml:space="preserve">      Total Local Revenue</t>
  </si>
  <si>
    <t>Other Transfers in</t>
  </si>
  <si>
    <t>NV5200 - Transfers in from other Funds</t>
  </si>
  <si>
    <t xml:space="preserve">  Total Other Transfers in</t>
  </si>
  <si>
    <t xml:space="preserve">    Total Revenue</t>
  </si>
  <si>
    <t>Total Expenses</t>
  </si>
  <si>
    <t>Salaries and Benefits</t>
  </si>
  <si>
    <t>Teachers and other licensed staff salaries</t>
  </si>
  <si>
    <t>NV0101 - Teachers' Salaries</t>
  </si>
  <si>
    <t>NV0103 - Substitute Teacher wages</t>
  </si>
  <si>
    <t>NV0104 - Licensed Administration Salaries</t>
  </si>
  <si>
    <t>NV0106 - Other Licensed Staff Salaries</t>
  </si>
  <si>
    <t>NV0151 - Teacher Salaries Additional Compensation</t>
  </si>
  <si>
    <t>NV0153 - Substitute Teacher Additional Compensation</t>
  </si>
  <si>
    <t>NV0154 - Licensed Administration Additional Compensation</t>
  </si>
  <si>
    <t>NV0156 - Other Licensed Staff Additional Compensation</t>
  </si>
  <si>
    <t>NV0161 - Teacher Salaries Extra duty pay</t>
  </si>
  <si>
    <t>NV0163 - Extra Duties Paid to Substitute Teachers</t>
  </si>
  <si>
    <t>NV0164 - Extra Duties Paid to Licensed Admin</t>
  </si>
  <si>
    <t>NV0166 - Other Licensed Staff Extra Duty Pay</t>
  </si>
  <si>
    <t xml:space="preserve">        Total NV Teachers and other licensed staff salaries</t>
  </si>
  <si>
    <t>Non-Licensed Staff</t>
  </si>
  <si>
    <t>NV0102 - Instructional Aides Salaries</t>
  </si>
  <si>
    <t>NV0105 - Non Licensed Administration Salaries</t>
  </si>
  <si>
    <t>NV0107 - Other Classified Staff</t>
  </si>
  <si>
    <t>NV0132 - Salaries for OT Employees IA or Assts.</t>
  </si>
  <si>
    <t>NV0137 - Salaries for OT Employees other than Classified</t>
  </si>
  <si>
    <t>NV0152 - Add'l Compensation paid to IAs or Asst.</t>
  </si>
  <si>
    <t>NV0155 - Additional Compensation paid to Non-Licensed Administration</t>
  </si>
  <si>
    <t>NV0157 - Other Classified Staff</t>
  </si>
  <si>
    <t>NV0162 - Extra Duty pay to Instructional Aides</t>
  </si>
  <si>
    <t>NV0165 - Extra Duties paid to Non-licensed Staff</t>
  </si>
  <si>
    <t>NV0167 - Extra Duty to Other Classified Support</t>
  </si>
  <si>
    <t xml:space="preserve">        Total NV Non-Licensed Staff</t>
  </si>
  <si>
    <t>Fringe Benefits</t>
  </si>
  <si>
    <t>NV0210 - Group Insurance</t>
  </si>
  <si>
    <t>NV0220 - Employer Social Security Contributions</t>
  </si>
  <si>
    <t>NV0230 - Retirement Contributions</t>
  </si>
  <si>
    <t>NV0240 - Medicare</t>
  </si>
  <si>
    <t>NV0260 - Unemployment Compensation</t>
  </si>
  <si>
    <t>NV0270 - Worker's Compensation</t>
  </si>
  <si>
    <t xml:space="preserve">        Total NV Fringe Benefits</t>
  </si>
  <si>
    <t xml:space="preserve">      Total Salaries and Benefits</t>
  </si>
  <si>
    <t>Operational Expenses</t>
  </si>
  <si>
    <t>NV Supplies</t>
  </si>
  <si>
    <t>NV0610 - General Supplies</t>
  </si>
  <si>
    <t>NV0612 - Supplies - Non-IT Related of Higher Value ($1,000-$4,999)</t>
  </si>
  <si>
    <t>NV0621 - Utilities-Gas</t>
  </si>
  <si>
    <t>NV0622 - Utilities-Electricity</t>
  </si>
  <si>
    <t>NV0640 - Books and Other Reference Materials other than Textbooks</t>
  </si>
  <si>
    <t>NV0641 - Textbooks &amp; Curriculum</t>
  </si>
  <si>
    <t>NV0650 - Supplies - IT Related</t>
  </si>
  <si>
    <t>NV0651 - Software</t>
  </si>
  <si>
    <t>NV0652 - Supplies/Equip-Info Tech Related</t>
  </si>
  <si>
    <t>NV0653 - Web Based Programs</t>
  </si>
  <si>
    <t>NV0654 - Supplies Equipment IT Related less than 1,000</t>
  </si>
  <si>
    <t>NV0730 - Equipment</t>
  </si>
  <si>
    <t xml:space="preserve">        Total Supplies</t>
  </si>
  <si>
    <t>Purchased Prof &amp; Tech Services</t>
  </si>
  <si>
    <t>NV0310 - Official Oper Admin Services</t>
  </si>
  <si>
    <t>NV0320 - Professional Education Services</t>
  </si>
  <si>
    <t>NV0321 - Professional Education Services</t>
  </si>
  <si>
    <t>NV0323 - Professional Education Services</t>
  </si>
  <si>
    <t>NV0330 - Training and Development provided by a third party</t>
  </si>
  <si>
    <t>NV0340 - Other Purchased Services</t>
  </si>
  <si>
    <t>NV0345 - Marketing Services</t>
  </si>
  <si>
    <t>NV0350 - Other Purchased Technical Services</t>
  </si>
  <si>
    <t>NV0352 - Other Technical Services</t>
  </si>
  <si>
    <t xml:space="preserve">        Total Purchased Prof &amp; Tech Services</t>
  </si>
  <si>
    <t>Purchased Property Services</t>
  </si>
  <si>
    <t>NV0410 - Utilities other than Energy</t>
  </si>
  <si>
    <t>NV0421 - Garbage/Disposal</t>
  </si>
  <si>
    <t>NV0422 - Cleaning Services Janitorial and Garden</t>
  </si>
  <si>
    <t>NV0430 - Repairs and Maintenance</t>
  </si>
  <si>
    <t>NV0441 - Rent of Land or Building</t>
  </si>
  <si>
    <t>NV0442 - Rent of Equipment</t>
  </si>
  <si>
    <t xml:space="preserve">  Total Purchased Property Services</t>
  </si>
  <si>
    <t>Property Expenses</t>
  </si>
  <si>
    <t>NV0790 - Depreciation Expense</t>
  </si>
  <si>
    <t>NV0791 - Depreciation Expense ROU</t>
  </si>
  <si>
    <t xml:space="preserve">  Total Property Expenses</t>
  </si>
  <si>
    <t>Other Purchased Services</t>
  </si>
  <si>
    <t>NV0510 - Student Transportation</t>
  </si>
  <si>
    <t>NV0520 - Insurance Other than Employee</t>
  </si>
  <si>
    <t>NV0531 - Postage</t>
  </si>
  <si>
    <t>NV0533 - Telephone Land Line</t>
  </si>
  <si>
    <t>NV0535 - Data Communications Internet Video T Lines</t>
  </si>
  <si>
    <t>NV0540 - Advertising</t>
  </si>
  <si>
    <t>NV0550 - Printing and Binding</t>
  </si>
  <si>
    <t>NV0570 - Contracted Food Service</t>
  </si>
  <si>
    <t>NV0580 - Travel Transportation, Meals, Lodging</t>
  </si>
  <si>
    <t>NV0591 - Sponsorship Fee</t>
  </si>
  <si>
    <t xml:space="preserve">        Total Other Purchased Services</t>
  </si>
  <si>
    <t xml:space="preserve">      Total Operational Expenses</t>
  </si>
  <si>
    <t xml:space="preserve">    Total Expenses</t>
  </si>
  <si>
    <t>Other Financing Sources/Uses</t>
  </si>
  <si>
    <t>Debt Services and Miscellaneous</t>
  </si>
  <si>
    <t>NV0810 - Dues and Fees</t>
  </si>
  <si>
    <t>NV0832 - Interest Expense/Fees</t>
  </si>
  <si>
    <t>NV0892 - Penalties and Interest</t>
  </si>
  <si>
    <t>NV0900 - SGF</t>
  </si>
  <si>
    <t>NV0910 - Transfers to Other Funds</t>
  </si>
  <si>
    <t xml:space="preserve">      Total Debt Services and Miscellaneous</t>
  </si>
  <si>
    <t xml:space="preserve">    Total Other Financing Sources/Uses</t>
  </si>
  <si>
    <t xml:space="preserve">  Total Net Increase/(Decrease) in Net Assets with GASB</t>
  </si>
  <si>
    <t xml:space="preserve">  Total Net Increase/(Decrease) in Net Assets w/o GASB</t>
  </si>
  <si>
    <t>Cash at Beginning of Period</t>
  </si>
  <si>
    <t>Cash At End of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</si>
</sst>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9C0006"/>
      <name val="Calibri"/>
      <family val="2"/>
    </font>
    <font>
      <sz val="10"/>
      <name val="Arial"/>
      <family val="2"/>
    </font>
    <font>
      <b/>
      <sz val="12"/>
      <name val="Helvetica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1E5E6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1C4B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3" fillId="0" borderId="0"/>
  </cellStyleXfs>
  <cellXfs count="42">
    <xf numFmtId="0" fontId="0" fillId="0" borderId="0" xfId="0"/>
    <xf numFmtId="0" fontId="4" fillId="3" borderId="0" xfId="3" applyFont="1" applyFill="1" applyAlignment="1">
      <alignment horizontal="left"/>
    </xf>
    <xf numFmtId="164" fontId="5" fillId="3" borderId="0" xfId="1" applyNumberFormat="1" applyFont="1" applyFill="1"/>
    <xf numFmtId="0" fontId="5" fillId="3" borderId="0" xfId="3" applyFont="1" applyFill="1"/>
    <xf numFmtId="0" fontId="5" fillId="3" borderId="0" xfId="3" applyFont="1" applyFill="1" applyAlignment="1">
      <alignment horizontal="left"/>
    </xf>
    <xf numFmtId="0" fontId="6" fillId="4" borderId="0" xfId="3" applyFont="1" applyFill="1" applyAlignment="1">
      <alignment horizontal="left" vertical="top"/>
    </xf>
    <xf numFmtId="43" fontId="8" fillId="4" borderId="0" xfId="1" applyFont="1" applyFill="1" applyAlignment="1">
      <alignment horizontal="left" vertical="top" wrapText="1"/>
    </xf>
    <xf numFmtId="0" fontId="5" fillId="3" borderId="0" xfId="3" applyFont="1" applyFill="1" applyAlignment="1">
      <alignment vertical="top"/>
    </xf>
    <xf numFmtId="0" fontId="8" fillId="4" borderId="0" xfId="4" applyFont="1" applyFill="1" applyAlignment="1">
      <alignment horizontal="right"/>
    </xf>
    <xf numFmtId="164" fontId="10" fillId="4" borderId="0" xfId="1" applyNumberFormat="1" applyFont="1" applyFill="1" applyBorder="1" applyAlignment="1">
      <alignment horizontal="right"/>
    </xf>
    <xf numFmtId="43" fontId="9" fillId="6" borderId="0" xfId="1" applyFont="1" applyFill="1" applyBorder="1" applyAlignment="1">
      <alignment horizontal="right"/>
    </xf>
    <xf numFmtId="164" fontId="9" fillId="6" borderId="0" xfId="1" applyNumberFormat="1" applyFont="1" applyFill="1" applyBorder="1" applyAlignment="1">
      <alignment horizontal="right"/>
    </xf>
    <xf numFmtId="0" fontId="9" fillId="3" borderId="0" xfId="3" applyFont="1" applyFill="1" applyAlignment="1">
      <alignment horizontal="left"/>
    </xf>
    <xf numFmtId="164" fontId="5" fillId="3" borderId="0" xfId="1" applyNumberFormat="1" applyFont="1" applyFill="1" applyAlignment="1">
      <alignment horizontal="right"/>
    </xf>
    <xf numFmtId="14" fontId="5" fillId="3" borderId="0" xfId="1" applyNumberFormat="1" applyFont="1" applyFill="1"/>
    <xf numFmtId="0" fontId="9" fillId="3" borderId="0" xfId="3" applyFont="1" applyFill="1" applyAlignment="1">
      <alignment horizontal="left" indent="1"/>
    </xf>
    <xf numFmtId="0" fontId="9" fillId="3" borderId="0" xfId="3" applyFont="1" applyFill="1" applyAlignment="1">
      <alignment horizontal="left" indent="2"/>
    </xf>
    <xf numFmtId="0" fontId="5" fillId="3" borderId="0" xfId="3" applyFont="1" applyFill="1" applyAlignment="1">
      <alignment horizontal="left" indent="4"/>
    </xf>
    <xf numFmtId="164" fontId="5" fillId="3" borderId="1" xfId="1" applyNumberFormat="1" applyFont="1" applyFill="1" applyBorder="1" applyAlignment="1">
      <alignment horizontal="right"/>
    </xf>
    <xf numFmtId="0" fontId="9" fillId="5" borderId="2" xfId="3" applyFont="1" applyFill="1" applyBorder="1" applyAlignment="1">
      <alignment horizontal="left"/>
    </xf>
    <xf numFmtId="164" fontId="9" fillId="5" borderId="4" xfId="1" applyNumberFormat="1" applyFont="1" applyFill="1" applyBorder="1"/>
    <xf numFmtId="0" fontId="9" fillId="3" borderId="0" xfId="4" applyFont="1" applyFill="1" applyAlignment="1">
      <alignment horizontal="left" indent="2"/>
    </xf>
    <xf numFmtId="0" fontId="5" fillId="3" borderId="0" xfId="4" applyFont="1" applyFill="1" applyAlignment="1">
      <alignment horizontal="left" indent="4"/>
    </xf>
    <xf numFmtId="0" fontId="9" fillId="5" borderId="2" xfId="4" applyFont="1" applyFill="1" applyBorder="1" applyAlignment="1">
      <alignment horizontal="left"/>
    </xf>
    <xf numFmtId="164" fontId="5" fillId="3" borderId="0" xfId="1" applyNumberFormat="1" applyFont="1" applyFill="1" applyBorder="1"/>
    <xf numFmtId="164" fontId="9" fillId="5" borderId="3" xfId="1" applyNumberFormat="1" applyFont="1" applyFill="1" applyBorder="1"/>
    <xf numFmtId="164" fontId="9" fillId="5" borderId="5" xfId="1" applyNumberFormat="1" applyFont="1" applyFill="1" applyBorder="1"/>
    <xf numFmtId="0" fontId="9" fillId="7" borderId="2" xfId="3" applyFont="1" applyFill="1" applyBorder="1" applyAlignment="1">
      <alignment horizontal="left"/>
    </xf>
    <xf numFmtId="164" fontId="9" fillId="7" borderId="4" xfId="1" applyNumberFormat="1" applyFont="1" applyFill="1" applyBorder="1"/>
    <xf numFmtId="0" fontId="9" fillId="3" borderId="0" xfId="3" applyFont="1" applyFill="1" applyAlignment="1">
      <alignment horizontal="left" indent="3"/>
    </xf>
    <xf numFmtId="43" fontId="5" fillId="3" borderId="0" xfId="3" applyNumberFormat="1" applyFont="1" applyFill="1"/>
    <xf numFmtId="0" fontId="9" fillId="3" borderId="0" xfId="4" applyFont="1" applyFill="1" applyAlignment="1">
      <alignment horizontal="left" indent="1"/>
    </xf>
    <xf numFmtId="0" fontId="5" fillId="8" borderId="0" xfId="4" applyFont="1" applyFill="1" applyAlignment="1">
      <alignment horizontal="left" indent="4"/>
    </xf>
    <xf numFmtId="164" fontId="2" fillId="2" borderId="0" xfId="2" applyNumberFormat="1" applyAlignment="1">
      <alignment horizontal="right"/>
    </xf>
    <xf numFmtId="0" fontId="5" fillId="8" borderId="0" xfId="3" applyFont="1" applyFill="1"/>
    <xf numFmtId="164" fontId="2" fillId="2" borderId="1" xfId="2" applyNumberFormat="1" applyBorder="1" applyAlignment="1">
      <alignment horizontal="right"/>
    </xf>
    <xf numFmtId="0" fontId="9" fillId="9" borderId="2" xfId="3" applyFont="1" applyFill="1" applyBorder="1" applyAlignment="1">
      <alignment horizontal="left"/>
    </xf>
    <xf numFmtId="164" fontId="9" fillId="9" borderId="4" xfId="1" applyNumberFormat="1" applyFont="1" applyFill="1" applyBorder="1" applyAlignment="1">
      <alignment horizontal="right"/>
    </xf>
    <xf numFmtId="164" fontId="5" fillId="5" borderId="4" xfId="1" applyNumberFormat="1" applyFont="1" applyFill="1" applyBorder="1"/>
    <xf numFmtId="164" fontId="7" fillId="6" borderId="0" xfId="1" applyNumberFormat="1" applyFont="1" applyFill="1" applyAlignment="1">
      <alignment horizontal="center" vertical="top" wrapText="1"/>
    </xf>
    <xf numFmtId="164" fontId="8" fillId="4" borderId="0" xfId="1" applyNumberFormat="1" applyFont="1" applyFill="1" applyAlignment="1">
      <alignment horizontal="center" vertical="top" wrapText="1"/>
    </xf>
    <xf numFmtId="14" fontId="5" fillId="3" borderId="0" xfId="1" applyNumberFormat="1" applyFont="1" applyFill="1" applyAlignment="1">
      <alignment horizontal="right"/>
    </xf>
  </cellXfs>
  <cellStyles count="5">
    <cellStyle name="Bad" xfId="2" builtinId="27"/>
    <cellStyle name="Comma" xfId="1" builtinId="3"/>
    <cellStyle name="Normal" xfId="0" builtinId="0"/>
    <cellStyle name="Normal 13" xfId="4" xr:uid="{D45F0353-BE4F-4E39-873E-408F074FAD1B}"/>
    <cellStyle name="Normal 4" xfId="3" xr:uid="{5715941F-9014-49B9-86EA-A693A612E8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114935</xdr:colOff>
      <xdr:row>0</xdr:row>
      <xdr:rowOff>0</xdr:rowOff>
    </xdr:from>
    <xdr:to>
      <xdr:col>8</xdr:col>
      <xdr:colOff>705491</xdr:colOff>
      <xdr:row>3</xdr:row>
      <xdr:rowOff>60325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EED897D-A32A-477C-A53E-F4FC0C07DFB0}"/>
            </a:ext>
          </a:extLst>
        </xdr:cNvPr>
        <xdr:cNvSpPr>
          <a:spLocks noChangeAspect="1"/>
        </xdr:cNvSpPr>
      </xdr:nvSpPr>
      <xdr:spPr bwMode="auto">
        <a:xfrm>
          <a:off x="10735310" y="0"/>
          <a:ext cx="1457331" cy="631825"/>
        </a:xfrm>
        <a:prstGeom prst="rect">
          <a:avLst/>
        </a:prstGeom>
        <a:blipFill>
          <a:blip xmlns:r="http://schemas.openxmlformats.org/officeDocument/2006/relationships" r:embed="rId1"/>
          <a:stretch>
            <a:fillRect t="24000" b="24000"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E3BC4-F9E1-4F8C-890E-3B9C14893E65}">
  <sheetPr>
    <tabColor rgb="FF81C4BE"/>
  </sheetPr>
  <dimension ref="A1:P144"/>
  <sheetViews>
    <sheetView tabSelected="1" zoomScaleNormal="100" workbookViewId="0">
      <pane ySplit="9" topLeftCell="A73" activePane="bottomLeft" state="frozen"/>
      <selection pane="bottomLeft" activeCell="F146" sqref="F146"/>
    </sheetView>
  </sheetViews>
  <sheetFormatPr defaultColWidth="9.109375" defaultRowHeight="13.8" outlineLevelRow="1" x14ac:dyDescent="0.3"/>
  <cols>
    <col min="1" max="1" width="66.33203125" style="3" bestFit="1" customWidth="1"/>
    <col min="2" max="9" width="12.6640625" style="2" customWidth="1"/>
    <col min="10" max="10" width="9.109375" style="3"/>
    <col min="11" max="11" width="9.5546875" style="3" bestFit="1" customWidth="1"/>
    <col min="12" max="16384" width="9.109375" style="3"/>
  </cols>
  <sheetData>
    <row r="1" spans="1:11" ht="15.6" x14ac:dyDescent="0.3">
      <c r="A1" s="1" t="s">
        <v>0</v>
      </c>
    </row>
    <row r="2" spans="1:11" ht="15.6" x14ac:dyDescent="0.3">
      <c r="A2" s="1" t="s">
        <v>1</v>
      </c>
    </row>
    <row r="3" spans="1:11" x14ac:dyDescent="0.3">
      <c r="A3" s="4" t="s">
        <v>2</v>
      </c>
    </row>
    <row r="4" spans="1:11" x14ac:dyDescent="0.3">
      <c r="A4" s="4" t="s">
        <v>3</v>
      </c>
    </row>
    <row r="5" spans="1:11" x14ac:dyDescent="0.3">
      <c r="A5" s="4" t="s">
        <v>4</v>
      </c>
    </row>
    <row r="6" spans="1:11" s="7" customFormat="1" ht="42" customHeight="1" x14ac:dyDescent="0.3">
      <c r="A6" s="5" t="s">
        <v>4</v>
      </c>
      <c r="B6" s="40" t="s">
        <v>5</v>
      </c>
      <c r="C6" s="39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6" t="s">
        <v>12</v>
      </c>
    </row>
    <row r="7" spans="1:11" x14ac:dyDescent="0.3">
      <c r="A7" s="8" t="s">
        <v>13</v>
      </c>
      <c r="B7" s="9">
        <v>245</v>
      </c>
      <c r="C7" s="10">
        <v>200</v>
      </c>
      <c r="D7" s="9">
        <v>190</v>
      </c>
      <c r="E7" s="9">
        <v>310</v>
      </c>
      <c r="F7" s="9">
        <v>399</v>
      </c>
      <c r="G7" s="9">
        <v>461</v>
      </c>
      <c r="H7" s="9">
        <v>496</v>
      </c>
      <c r="I7" s="9">
        <v>501</v>
      </c>
      <c r="K7" s="7"/>
    </row>
    <row r="8" spans="1:11" x14ac:dyDescent="0.3">
      <c r="A8" s="8" t="s">
        <v>14</v>
      </c>
      <c r="B8" s="9">
        <v>9414</v>
      </c>
      <c r="C8" s="11">
        <v>9416</v>
      </c>
      <c r="D8" s="9">
        <v>9416</v>
      </c>
      <c r="E8" s="9">
        <v>9510.16</v>
      </c>
      <c r="F8" s="9">
        <v>9605.2615999999998</v>
      </c>
      <c r="G8" s="9">
        <v>9701.3142160000007</v>
      </c>
      <c r="H8" s="9">
        <v>9798.3273581600006</v>
      </c>
      <c r="I8" s="9">
        <v>9896.3106317416004</v>
      </c>
      <c r="K8" s="7"/>
    </row>
    <row r="9" spans="1:11" x14ac:dyDescent="0.3">
      <c r="A9" s="12" t="s">
        <v>15</v>
      </c>
      <c r="B9" s="14">
        <v>45797</v>
      </c>
      <c r="C9" s="41">
        <v>46000</v>
      </c>
    </row>
    <row r="10" spans="1:11" x14ac:dyDescent="0.3">
      <c r="A10" s="15" t="s">
        <v>16</v>
      </c>
    </row>
    <row r="11" spans="1:11" x14ac:dyDescent="0.3">
      <c r="A11" s="16" t="s">
        <v>17</v>
      </c>
    </row>
    <row r="12" spans="1:11" hidden="1" outlineLevel="1" x14ac:dyDescent="0.3">
      <c r="A12" s="17" t="s">
        <v>18</v>
      </c>
      <c r="B12" s="18">
        <v>263145</v>
      </c>
      <c r="C12" s="18">
        <v>202064</v>
      </c>
      <c r="D12" s="18">
        <v>243233</v>
      </c>
      <c r="E12" s="18">
        <v>526618</v>
      </c>
      <c r="F12" s="18">
        <v>638560</v>
      </c>
      <c r="G12" s="18">
        <v>740062</v>
      </c>
      <c r="H12" s="18">
        <v>800073</v>
      </c>
      <c r="I12" s="18">
        <v>811799</v>
      </c>
    </row>
    <row r="13" spans="1:11" hidden="1" outlineLevel="1" x14ac:dyDescent="0.3">
      <c r="A13" s="17" t="s">
        <v>19</v>
      </c>
      <c r="B13" s="18">
        <v>427114</v>
      </c>
      <c r="C13" s="18">
        <v>836643</v>
      </c>
      <c r="D13" s="18">
        <v>760787</v>
      </c>
      <c r="E13" s="18">
        <v>418235</v>
      </c>
      <c r="F13" s="18">
        <v>0</v>
      </c>
      <c r="G13" s="18">
        <v>0</v>
      </c>
      <c r="H13" s="18">
        <v>0</v>
      </c>
      <c r="I13" s="18">
        <v>0</v>
      </c>
    </row>
    <row r="14" spans="1:11" collapsed="1" x14ac:dyDescent="0.3">
      <c r="A14" s="19" t="s">
        <v>20</v>
      </c>
      <c r="B14" s="20">
        <f t="shared" ref="B14:D14" si="0">SUM(B12:B13)</f>
        <v>690259</v>
      </c>
      <c r="C14" s="20">
        <f t="shared" si="0"/>
        <v>1038707</v>
      </c>
      <c r="D14" s="20">
        <f t="shared" si="0"/>
        <v>1004020</v>
      </c>
      <c r="E14" s="20">
        <f t="shared" ref="E14:I14" si="1">SUM(E12:E13)</f>
        <v>944853</v>
      </c>
      <c r="F14" s="20">
        <f t="shared" si="1"/>
        <v>638560</v>
      </c>
      <c r="G14" s="20">
        <f t="shared" si="1"/>
        <v>740062</v>
      </c>
      <c r="H14" s="20">
        <f t="shared" si="1"/>
        <v>800073</v>
      </c>
      <c r="I14" s="20">
        <f t="shared" si="1"/>
        <v>811799</v>
      </c>
    </row>
    <row r="15" spans="1:11" x14ac:dyDescent="0.3">
      <c r="A15" s="21" t="s">
        <v>21</v>
      </c>
    </row>
    <row r="16" spans="1:11" hidden="1" outlineLevel="1" x14ac:dyDescent="0.3">
      <c r="A16" s="22" t="s">
        <v>22</v>
      </c>
      <c r="B16" s="18">
        <v>2306430</v>
      </c>
      <c r="C16" s="18">
        <v>1883200</v>
      </c>
      <c r="D16" s="18">
        <v>1789040</v>
      </c>
      <c r="E16" s="18">
        <v>2948150</v>
      </c>
      <c r="F16" s="18">
        <v>3832499</v>
      </c>
      <c r="G16" s="18">
        <v>4472306</v>
      </c>
      <c r="H16" s="18">
        <v>4859970</v>
      </c>
      <c r="I16" s="18">
        <v>4958052</v>
      </c>
    </row>
    <row r="17" spans="1:9" hidden="1" outlineLevel="1" x14ac:dyDescent="0.3">
      <c r="A17" s="22" t="s">
        <v>23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</row>
    <row r="18" spans="1:9" hidden="1" outlineLevel="1" x14ac:dyDescent="0.3">
      <c r="A18" s="22" t="s">
        <v>24</v>
      </c>
      <c r="B18" s="18">
        <v>0</v>
      </c>
      <c r="C18" s="18">
        <v>53391</v>
      </c>
      <c r="D18" s="18">
        <v>58337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</row>
    <row r="19" spans="1:9" hidden="1" outlineLevel="1" x14ac:dyDescent="0.3">
      <c r="A19" s="22" t="s">
        <v>25</v>
      </c>
      <c r="B19" s="18">
        <v>0</v>
      </c>
      <c r="C19" s="18">
        <v>0</v>
      </c>
      <c r="D19" s="18">
        <v>0</v>
      </c>
      <c r="E19" s="18">
        <v>329413</v>
      </c>
      <c r="F19" s="18">
        <v>414816</v>
      </c>
      <c r="G19" s="18">
        <v>536821</v>
      </c>
      <c r="H19" s="18">
        <v>618158</v>
      </c>
      <c r="I19" s="18">
        <v>666960</v>
      </c>
    </row>
    <row r="20" spans="1:9" hidden="1" outlineLevel="1" x14ac:dyDescent="0.3">
      <c r="A20" s="22" t="s">
        <v>26</v>
      </c>
      <c r="B20" s="18">
        <v>0</v>
      </c>
      <c r="C20" s="18">
        <v>0</v>
      </c>
      <c r="D20" s="18">
        <v>0</v>
      </c>
      <c r="E20" s="18">
        <v>201288</v>
      </c>
      <c r="F20" s="18">
        <v>257384</v>
      </c>
      <c r="G20" s="18">
        <v>329980</v>
      </c>
      <c r="H20" s="18">
        <v>379477</v>
      </c>
      <c r="I20" s="18">
        <v>409175</v>
      </c>
    </row>
    <row r="21" spans="1:9" hidden="1" outlineLevel="1" x14ac:dyDescent="0.3">
      <c r="A21" s="22" t="s">
        <v>27</v>
      </c>
      <c r="B21" s="18">
        <v>0</v>
      </c>
      <c r="C21" s="18">
        <v>0</v>
      </c>
      <c r="D21" s="18">
        <v>0</v>
      </c>
      <c r="E21" s="18">
        <v>111505</v>
      </c>
      <c r="F21" s="18">
        <v>142265</v>
      </c>
      <c r="G21" s="18">
        <v>184560</v>
      </c>
      <c r="H21" s="18">
        <v>211475</v>
      </c>
      <c r="I21" s="18">
        <v>230700</v>
      </c>
    </row>
    <row r="22" spans="1:9" collapsed="1" x14ac:dyDescent="0.3">
      <c r="A22" s="23" t="s">
        <v>28</v>
      </c>
      <c r="B22" s="20">
        <f>SUM(B16:B21)</f>
        <v>2306430</v>
      </c>
      <c r="C22" s="20">
        <f>SUM(C16:C21)</f>
        <v>1936591</v>
      </c>
      <c r="D22" s="20">
        <f t="shared" ref="D22:I22" si="2">SUM(D16:D21)</f>
        <v>1847377</v>
      </c>
      <c r="E22" s="20">
        <f t="shared" si="2"/>
        <v>3590356</v>
      </c>
      <c r="F22" s="20">
        <f t="shared" si="2"/>
        <v>4646964</v>
      </c>
      <c r="G22" s="20">
        <f t="shared" si="2"/>
        <v>5523667</v>
      </c>
      <c r="H22" s="20">
        <f t="shared" si="2"/>
        <v>6069080</v>
      </c>
      <c r="I22" s="20">
        <f t="shared" si="2"/>
        <v>6264887</v>
      </c>
    </row>
    <row r="23" spans="1:9" x14ac:dyDescent="0.3">
      <c r="A23" s="16" t="s">
        <v>29</v>
      </c>
      <c r="B23" s="24"/>
      <c r="C23" s="24"/>
      <c r="D23" s="24"/>
      <c r="E23" s="24"/>
      <c r="F23" s="24"/>
      <c r="G23" s="24"/>
      <c r="H23" s="24"/>
      <c r="I23" s="24"/>
    </row>
    <row r="24" spans="1:9" hidden="1" outlineLevel="1" x14ac:dyDescent="0.3">
      <c r="A24" s="17" t="s">
        <v>30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</row>
    <row r="25" spans="1:9" hidden="1" outlineLevel="1" x14ac:dyDescent="0.3">
      <c r="A25" s="17" t="s">
        <v>31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</row>
    <row r="26" spans="1:9" hidden="1" outlineLevel="1" x14ac:dyDescent="0.3">
      <c r="A26" s="17" t="s">
        <v>32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</row>
    <row r="27" spans="1:9" hidden="1" outlineLevel="1" x14ac:dyDescent="0.3">
      <c r="A27" s="17" t="s">
        <v>33</v>
      </c>
      <c r="B27" s="18">
        <v>0</v>
      </c>
      <c r="C27" s="18">
        <v>0</v>
      </c>
      <c r="D27" s="18">
        <v>730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</row>
    <row r="28" spans="1:9" hidden="1" outlineLevel="1" x14ac:dyDescent="0.3">
      <c r="A28" s="17" t="s">
        <v>34</v>
      </c>
      <c r="B28" s="18">
        <v>211250</v>
      </c>
      <c r="C28" s="18">
        <v>150000</v>
      </c>
      <c r="D28" s="18">
        <v>275000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</row>
    <row r="29" spans="1:9" hidden="1" outlineLevel="1" x14ac:dyDescent="0.3">
      <c r="A29" s="17" t="s">
        <v>35</v>
      </c>
      <c r="B29" s="18">
        <v>5440</v>
      </c>
      <c r="C29" s="18">
        <v>5440</v>
      </c>
      <c r="D29" s="18">
        <v>10000</v>
      </c>
      <c r="E29" s="18">
        <v>6580</v>
      </c>
      <c r="F29" s="18">
        <v>7980</v>
      </c>
      <c r="G29" s="18">
        <v>9220</v>
      </c>
      <c r="H29" s="18">
        <v>9920</v>
      </c>
      <c r="I29" s="18">
        <v>10020</v>
      </c>
    </row>
    <row r="30" spans="1:9" hidden="1" outlineLevel="1" x14ac:dyDescent="0.3">
      <c r="A30" s="17" t="s">
        <v>36</v>
      </c>
      <c r="B30" s="18">
        <v>0</v>
      </c>
      <c r="C30" s="18">
        <v>22929</v>
      </c>
      <c r="D30" s="18">
        <v>22929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</row>
    <row r="31" spans="1:9" collapsed="1" x14ac:dyDescent="0.3">
      <c r="A31" s="19" t="s">
        <v>37</v>
      </c>
      <c r="B31" s="20">
        <f t="shared" ref="B31:D31" si="3">SUM(B24:B30)</f>
        <v>216690</v>
      </c>
      <c r="C31" s="20">
        <f t="shared" si="3"/>
        <v>178369</v>
      </c>
      <c r="D31" s="20">
        <f t="shared" si="3"/>
        <v>308659</v>
      </c>
      <c r="E31" s="20">
        <f t="shared" ref="E31:I31" si="4">SUM(E24:E30)</f>
        <v>6580</v>
      </c>
      <c r="F31" s="20">
        <f t="shared" si="4"/>
        <v>7980</v>
      </c>
      <c r="G31" s="20">
        <f t="shared" si="4"/>
        <v>9220</v>
      </c>
      <c r="H31" s="20">
        <f t="shared" si="4"/>
        <v>9920</v>
      </c>
      <c r="I31" s="20">
        <f t="shared" si="4"/>
        <v>10020</v>
      </c>
    </row>
    <row r="32" spans="1:9" x14ac:dyDescent="0.3">
      <c r="A32" s="21" t="s">
        <v>38</v>
      </c>
      <c r="B32" s="24"/>
      <c r="C32" s="24"/>
      <c r="D32" s="24"/>
      <c r="E32" s="24"/>
      <c r="F32" s="24"/>
      <c r="G32" s="24"/>
      <c r="H32" s="24"/>
      <c r="I32" s="24"/>
    </row>
    <row r="33" spans="1:9" hidden="1" outlineLevel="1" x14ac:dyDescent="0.3">
      <c r="A33" s="22" t="s">
        <v>39</v>
      </c>
      <c r="B33" s="13">
        <v>202416</v>
      </c>
      <c r="C33" s="13">
        <v>704632</v>
      </c>
      <c r="D33" s="13">
        <v>757967</v>
      </c>
      <c r="E33" s="13">
        <v>368856</v>
      </c>
      <c r="F33" s="13">
        <v>367973</v>
      </c>
      <c r="G33" s="13">
        <v>509211</v>
      </c>
      <c r="H33" s="13">
        <v>613549</v>
      </c>
      <c r="I33" s="13">
        <v>615189</v>
      </c>
    </row>
    <row r="34" spans="1:9" collapsed="1" x14ac:dyDescent="0.3">
      <c r="A34" s="23" t="s">
        <v>40</v>
      </c>
      <c r="B34" s="25">
        <f t="shared" ref="B34:D34" si="5">SUM(B33)</f>
        <v>202416</v>
      </c>
      <c r="C34" s="25">
        <f t="shared" si="5"/>
        <v>704632</v>
      </c>
      <c r="D34" s="26">
        <f t="shared" si="5"/>
        <v>757967</v>
      </c>
      <c r="E34" s="26">
        <f t="shared" ref="E34:I34" si="6">SUM(E33)</f>
        <v>368856</v>
      </c>
      <c r="F34" s="26">
        <f t="shared" si="6"/>
        <v>367973</v>
      </c>
      <c r="G34" s="26">
        <f t="shared" si="6"/>
        <v>509211</v>
      </c>
      <c r="H34" s="26">
        <f t="shared" si="6"/>
        <v>613549</v>
      </c>
      <c r="I34" s="26">
        <f t="shared" si="6"/>
        <v>615189</v>
      </c>
    </row>
    <row r="35" spans="1:9" x14ac:dyDescent="0.3">
      <c r="A35" s="4"/>
      <c r="B35" s="24"/>
      <c r="C35" s="24"/>
      <c r="D35" s="24"/>
      <c r="E35" s="24"/>
      <c r="F35" s="24"/>
      <c r="G35" s="24"/>
      <c r="H35" s="24"/>
      <c r="I35" s="24"/>
    </row>
    <row r="36" spans="1:9" x14ac:dyDescent="0.3">
      <c r="A36" s="27" t="s">
        <v>41</v>
      </c>
      <c r="B36" s="28">
        <f>SUM(B34,B31,B22,B14)</f>
        <v>3415795</v>
      </c>
      <c r="C36" s="28">
        <f>SUM(C34,C31,C22,C14)</f>
        <v>3858299</v>
      </c>
      <c r="D36" s="28">
        <f t="shared" ref="D36:I36" si="7">SUM(D34,D31,D22,D14)</f>
        <v>3918023</v>
      </c>
      <c r="E36" s="28">
        <f t="shared" si="7"/>
        <v>4910645</v>
      </c>
      <c r="F36" s="28">
        <f t="shared" si="7"/>
        <v>5661477</v>
      </c>
      <c r="G36" s="28">
        <f t="shared" si="7"/>
        <v>6782160</v>
      </c>
      <c r="H36" s="28">
        <f t="shared" si="7"/>
        <v>7492622</v>
      </c>
      <c r="I36" s="28">
        <f t="shared" si="7"/>
        <v>7701895</v>
      </c>
    </row>
    <row r="37" spans="1:9" x14ac:dyDescent="0.3">
      <c r="A37" s="15" t="s">
        <v>42</v>
      </c>
    </row>
    <row r="38" spans="1:9" x14ac:dyDescent="0.3">
      <c r="A38" s="16" t="s">
        <v>43</v>
      </c>
    </row>
    <row r="39" spans="1:9" hidden="1" outlineLevel="1" x14ac:dyDescent="0.3">
      <c r="A39" s="29" t="s">
        <v>44</v>
      </c>
    </row>
    <row r="40" spans="1:9" hidden="1" outlineLevel="1" x14ac:dyDescent="0.3">
      <c r="A40" s="17" t="s">
        <v>45</v>
      </c>
      <c r="B40" s="18">
        <v>823092</v>
      </c>
      <c r="C40" s="18">
        <v>450345</v>
      </c>
      <c r="D40" s="18">
        <v>450345</v>
      </c>
      <c r="E40" s="18">
        <v>845733</v>
      </c>
      <c r="F40" s="18">
        <v>871105</v>
      </c>
      <c r="G40" s="18">
        <v>1209977</v>
      </c>
      <c r="H40" s="18">
        <v>1326807</v>
      </c>
      <c r="I40" s="18">
        <v>1366611</v>
      </c>
    </row>
    <row r="41" spans="1:9" hidden="1" outlineLevel="1" x14ac:dyDescent="0.3">
      <c r="A41" s="17" t="s">
        <v>46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</row>
    <row r="42" spans="1:9" hidden="1" outlineLevel="1" x14ac:dyDescent="0.3">
      <c r="A42" s="17" t="s">
        <v>47</v>
      </c>
      <c r="B42" s="18">
        <v>120000</v>
      </c>
      <c r="C42" s="18">
        <v>201078</v>
      </c>
      <c r="D42" s="18">
        <v>201078</v>
      </c>
      <c r="E42" s="18">
        <v>210532</v>
      </c>
      <c r="F42" s="18">
        <v>216848</v>
      </c>
      <c r="G42" s="18">
        <v>223354</v>
      </c>
      <c r="H42" s="18">
        <v>230055</v>
      </c>
      <c r="I42" s="18">
        <v>236956</v>
      </c>
    </row>
    <row r="43" spans="1:9" hidden="1" outlineLevel="1" x14ac:dyDescent="0.3">
      <c r="A43" s="17" t="s">
        <v>48</v>
      </c>
      <c r="B43" s="18">
        <v>238502</v>
      </c>
      <c r="C43" s="18">
        <v>265799</v>
      </c>
      <c r="D43" s="18">
        <v>265798</v>
      </c>
      <c r="E43" s="18">
        <v>269860</v>
      </c>
      <c r="F43" s="18">
        <v>277956</v>
      </c>
      <c r="G43" s="18">
        <v>364480</v>
      </c>
      <c r="H43" s="18">
        <v>375414</v>
      </c>
      <c r="I43" s="18">
        <v>386676</v>
      </c>
    </row>
    <row r="44" spans="1:9" hidden="1" outlineLevel="1" x14ac:dyDescent="0.3">
      <c r="A44" s="17" t="s">
        <v>49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</row>
    <row r="45" spans="1:9" hidden="1" outlineLevel="1" x14ac:dyDescent="0.3">
      <c r="A45" s="17" t="s">
        <v>50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</row>
    <row r="46" spans="1:9" hidden="1" outlineLevel="1" x14ac:dyDescent="0.3">
      <c r="A46" s="17" t="s">
        <v>51</v>
      </c>
      <c r="B46" s="18">
        <v>0</v>
      </c>
      <c r="C46" s="18">
        <v>32435</v>
      </c>
      <c r="D46" s="18">
        <v>32435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</row>
    <row r="47" spans="1:9" hidden="1" outlineLevel="1" x14ac:dyDescent="0.3">
      <c r="A47" s="17" t="s">
        <v>52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</row>
    <row r="48" spans="1:9" hidden="1" outlineLevel="1" x14ac:dyDescent="0.3">
      <c r="A48" s="17" t="s">
        <v>53</v>
      </c>
      <c r="B48" s="18">
        <v>0</v>
      </c>
      <c r="C48" s="18">
        <v>41280</v>
      </c>
      <c r="D48" s="18">
        <v>41280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</row>
    <row r="49" spans="1:9" hidden="1" outlineLevel="1" x14ac:dyDescent="0.3">
      <c r="A49" s="17" t="s">
        <v>54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</row>
    <row r="50" spans="1:9" hidden="1" outlineLevel="1" x14ac:dyDescent="0.3">
      <c r="A50" s="17" t="s">
        <v>55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</row>
    <row r="51" spans="1:9" hidden="1" outlineLevel="1" x14ac:dyDescent="0.3">
      <c r="A51" s="17" t="s">
        <v>56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</row>
    <row r="52" spans="1:9" collapsed="1" x14ac:dyDescent="0.3">
      <c r="A52" s="19" t="s">
        <v>57</v>
      </c>
      <c r="B52" s="20">
        <f t="shared" ref="B52:D52" si="8">SUM(B40:B51)</f>
        <v>1181594</v>
      </c>
      <c r="C52" s="20">
        <f t="shared" si="8"/>
        <v>990937</v>
      </c>
      <c r="D52" s="20">
        <f t="shared" si="8"/>
        <v>990936</v>
      </c>
      <c r="E52" s="20">
        <f t="shared" ref="E52:I52" si="9">SUM(E40:E51)</f>
        <v>1326125</v>
      </c>
      <c r="F52" s="20">
        <f t="shared" si="9"/>
        <v>1365909</v>
      </c>
      <c r="G52" s="20">
        <f t="shared" si="9"/>
        <v>1797811</v>
      </c>
      <c r="H52" s="20">
        <f t="shared" si="9"/>
        <v>1932276</v>
      </c>
      <c r="I52" s="20">
        <f t="shared" si="9"/>
        <v>1990243</v>
      </c>
    </row>
    <row r="53" spans="1:9" x14ac:dyDescent="0.3">
      <c r="A53" s="12" t="s">
        <v>58</v>
      </c>
      <c r="B53" s="24"/>
      <c r="C53" s="24"/>
      <c r="D53" s="24"/>
      <c r="E53" s="24"/>
      <c r="F53" s="24"/>
      <c r="G53" s="24"/>
      <c r="H53" s="24"/>
      <c r="I53" s="24"/>
    </row>
    <row r="54" spans="1:9" hidden="1" outlineLevel="1" x14ac:dyDescent="0.3">
      <c r="A54" s="17" t="s">
        <v>59</v>
      </c>
      <c r="B54" s="18">
        <v>35775</v>
      </c>
      <c r="C54" s="18">
        <v>61036</v>
      </c>
      <c r="D54" s="18">
        <v>61037</v>
      </c>
      <c r="E54" s="18">
        <v>72100</v>
      </c>
      <c r="F54" s="18">
        <v>74263</v>
      </c>
      <c r="G54" s="18">
        <v>115584</v>
      </c>
      <c r="H54" s="18">
        <v>119051</v>
      </c>
      <c r="I54" s="18">
        <v>122623</v>
      </c>
    </row>
    <row r="55" spans="1:9" hidden="1" outlineLevel="1" x14ac:dyDescent="0.3">
      <c r="A55" s="17" t="s">
        <v>60</v>
      </c>
      <c r="B55" s="18">
        <v>130000</v>
      </c>
      <c r="C55" s="18">
        <v>123953</v>
      </c>
      <c r="D55" s="18">
        <v>123953</v>
      </c>
      <c r="E55" s="18">
        <v>129780</v>
      </c>
      <c r="F55" s="18">
        <v>133674</v>
      </c>
      <c r="G55" s="18">
        <v>137684</v>
      </c>
      <c r="H55" s="18">
        <v>141815</v>
      </c>
      <c r="I55" s="18">
        <v>146069</v>
      </c>
    </row>
    <row r="56" spans="1:9" hidden="1" outlineLevel="1" x14ac:dyDescent="0.3">
      <c r="A56" s="17" t="s">
        <v>61</v>
      </c>
      <c r="B56" s="18">
        <v>122276</v>
      </c>
      <c r="C56" s="18">
        <v>49187</v>
      </c>
      <c r="D56" s="18">
        <v>49187</v>
      </c>
      <c r="E56" s="18">
        <v>153447</v>
      </c>
      <c r="F56" s="18">
        <v>158051</v>
      </c>
      <c r="G56" s="18">
        <v>218825</v>
      </c>
      <c r="H56" s="18">
        <v>225389</v>
      </c>
      <c r="I56" s="18">
        <v>232151</v>
      </c>
    </row>
    <row r="57" spans="1:9" hidden="1" outlineLevel="1" x14ac:dyDescent="0.3">
      <c r="A57" s="17" t="s">
        <v>62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</row>
    <row r="58" spans="1:9" hidden="1" outlineLevel="1" x14ac:dyDescent="0.3">
      <c r="A58" s="17" t="s">
        <v>63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</row>
    <row r="59" spans="1:9" hidden="1" outlineLevel="1" x14ac:dyDescent="0.3">
      <c r="A59" s="17" t="s">
        <v>64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</row>
    <row r="60" spans="1:9" hidden="1" outlineLevel="1" x14ac:dyDescent="0.3">
      <c r="A60" s="17" t="s">
        <v>65</v>
      </c>
      <c r="B60" s="18">
        <v>0</v>
      </c>
      <c r="C60" s="18">
        <v>20453</v>
      </c>
      <c r="D60" s="18">
        <v>20453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</row>
    <row r="61" spans="1:9" hidden="1" outlineLevel="1" x14ac:dyDescent="0.3">
      <c r="A61" s="17" t="s">
        <v>66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</row>
    <row r="62" spans="1:9" hidden="1" outlineLevel="1" x14ac:dyDescent="0.3">
      <c r="A62" s="17" t="s">
        <v>67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</row>
    <row r="63" spans="1:9" hidden="1" outlineLevel="1" x14ac:dyDescent="0.3">
      <c r="A63" s="17" t="s">
        <v>68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</row>
    <row r="64" spans="1:9" hidden="1" outlineLevel="1" x14ac:dyDescent="0.3">
      <c r="A64" s="17" t="s">
        <v>69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</row>
    <row r="65" spans="1:11" collapsed="1" x14ac:dyDescent="0.3">
      <c r="A65" s="19" t="s">
        <v>70</v>
      </c>
      <c r="B65" s="20">
        <f t="shared" ref="B65:D65" si="10">SUM(B54:B64)</f>
        <v>288051</v>
      </c>
      <c r="C65" s="20">
        <f t="shared" si="10"/>
        <v>254629</v>
      </c>
      <c r="D65" s="20">
        <f t="shared" si="10"/>
        <v>254630</v>
      </c>
      <c r="E65" s="20">
        <f t="shared" ref="E65:I65" si="11">SUM(E54:E64)</f>
        <v>355327</v>
      </c>
      <c r="F65" s="20">
        <f t="shared" si="11"/>
        <v>365988</v>
      </c>
      <c r="G65" s="20">
        <f t="shared" si="11"/>
        <v>472093</v>
      </c>
      <c r="H65" s="20">
        <f t="shared" si="11"/>
        <v>486255</v>
      </c>
      <c r="I65" s="20">
        <f t="shared" si="11"/>
        <v>500843</v>
      </c>
    </row>
    <row r="66" spans="1:11" x14ac:dyDescent="0.3">
      <c r="A66" s="12" t="s">
        <v>71</v>
      </c>
      <c r="B66" s="24"/>
      <c r="C66" s="24"/>
      <c r="D66" s="24"/>
      <c r="E66" s="24"/>
      <c r="F66" s="24"/>
      <c r="G66" s="24"/>
      <c r="H66" s="24"/>
      <c r="I66" s="24"/>
    </row>
    <row r="67" spans="1:11" hidden="1" outlineLevel="1" x14ac:dyDescent="0.3">
      <c r="A67" s="17" t="s">
        <v>72</v>
      </c>
      <c r="B67" s="18">
        <v>98371</v>
      </c>
      <c r="C67" s="18">
        <v>66116</v>
      </c>
      <c r="D67" s="18">
        <v>66116</v>
      </c>
      <c r="E67" s="18">
        <v>127877</v>
      </c>
      <c r="F67" s="18">
        <v>142632</v>
      </c>
      <c r="G67" s="18">
        <v>177060</v>
      </c>
      <c r="H67" s="18">
        <v>181978</v>
      </c>
      <c r="I67" s="18">
        <v>181978</v>
      </c>
    </row>
    <row r="68" spans="1:11" hidden="1" outlineLevel="1" x14ac:dyDescent="0.3">
      <c r="A68" s="22" t="s">
        <v>73</v>
      </c>
      <c r="B68" s="18">
        <v>0</v>
      </c>
      <c r="C68" s="18">
        <v>13258</v>
      </c>
      <c r="D68" s="18">
        <v>13258</v>
      </c>
      <c r="E68" s="18">
        <v>4151</v>
      </c>
      <c r="F68" s="18">
        <v>4275</v>
      </c>
      <c r="G68" s="18">
        <v>4404</v>
      </c>
      <c r="H68" s="18">
        <v>4536</v>
      </c>
      <c r="I68" s="18">
        <v>4672</v>
      </c>
    </row>
    <row r="69" spans="1:11" hidden="1" outlineLevel="1" x14ac:dyDescent="0.3">
      <c r="A69" s="17" t="s">
        <v>74</v>
      </c>
      <c r="B69" s="18">
        <v>326662</v>
      </c>
      <c r="C69" s="18">
        <v>400538</v>
      </c>
      <c r="D69" s="18">
        <v>400538</v>
      </c>
      <c r="E69" s="18">
        <v>549696</v>
      </c>
      <c r="F69" s="18">
        <v>566186</v>
      </c>
      <c r="G69" s="18">
        <v>676736</v>
      </c>
      <c r="H69" s="18">
        <v>712540</v>
      </c>
      <c r="I69" s="18">
        <v>733916</v>
      </c>
    </row>
    <row r="70" spans="1:11" hidden="1" outlineLevel="1" x14ac:dyDescent="0.3">
      <c r="A70" s="17" t="s">
        <v>75</v>
      </c>
      <c r="B70" s="18">
        <v>21314</v>
      </c>
      <c r="C70" s="18">
        <v>17686</v>
      </c>
      <c r="D70" s="18">
        <v>17686</v>
      </c>
      <c r="E70" s="18">
        <v>24382</v>
      </c>
      <c r="F70" s="18">
        <v>25113</v>
      </c>
      <c r="G70" s="18">
        <v>32914</v>
      </c>
      <c r="H70" s="18">
        <v>35069</v>
      </c>
      <c r="I70" s="18">
        <v>36121</v>
      </c>
    </row>
    <row r="71" spans="1:11" hidden="1" outlineLevel="1" x14ac:dyDescent="0.3">
      <c r="A71" s="17" t="s">
        <v>76</v>
      </c>
      <c r="B71" s="18">
        <v>43357</v>
      </c>
      <c r="C71" s="18">
        <v>32962</v>
      </c>
      <c r="D71" s="18">
        <v>32962</v>
      </c>
      <c r="E71" s="18">
        <v>49603</v>
      </c>
      <c r="F71" s="18">
        <v>51091</v>
      </c>
      <c r="G71" s="18">
        <v>66963</v>
      </c>
      <c r="H71" s="18">
        <v>71347</v>
      </c>
      <c r="I71" s="18">
        <v>73487</v>
      </c>
    </row>
    <row r="72" spans="1:11" hidden="1" outlineLevel="1" x14ac:dyDescent="0.3">
      <c r="A72" s="17" t="s">
        <v>77</v>
      </c>
      <c r="B72" s="18">
        <v>13082</v>
      </c>
      <c r="C72" s="18">
        <v>11177</v>
      </c>
      <c r="D72" s="18">
        <v>11177</v>
      </c>
      <c r="E72" s="18">
        <v>14965</v>
      </c>
      <c r="F72" s="18">
        <v>15414</v>
      </c>
      <c r="G72" s="18">
        <v>20203</v>
      </c>
      <c r="H72" s="18">
        <v>21525</v>
      </c>
      <c r="I72" s="18">
        <v>22171</v>
      </c>
    </row>
    <row r="73" spans="1:11" collapsed="1" x14ac:dyDescent="0.3">
      <c r="A73" s="19" t="s">
        <v>78</v>
      </c>
      <c r="B73" s="20">
        <f t="shared" ref="B73:D73" si="12">SUM(B67:B72)</f>
        <v>502786</v>
      </c>
      <c r="C73" s="20">
        <f t="shared" si="12"/>
        <v>541737</v>
      </c>
      <c r="D73" s="20">
        <f t="shared" si="12"/>
        <v>541737</v>
      </c>
      <c r="E73" s="20">
        <f t="shared" ref="E73:I73" si="13">SUM(E67:E72)</f>
        <v>770674</v>
      </c>
      <c r="F73" s="20">
        <f t="shared" si="13"/>
        <v>804711</v>
      </c>
      <c r="G73" s="20">
        <f t="shared" si="13"/>
        <v>978280</v>
      </c>
      <c r="H73" s="20">
        <f t="shared" si="13"/>
        <v>1026995</v>
      </c>
      <c r="I73" s="20">
        <f t="shared" si="13"/>
        <v>1052345</v>
      </c>
    </row>
    <row r="74" spans="1:11" x14ac:dyDescent="0.3">
      <c r="A74" s="19" t="s">
        <v>79</v>
      </c>
      <c r="B74" s="20">
        <f t="shared" ref="B74:D74" si="14">SUM(B73,B65,B52)</f>
        <v>1972431</v>
      </c>
      <c r="C74" s="20">
        <f t="shared" si="14"/>
        <v>1787303</v>
      </c>
      <c r="D74" s="20">
        <f t="shared" si="14"/>
        <v>1787303</v>
      </c>
      <c r="E74" s="20">
        <f t="shared" ref="E74:I74" si="15">SUM(E73,E65,E52)</f>
        <v>2452126</v>
      </c>
      <c r="F74" s="20">
        <f t="shared" si="15"/>
        <v>2536608</v>
      </c>
      <c r="G74" s="20">
        <f t="shared" si="15"/>
        <v>3248184</v>
      </c>
      <c r="H74" s="20">
        <f t="shared" si="15"/>
        <v>3445526</v>
      </c>
      <c r="I74" s="20">
        <f t="shared" si="15"/>
        <v>3543431</v>
      </c>
    </row>
    <row r="75" spans="1:11" x14ac:dyDescent="0.3">
      <c r="A75" s="15" t="s">
        <v>80</v>
      </c>
      <c r="B75" s="24"/>
      <c r="C75" s="24"/>
      <c r="D75" s="24"/>
      <c r="E75" s="24"/>
      <c r="F75" s="24"/>
      <c r="G75" s="24"/>
      <c r="H75" s="24"/>
      <c r="I75" s="24"/>
    </row>
    <row r="76" spans="1:11" x14ac:dyDescent="0.3">
      <c r="A76" s="16" t="s">
        <v>81</v>
      </c>
      <c r="B76" s="24"/>
      <c r="C76" s="24"/>
      <c r="D76" s="24"/>
      <c r="E76" s="24"/>
      <c r="F76" s="24"/>
      <c r="G76" s="24"/>
      <c r="H76" s="24"/>
      <c r="I76" s="24"/>
    </row>
    <row r="77" spans="1:11" hidden="1" outlineLevel="1" x14ac:dyDescent="0.3">
      <c r="A77" s="22" t="s">
        <v>82</v>
      </c>
      <c r="B77" s="18">
        <v>18615</v>
      </c>
      <c r="C77" s="18">
        <v>106658</v>
      </c>
      <c r="D77" s="18">
        <v>122419</v>
      </c>
      <c r="E77" s="18">
        <v>51524</v>
      </c>
      <c r="F77" s="18">
        <v>62379</v>
      </c>
      <c r="G77" s="18">
        <v>69461</v>
      </c>
      <c r="H77" s="18">
        <v>73804</v>
      </c>
      <c r="I77" s="18">
        <v>74391</v>
      </c>
      <c r="K77" s="30"/>
    </row>
    <row r="78" spans="1:11" hidden="1" outlineLevel="1" x14ac:dyDescent="0.3">
      <c r="A78" s="22" t="s">
        <v>83</v>
      </c>
      <c r="B78" s="18">
        <v>46375</v>
      </c>
      <c r="C78" s="18">
        <v>34099</v>
      </c>
      <c r="D78" s="18">
        <v>34040</v>
      </c>
      <c r="E78" s="18">
        <v>23485</v>
      </c>
      <c r="F78" s="18">
        <v>20699</v>
      </c>
      <c r="G78" s="18">
        <v>16743</v>
      </c>
      <c r="H78" s="18">
        <v>12489</v>
      </c>
      <c r="I78" s="18">
        <v>7303</v>
      </c>
    </row>
    <row r="79" spans="1:11" hidden="1" outlineLevel="1" x14ac:dyDescent="0.3">
      <c r="A79" s="22" t="s">
        <v>84</v>
      </c>
      <c r="B79" s="18">
        <v>735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</row>
    <row r="80" spans="1:11" hidden="1" outlineLevel="1" x14ac:dyDescent="0.3">
      <c r="A80" s="22" t="s">
        <v>85</v>
      </c>
      <c r="B80" s="18">
        <v>13475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</row>
    <row r="81" spans="1:9" hidden="1" outlineLevel="1" x14ac:dyDescent="0.3">
      <c r="A81" s="22" t="s">
        <v>86</v>
      </c>
      <c r="B81" s="18">
        <v>0</v>
      </c>
      <c r="C81" s="18">
        <v>0</v>
      </c>
      <c r="D81" s="18">
        <v>14339</v>
      </c>
      <c r="E81" s="18">
        <v>15500</v>
      </c>
      <c r="F81" s="18">
        <v>19950</v>
      </c>
      <c r="G81" s="18">
        <v>23050</v>
      </c>
      <c r="H81" s="18">
        <v>24800</v>
      </c>
      <c r="I81" s="18">
        <v>25050</v>
      </c>
    </row>
    <row r="82" spans="1:9" hidden="1" outlineLevel="1" x14ac:dyDescent="0.3">
      <c r="A82" s="22" t="s">
        <v>87</v>
      </c>
      <c r="B82" s="18">
        <v>49000</v>
      </c>
      <c r="C82" s="18">
        <v>2794</v>
      </c>
      <c r="D82" s="18">
        <v>3294</v>
      </c>
      <c r="E82" s="18">
        <v>22000</v>
      </c>
      <c r="F82" s="18">
        <v>30800</v>
      </c>
      <c r="G82" s="18">
        <v>43200</v>
      </c>
      <c r="H82" s="18">
        <v>59200</v>
      </c>
      <c r="I82" s="18">
        <v>62200</v>
      </c>
    </row>
    <row r="83" spans="1:9" hidden="1" outlineLevel="1" x14ac:dyDescent="0.3">
      <c r="A83" s="22" t="s">
        <v>88</v>
      </c>
      <c r="B83" s="18">
        <v>0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</row>
    <row r="84" spans="1:9" hidden="1" outlineLevel="1" x14ac:dyDescent="0.3">
      <c r="A84" s="22" t="s">
        <v>89</v>
      </c>
      <c r="B84" s="18">
        <v>56469</v>
      </c>
      <c r="C84" s="18">
        <v>35967</v>
      </c>
      <c r="D84" s="18">
        <v>40807</v>
      </c>
      <c r="E84" s="18">
        <v>70569</v>
      </c>
      <c r="F84" s="18">
        <v>90335</v>
      </c>
      <c r="G84" s="18">
        <v>104191</v>
      </c>
      <c r="H84" s="18">
        <v>112034</v>
      </c>
      <c r="I84" s="18">
        <v>113152</v>
      </c>
    </row>
    <row r="85" spans="1:9" hidden="1" outlineLevel="1" x14ac:dyDescent="0.3">
      <c r="A85" s="22" t="s">
        <v>90</v>
      </c>
      <c r="B85" s="18">
        <v>114291</v>
      </c>
      <c r="C85" s="18">
        <v>28833</v>
      </c>
      <c r="D85" s="18">
        <v>28833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</row>
    <row r="86" spans="1:9" hidden="1" outlineLevel="1" x14ac:dyDescent="0.3">
      <c r="A86" s="22" t="s">
        <v>91</v>
      </c>
      <c r="B86" s="18">
        <v>0</v>
      </c>
      <c r="C86" s="18">
        <v>5000</v>
      </c>
      <c r="D86" s="18">
        <v>5000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</row>
    <row r="87" spans="1:9" hidden="1" outlineLevel="1" x14ac:dyDescent="0.3">
      <c r="A87" s="22" t="s">
        <v>92</v>
      </c>
      <c r="B87" s="18">
        <v>5038</v>
      </c>
      <c r="C87" s="18">
        <v>179172</v>
      </c>
      <c r="D87" s="18">
        <v>174134</v>
      </c>
      <c r="E87" s="18">
        <v>29045</v>
      </c>
      <c r="F87" s="18">
        <v>35144</v>
      </c>
      <c r="G87" s="18">
        <v>40416</v>
      </c>
      <c r="H87" s="18">
        <v>43649</v>
      </c>
      <c r="I87" s="18">
        <v>44086</v>
      </c>
    </row>
    <row r="88" spans="1:9" hidden="1" outlineLevel="1" x14ac:dyDescent="0.3">
      <c r="A88" s="22" t="s">
        <v>93</v>
      </c>
      <c r="B88" s="18">
        <v>5000</v>
      </c>
      <c r="C88" s="18">
        <v>13328</v>
      </c>
      <c r="D88" s="18">
        <v>13328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</row>
    <row r="89" spans="1:9" collapsed="1" x14ac:dyDescent="0.3">
      <c r="A89" s="19" t="s">
        <v>94</v>
      </c>
      <c r="B89" s="20">
        <f t="shared" ref="B89:C89" si="16">SUM(B77:B88)</f>
        <v>308998</v>
      </c>
      <c r="C89" s="20">
        <f t="shared" si="16"/>
        <v>405851</v>
      </c>
      <c r="D89" s="20">
        <f>SUM(D77:D88)</f>
        <v>436194</v>
      </c>
      <c r="E89" s="20">
        <f t="shared" ref="E89:I89" si="17">SUM(E77:E88)</f>
        <v>212123</v>
      </c>
      <c r="F89" s="20">
        <f t="shared" si="17"/>
        <v>259307</v>
      </c>
      <c r="G89" s="20">
        <f t="shared" si="17"/>
        <v>297061</v>
      </c>
      <c r="H89" s="20">
        <f t="shared" si="17"/>
        <v>325976</v>
      </c>
      <c r="I89" s="20">
        <f t="shared" si="17"/>
        <v>326182</v>
      </c>
    </row>
    <row r="90" spans="1:9" x14ac:dyDescent="0.3">
      <c r="A90" s="15" t="s">
        <v>95</v>
      </c>
      <c r="B90" s="24"/>
      <c r="C90" s="24"/>
      <c r="D90" s="24"/>
      <c r="E90" s="24"/>
      <c r="F90" s="24"/>
      <c r="G90" s="24"/>
      <c r="H90" s="24"/>
      <c r="I90" s="24"/>
    </row>
    <row r="91" spans="1:9" hidden="1" outlineLevel="1" x14ac:dyDescent="0.3">
      <c r="A91" s="22" t="s">
        <v>96</v>
      </c>
      <c r="B91" s="18">
        <v>5593</v>
      </c>
      <c r="C91" s="18">
        <v>3093</v>
      </c>
      <c r="D91" s="18">
        <v>5040</v>
      </c>
      <c r="E91" s="18">
        <v>6767</v>
      </c>
      <c r="F91" s="18">
        <v>8189</v>
      </c>
      <c r="G91" s="18">
        <v>9417</v>
      </c>
      <c r="H91" s="18">
        <v>10170</v>
      </c>
      <c r="I91" s="18">
        <v>10272</v>
      </c>
    </row>
    <row r="92" spans="1:9" hidden="1" outlineLevel="1" x14ac:dyDescent="0.3">
      <c r="A92" s="17" t="s">
        <v>97</v>
      </c>
      <c r="B92" s="18">
        <v>0</v>
      </c>
      <c r="C92" s="18">
        <v>6000</v>
      </c>
      <c r="D92" s="18">
        <v>6000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</row>
    <row r="93" spans="1:9" hidden="1" outlineLevel="1" x14ac:dyDescent="0.3">
      <c r="A93" s="17" t="s">
        <v>98</v>
      </c>
      <c r="B93" s="18">
        <v>0</v>
      </c>
      <c r="C93" s="18">
        <v>16321</v>
      </c>
      <c r="D93" s="18">
        <v>18247</v>
      </c>
      <c r="E93" s="18">
        <v>19747</v>
      </c>
      <c r="F93" s="18">
        <v>23894</v>
      </c>
      <c r="G93" s="18">
        <v>27478</v>
      </c>
      <c r="H93" s="18">
        <v>29676</v>
      </c>
      <c r="I93" s="18">
        <v>29973</v>
      </c>
    </row>
    <row r="94" spans="1:9" hidden="1" outlineLevel="1" x14ac:dyDescent="0.3">
      <c r="A94" s="17" t="s">
        <v>99</v>
      </c>
      <c r="B94" s="18">
        <v>0</v>
      </c>
      <c r="C94" s="18">
        <v>62594</v>
      </c>
      <c r="D94" s="18">
        <v>90000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</row>
    <row r="95" spans="1:9" hidden="1" outlineLevel="1" x14ac:dyDescent="0.3">
      <c r="A95" s="17" t="s">
        <v>100</v>
      </c>
      <c r="B95" s="18">
        <v>38500</v>
      </c>
      <c r="C95" s="18">
        <v>65541</v>
      </c>
      <c r="D95" s="18">
        <v>63042</v>
      </c>
      <c r="E95" s="18">
        <v>27225</v>
      </c>
      <c r="F95" s="18">
        <v>32942</v>
      </c>
      <c r="G95" s="18">
        <v>37883</v>
      </c>
      <c r="H95" s="18">
        <v>40914</v>
      </c>
      <c r="I95" s="18">
        <v>41323</v>
      </c>
    </row>
    <row r="96" spans="1:9" hidden="1" outlineLevel="1" x14ac:dyDescent="0.3">
      <c r="A96" s="17" t="s">
        <v>101</v>
      </c>
      <c r="B96" s="18">
        <v>214188</v>
      </c>
      <c r="C96" s="18">
        <v>314508</v>
      </c>
      <c r="D96" s="18">
        <v>292515</v>
      </c>
      <c r="E96" s="18">
        <v>194980</v>
      </c>
      <c r="F96" s="18">
        <v>235927</v>
      </c>
      <c r="G96" s="18">
        <v>271316</v>
      </c>
      <c r="H96" s="18">
        <v>293020</v>
      </c>
      <c r="I96" s="18">
        <v>295950</v>
      </c>
    </row>
    <row r="97" spans="1:9" hidden="1" outlineLevel="1" x14ac:dyDescent="0.3">
      <c r="A97" s="17" t="s">
        <v>102</v>
      </c>
      <c r="B97" s="18">
        <v>23100</v>
      </c>
      <c r="C97" s="18">
        <v>41199</v>
      </c>
      <c r="D97" s="18">
        <v>41566</v>
      </c>
      <c r="E97" s="18">
        <v>4396</v>
      </c>
      <c r="F97" s="18">
        <v>5319</v>
      </c>
      <c r="G97" s="18">
        <v>6117</v>
      </c>
      <c r="H97" s="18">
        <v>6606</v>
      </c>
      <c r="I97" s="18">
        <v>6672</v>
      </c>
    </row>
    <row r="98" spans="1:9" hidden="1" outlineLevel="1" x14ac:dyDescent="0.3">
      <c r="A98" s="17" t="s">
        <v>103</v>
      </c>
      <c r="B98" s="18">
        <v>14400</v>
      </c>
      <c r="C98" s="18">
        <v>14400</v>
      </c>
      <c r="D98" s="18">
        <v>17118</v>
      </c>
      <c r="E98" s="18">
        <v>17424</v>
      </c>
      <c r="F98" s="18">
        <v>21083</v>
      </c>
      <c r="G98" s="18">
        <v>24245</v>
      </c>
      <c r="H98" s="18">
        <v>26185</v>
      </c>
      <c r="I98" s="18">
        <v>26447</v>
      </c>
    </row>
    <row r="99" spans="1:9" hidden="1" outlineLevel="1" x14ac:dyDescent="0.3">
      <c r="A99" s="22" t="s">
        <v>104</v>
      </c>
      <c r="B99" s="18">
        <v>0</v>
      </c>
      <c r="C99" s="18">
        <v>0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v>0</v>
      </c>
    </row>
    <row r="100" spans="1:9" collapsed="1" x14ac:dyDescent="0.3">
      <c r="A100" s="19" t="s">
        <v>105</v>
      </c>
      <c r="B100" s="20">
        <f>SUM(B91:B99)</f>
        <v>295781</v>
      </c>
      <c r="C100" s="20">
        <f t="shared" ref="C100:D100" si="18">SUM(C91:C99)</f>
        <v>523656</v>
      </c>
      <c r="D100" s="20">
        <f t="shared" si="18"/>
        <v>533528</v>
      </c>
      <c r="E100" s="20">
        <f t="shared" ref="E100:I100" si="19">SUM(E91:E99)</f>
        <v>270539</v>
      </c>
      <c r="F100" s="20">
        <f t="shared" si="19"/>
        <v>327354</v>
      </c>
      <c r="G100" s="20">
        <f t="shared" si="19"/>
        <v>376456</v>
      </c>
      <c r="H100" s="20">
        <f t="shared" si="19"/>
        <v>406571</v>
      </c>
      <c r="I100" s="20">
        <f t="shared" si="19"/>
        <v>410637</v>
      </c>
    </row>
    <row r="101" spans="1:9" x14ac:dyDescent="0.3">
      <c r="A101" s="31" t="s">
        <v>106</v>
      </c>
      <c r="B101" s="24"/>
      <c r="C101" s="24"/>
      <c r="D101" s="24"/>
      <c r="E101" s="24"/>
      <c r="F101" s="24"/>
      <c r="G101" s="24"/>
      <c r="H101" s="24"/>
      <c r="I101" s="24"/>
    </row>
    <row r="102" spans="1:9" hidden="1" outlineLevel="1" x14ac:dyDescent="0.3">
      <c r="A102" s="22" t="s">
        <v>107</v>
      </c>
      <c r="B102" s="18">
        <v>2695</v>
      </c>
      <c r="C102" s="18">
        <v>0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</row>
    <row r="103" spans="1:9" hidden="1" outlineLevel="1" x14ac:dyDescent="0.3">
      <c r="A103" s="22" t="s">
        <v>108</v>
      </c>
      <c r="B103" s="18">
        <v>4320</v>
      </c>
      <c r="C103" s="18">
        <v>0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</row>
    <row r="104" spans="1:9" hidden="1" outlineLevel="1" x14ac:dyDescent="0.3">
      <c r="A104" s="22" t="s">
        <v>109</v>
      </c>
      <c r="B104" s="18">
        <v>0</v>
      </c>
      <c r="C104" s="18">
        <v>46200</v>
      </c>
      <c r="D104" s="18">
        <v>46200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</row>
    <row r="105" spans="1:9" hidden="1" outlineLevel="1" x14ac:dyDescent="0.3">
      <c r="A105" s="22" t="s">
        <v>110</v>
      </c>
      <c r="B105" s="18">
        <v>8000</v>
      </c>
      <c r="C105" s="18">
        <v>11220</v>
      </c>
      <c r="D105" s="18">
        <v>20260</v>
      </c>
      <c r="E105" s="18">
        <v>9680</v>
      </c>
      <c r="F105" s="18">
        <v>11713</v>
      </c>
      <c r="G105" s="18">
        <v>13470</v>
      </c>
      <c r="H105" s="18">
        <v>14547</v>
      </c>
      <c r="I105" s="18">
        <v>14693</v>
      </c>
    </row>
    <row r="106" spans="1:9" hidden="1" outlineLevel="1" x14ac:dyDescent="0.3">
      <c r="A106" s="22" t="s">
        <v>111</v>
      </c>
      <c r="B106" s="18">
        <v>0</v>
      </c>
      <c r="C106" s="18">
        <v>110</v>
      </c>
      <c r="D106" s="18">
        <v>110</v>
      </c>
      <c r="E106" s="18">
        <v>0</v>
      </c>
      <c r="F106" s="18">
        <v>0</v>
      </c>
      <c r="G106" s="18">
        <v>0</v>
      </c>
      <c r="H106" s="18">
        <v>0</v>
      </c>
      <c r="I106" s="18">
        <v>450000</v>
      </c>
    </row>
    <row r="107" spans="1:9" hidden="1" outlineLevel="1" x14ac:dyDescent="0.3">
      <c r="A107" s="22" t="s">
        <v>112</v>
      </c>
      <c r="B107" s="18">
        <v>6000</v>
      </c>
      <c r="C107" s="18">
        <v>6000</v>
      </c>
      <c r="D107" s="18">
        <v>6000</v>
      </c>
      <c r="E107" s="18">
        <v>7260</v>
      </c>
      <c r="F107" s="18">
        <v>8785</v>
      </c>
      <c r="G107" s="18">
        <v>10102</v>
      </c>
      <c r="H107" s="18">
        <v>10910</v>
      </c>
      <c r="I107" s="18">
        <v>11020</v>
      </c>
    </row>
    <row r="108" spans="1:9" collapsed="1" x14ac:dyDescent="0.3">
      <c r="A108" s="23" t="s">
        <v>113</v>
      </c>
      <c r="B108" s="20">
        <f t="shared" ref="B108:D108" si="20">SUM(B102:B107)</f>
        <v>21015</v>
      </c>
      <c r="C108" s="20">
        <f t="shared" si="20"/>
        <v>63530</v>
      </c>
      <c r="D108" s="20">
        <f t="shared" si="20"/>
        <v>72570</v>
      </c>
      <c r="E108" s="20">
        <f t="shared" ref="E108:I108" si="21">SUM(E102:E107)</f>
        <v>16940</v>
      </c>
      <c r="F108" s="20">
        <f t="shared" si="21"/>
        <v>20498</v>
      </c>
      <c r="G108" s="20">
        <f t="shared" si="21"/>
        <v>23572</v>
      </c>
      <c r="H108" s="20">
        <f t="shared" si="21"/>
        <v>25457</v>
      </c>
      <c r="I108" s="20">
        <f t="shared" si="21"/>
        <v>475713</v>
      </c>
    </row>
    <row r="109" spans="1:9" x14ac:dyDescent="0.3">
      <c r="A109" s="31" t="s">
        <v>114</v>
      </c>
      <c r="B109" s="24"/>
      <c r="C109" s="24"/>
      <c r="D109" s="24"/>
      <c r="E109" s="24"/>
      <c r="F109" s="24"/>
      <c r="G109" s="24"/>
      <c r="H109" s="24"/>
      <c r="I109" s="24"/>
    </row>
    <row r="110" spans="1:9" hidden="1" outlineLevel="1" x14ac:dyDescent="0.3">
      <c r="A110" s="22" t="s">
        <v>115</v>
      </c>
      <c r="B110" s="13">
        <v>0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</row>
    <row r="111" spans="1:9" s="34" customFormat="1" hidden="1" outlineLevel="1" x14ac:dyDescent="0.3">
      <c r="A111" s="32" t="s">
        <v>116</v>
      </c>
      <c r="B111" s="33">
        <v>616238</v>
      </c>
      <c r="C111" s="33">
        <v>616238</v>
      </c>
      <c r="D111" s="33">
        <v>616238</v>
      </c>
      <c r="E111" s="33">
        <v>616238</v>
      </c>
      <c r="F111" s="33">
        <v>616238</v>
      </c>
      <c r="G111" s="33">
        <v>616238</v>
      </c>
      <c r="H111" s="33">
        <v>616238</v>
      </c>
      <c r="I111" s="33">
        <v>616238</v>
      </c>
    </row>
    <row r="112" spans="1:9" collapsed="1" x14ac:dyDescent="0.3">
      <c r="A112" s="23" t="s">
        <v>117</v>
      </c>
      <c r="B112" s="25">
        <f t="shared" ref="B112:D112" si="22">SUM(B110:B111)</f>
        <v>616238</v>
      </c>
      <c r="C112" s="25">
        <f t="shared" si="22"/>
        <v>616238</v>
      </c>
      <c r="D112" s="26">
        <f t="shared" si="22"/>
        <v>616238</v>
      </c>
      <c r="E112" s="26">
        <f t="shared" ref="E112:I112" si="23">SUM(E110:E111)</f>
        <v>616238</v>
      </c>
      <c r="F112" s="26">
        <f t="shared" si="23"/>
        <v>616238</v>
      </c>
      <c r="G112" s="26">
        <f t="shared" si="23"/>
        <v>616238</v>
      </c>
      <c r="H112" s="26">
        <f t="shared" si="23"/>
        <v>616238</v>
      </c>
      <c r="I112" s="26">
        <f t="shared" si="23"/>
        <v>616238</v>
      </c>
    </row>
    <row r="113" spans="1:9" x14ac:dyDescent="0.3">
      <c r="A113" s="15" t="s">
        <v>118</v>
      </c>
      <c r="B113" s="24"/>
      <c r="C113" s="24"/>
      <c r="D113" s="24"/>
      <c r="E113" s="24"/>
      <c r="F113" s="24"/>
      <c r="G113" s="24"/>
      <c r="H113" s="24"/>
      <c r="I113" s="24"/>
    </row>
    <row r="114" spans="1:9" hidden="1" outlineLevel="1" x14ac:dyDescent="0.3">
      <c r="A114" s="17" t="s">
        <v>119</v>
      </c>
      <c r="B114" s="18">
        <v>1200</v>
      </c>
      <c r="C114" s="18">
        <v>53391</v>
      </c>
      <c r="D114" s="18">
        <v>53391</v>
      </c>
      <c r="E114" s="18">
        <v>1452</v>
      </c>
      <c r="F114" s="18">
        <v>1757</v>
      </c>
      <c r="G114" s="18">
        <v>2020</v>
      </c>
      <c r="H114" s="18">
        <v>2182</v>
      </c>
      <c r="I114" s="18">
        <v>2204</v>
      </c>
    </row>
    <row r="115" spans="1:9" hidden="1" outlineLevel="1" x14ac:dyDescent="0.3">
      <c r="A115" s="17" t="s">
        <v>120</v>
      </c>
      <c r="B115" s="18">
        <v>11446</v>
      </c>
      <c r="C115" s="18">
        <v>21332</v>
      </c>
      <c r="D115" s="18">
        <v>30488</v>
      </c>
      <c r="E115" s="18">
        <v>13850</v>
      </c>
      <c r="F115" s="18">
        <v>16758</v>
      </c>
      <c r="G115" s="18">
        <v>19272</v>
      </c>
      <c r="H115" s="18">
        <v>20814</v>
      </c>
      <c r="I115" s="18">
        <v>21022</v>
      </c>
    </row>
    <row r="116" spans="1:9" hidden="1" outlineLevel="1" x14ac:dyDescent="0.3">
      <c r="A116" s="17" t="s">
        <v>121</v>
      </c>
      <c r="B116" s="18">
        <v>1960</v>
      </c>
      <c r="C116" s="18">
        <v>1000</v>
      </c>
      <c r="D116" s="18">
        <v>190</v>
      </c>
      <c r="E116" s="18">
        <v>2372</v>
      </c>
      <c r="F116" s="18">
        <v>2870</v>
      </c>
      <c r="G116" s="18">
        <v>3300</v>
      </c>
      <c r="H116" s="18">
        <v>3564</v>
      </c>
      <c r="I116" s="18">
        <v>3600</v>
      </c>
    </row>
    <row r="117" spans="1:9" hidden="1" outlineLevel="1" x14ac:dyDescent="0.3">
      <c r="A117" s="17" t="s">
        <v>122</v>
      </c>
      <c r="B117" s="18">
        <v>12072</v>
      </c>
      <c r="C117" s="18">
        <v>3684</v>
      </c>
      <c r="D117" s="18">
        <v>4272</v>
      </c>
      <c r="E117" s="18">
        <v>5169</v>
      </c>
      <c r="F117" s="18">
        <v>6255</v>
      </c>
      <c r="G117" s="18">
        <v>7193</v>
      </c>
      <c r="H117" s="18">
        <v>7768</v>
      </c>
      <c r="I117" s="18">
        <v>7846</v>
      </c>
    </row>
    <row r="118" spans="1:9" hidden="1" outlineLevel="1" x14ac:dyDescent="0.3">
      <c r="A118" s="17" t="s">
        <v>123</v>
      </c>
      <c r="B118" s="18">
        <v>5000</v>
      </c>
      <c r="C118" s="18">
        <v>4384</v>
      </c>
      <c r="D118" s="18">
        <v>12600</v>
      </c>
      <c r="E118" s="18">
        <v>6050</v>
      </c>
      <c r="F118" s="18">
        <v>7321</v>
      </c>
      <c r="G118" s="18">
        <v>8419</v>
      </c>
      <c r="H118" s="18">
        <v>9092</v>
      </c>
      <c r="I118" s="18">
        <v>9183</v>
      </c>
    </row>
    <row r="119" spans="1:9" hidden="1" outlineLevel="1" x14ac:dyDescent="0.3">
      <c r="A119" s="17" t="s">
        <v>124</v>
      </c>
      <c r="B119" s="18">
        <v>6000</v>
      </c>
      <c r="C119" s="18">
        <v>2500</v>
      </c>
      <c r="D119" s="18">
        <v>2500</v>
      </c>
      <c r="E119" s="18">
        <v>7260</v>
      </c>
      <c r="F119" s="18">
        <v>8784</v>
      </c>
      <c r="G119" s="18">
        <v>10102</v>
      </c>
      <c r="H119" s="18">
        <v>10910</v>
      </c>
      <c r="I119" s="18">
        <v>11019</v>
      </c>
    </row>
    <row r="120" spans="1:9" hidden="1" outlineLevel="1" x14ac:dyDescent="0.3">
      <c r="A120" s="17" t="s">
        <v>125</v>
      </c>
      <c r="B120" s="18">
        <v>5440</v>
      </c>
      <c r="C120" s="18">
        <v>5440</v>
      </c>
      <c r="D120" s="18">
        <v>5440</v>
      </c>
      <c r="E120" s="18">
        <v>6582</v>
      </c>
      <c r="F120" s="18">
        <v>7965</v>
      </c>
      <c r="G120" s="18">
        <v>9159</v>
      </c>
      <c r="H120" s="18">
        <v>9892</v>
      </c>
      <c r="I120" s="18">
        <v>9991</v>
      </c>
    </row>
    <row r="121" spans="1:9" hidden="1" outlineLevel="1" x14ac:dyDescent="0.3">
      <c r="A121" s="17" t="s">
        <v>126</v>
      </c>
      <c r="B121" s="18">
        <v>263146</v>
      </c>
      <c r="C121" s="18">
        <v>93481</v>
      </c>
      <c r="D121" s="18">
        <v>128794</v>
      </c>
      <c r="E121" s="18">
        <v>318405</v>
      </c>
      <c r="F121" s="18">
        <v>385270</v>
      </c>
      <c r="G121" s="18">
        <v>443061</v>
      </c>
      <c r="H121" s="18">
        <v>478506</v>
      </c>
      <c r="I121" s="18">
        <v>483290</v>
      </c>
    </row>
    <row r="122" spans="1:9" hidden="1" outlineLevel="1" x14ac:dyDescent="0.3">
      <c r="A122" s="17" t="s">
        <v>127</v>
      </c>
      <c r="B122" s="18">
        <v>2500</v>
      </c>
      <c r="C122" s="18">
        <v>3128</v>
      </c>
      <c r="D122" s="18">
        <v>2501</v>
      </c>
      <c r="E122" s="18">
        <v>3025</v>
      </c>
      <c r="F122" s="18">
        <v>3660</v>
      </c>
      <c r="G122" s="18">
        <v>4209</v>
      </c>
      <c r="H122" s="18">
        <v>4546</v>
      </c>
      <c r="I122" s="18">
        <v>4591</v>
      </c>
    </row>
    <row r="123" spans="1:9" hidden="1" outlineLevel="1" x14ac:dyDescent="0.3">
      <c r="A123" s="17" t="s">
        <v>128</v>
      </c>
      <c r="B123" s="18">
        <v>28831</v>
      </c>
      <c r="C123" s="18">
        <v>23540</v>
      </c>
      <c r="D123" s="18">
        <v>22363</v>
      </c>
      <c r="E123" s="18">
        <v>36852</v>
      </c>
      <c r="F123" s="18">
        <v>47906</v>
      </c>
      <c r="G123" s="18">
        <v>55904</v>
      </c>
      <c r="H123" s="18">
        <v>60750</v>
      </c>
      <c r="I123" s="18">
        <v>61976</v>
      </c>
    </row>
    <row r="124" spans="1:9" collapsed="1" x14ac:dyDescent="0.3">
      <c r="A124" s="19" t="s">
        <v>129</v>
      </c>
      <c r="B124" s="20">
        <f t="shared" ref="B124" si="24">SUM(B114:B123)</f>
        <v>337595</v>
      </c>
      <c r="C124" s="20">
        <f t="shared" ref="C124:D124" si="25">SUM(C114:C123)</f>
        <v>211880</v>
      </c>
      <c r="D124" s="20">
        <f t="shared" si="25"/>
        <v>262539</v>
      </c>
      <c r="E124" s="20">
        <f t="shared" ref="E124:I124" si="26">SUM(E114:E123)</f>
        <v>401017</v>
      </c>
      <c r="F124" s="20">
        <f t="shared" si="26"/>
        <v>488546</v>
      </c>
      <c r="G124" s="20">
        <f t="shared" si="26"/>
        <v>562639</v>
      </c>
      <c r="H124" s="20">
        <f t="shared" si="26"/>
        <v>608024</v>
      </c>
      <c r="I124" s="20">
        <f t="shared" si="26"/>
        <v>614722</v>
      </c>
    </row>
    <row r="125" spans="1:9" x14ac:dyDescent="0.3">
      <c r="A125" s="19" t="s">
        <v>130</v>
      </c>
      <c r="B125" s="20">
        <f t="shared" ref="B125:D125" si="27">SUM(B124,B112,B108,B100,B89)</f>
        <v>1579627</v>
      </c>
      <c r="C125" s="20">
        <f t="shared" si="27"/>
        <v>1821155</v>
      </c>
      <c r="D125" s="20">
        <f t="shared" si="27"/>
        <v>1921069</v>
      </c>
      <c r="E125" s="20">
        <f t="shared" ref="E125:I125" si="28">SUM(E124,E112,E108,E100,E89)</f>
        <v>1516857</v>
      </c>
      <c r="F125" s="20">
        <f t="shared" si="28"/>
        <v>1711943</v>
      </c>
      <c r="G125" s="20">
        <f t="shared" si="28"/>
        <v>1875966</v>
      </c>
      <c r="H125" s="20">
        <f t="shared" si="28"/>
        <v>1982266</v>
      </c>
      <c r="I125" s="20">
        <f t="shared" si="28"/>
        <v>2443492</v>
      </c>
    </row>
    <row r="126" spans="1:9" x14ac:dyDescent="0.3">
      <c r="A126" s="19" t="s">
        <v>131</v>
      </c>
      <c r="B126" s="20">
        <f t="shared" ref="B126:D126" si="29">SUM(B125,B74)</f>
        <v>3552058</v>
      </c>
      <c r="C126" s="20">
        <f t="shared" si="29"/>
        <v>3608458</v>
      </c>
      <c r="D126" s="20">
        <f t="shared" si="29"/>
        <v>3708372</v>
      </c>
      <c r="E126" s="20">
        <f t="shared" ref="E126:I126" si="30">SUM(E125,E74)</f>
        <v>3968983</v>
      </c>
      <c r="F126" s="20">
        <f t="shared" si="30"/>
        <v>4248551</v>
      </c>
      <c r="G126" s="20">
        <f t="shared" si="30"/>
        <v>5124150</v>
      </c>
      <c r="H126" s="20">
        <f t="shared" si="30"/>
        <v>5427792</v>
      </c>
      <c r="I126" s="20">
        <f t="shared" si="30"/>
        <v>5986923</v>
      </c>
    </row>
    <row r="127" spans="1:9" x14ac:dyDescent="0.3">
      <c r="A127" s="15" t="s">
        <v>132</v>
      </c>
      <c r="B127" s="24"/>
      <c r="C127" s="24"/>
      <c r="D127" s="24"/>
      <c r="E127" s="24"/>
      <c r="F127" s="24"/>
      <c r="G127" s="24"/>
      <c r="H127" s="24"/>
      <c r="I127" s="24"/>
    </row>
    <row r="128" spans="1:9" x14ac:dyDescent="0.3">
      <c r="A128" s="16" t="s">
        <v>133</v>
      </c>
      <c r="B128" s="24"/>
      <c r="C128" s="24"/>
      <c r="D128" s="24"/>
      <c r="E128" s="24"/>
      <c r="F128" s="24"/>
      <c r="G128" s="24"/>
      <c r="H128" s="24"/>
      <c r="I128" s="24"/>
    </row>
    <row r="129" spans="1:9" hidden="1" outlineLevel="1" x14ac:dyDescent="0.3">
      <c r="A129" s="17" t="s">
        <v>134</v>
      </c>
      <c r="B129" s="18">
        <v>7440</v>
      </c>
      <c r="C129" s="18">
        <v>13906</v>
      </c>
      <c r="D129" s="18">
        <v>11281</v>
      </c>
      <c r="E129" s="18">
        <v>20712</v>
      </c>
      <c r="F129" s="18">
        <v>23591</v>
      </c>
      <c r="G129" s="18">
        <v>25923</v>
      </c>
      <c r="H129" s="18">
        <v>27354</v>
      </c>
      <c r="I129" s="18">
        <v>27548</v>
      </c>
    </row>
    <row r="130" spans="1:9" hidden="1" outlineLevel="1" x14ac:dyDescent="0.3">
      <c r="A130" s="32" t="s">
        <v>135</v>
      </c>
      <c r="B130" s="18">
        <v>0</v>
      </c>
      <c r="C130" s="18">
        <v>0</v>
      </c>
      <c r="D130" s="18">
        <v>0</v>
      </c>
      <c r="E130" s="18">
        <v>0</v>
      </c>
      <c r="F130" s="18">
        <v>0</v>
      </c>
      <c r="G130" s="18">
        <v>0</v>
      </c>
      <c r="H130" s="18">
        <v>0</v>
      </c>
      <c r="I130" s="18">
        <v>0</v>
      </c>
    </row>
    <row r="131" spans="1:9" s="34" customFormat="1" hidden="1" outlineLevel="1" x14ac:dyDescent="0.3">
      <c r="A131" s="32" t="s">
        <v>136</v>
      </c>
      <c r="B131" s="35">
        <v>275428</v>
      </c>
      <c r="C131" s="35">
        <v>275428</v>
      </c>
      <c r="D131" s="35">
        <v>275428</v>
      </c>
      <c r="E131" s="35">
        <v>278886</v>
      </c>
      <c r="F131" s="35">
        <v>269664</v>
      </c>
      <c r="G131" s="35">
        <v>253970</v>
      </c>
      <c r="H131" s="35">
        <v>233517</v>
      </c>
      <c r="I131" s="35">
        <v>206425</v>
      </c>
    </row>
    <row r="132" spans="1:9" hidden="1" outlineLevel="1" x14ac:dyDescent="0.3">
      <c r="A132" s="22" t="s">
        <v>137</v>
      </c>
      <c r="B132" s="18">
        <v>0</v>
      </c>
      <c r="C132" s="18">
        <v>0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v>0</v>
      </c>
    </row>
    <row r="133" spans="1:9" hidden="1" outlineLevel="1" x14ac:dyDescent="0.3">
      <c r="A133" s="22" t="s">
        <v>138</v>
      </c>
      <c r="B133" s="18">
        <v>202416</v>
      </c>
      <c r="C133" s="18">
        <v>264179</v>
      </c>
      <c r="D133" s="18">
        <v>294584</v>
      </c>
      <c r="E133" s="18">
        <v>468871</v>
      </c>
      <c r="F133" s="18">
        <v>470840</v>
      </c>
      <c r="G133" s="18">
        <v>615017</v>
      </c>
      <c r="H133" s="18">
        <v>722382</v>
      </c>
      <c r="I133" s="18">
        <v>727139</v>
      </c>
    </row>
    <row r="134" spans="1:9" collapsed="1" x14ac:dyDescent="0.3">
      <c r="A134" s="19" t="s">
        <v>139</v>
      </c>
      <c r="B134" s="20">
        <f t="shared" ref="B134" si="31">SUM(B129:B133)</f>
        <v>485284</v>
      </c>
      <c r="C134" s="20">
        <f t="shared" ref="C134:D134" si="32">SUM(C129:C133)</f>
        <v>553513</v>
      </c>
      <c r="D134" s="20">
        <f t="shared" si="32"/>
        <v>581293</v>
      </c>
      <c r="E134" s="20">
        <f t="shared" ref="E134:I134" si="33">SUM(E129:E133)</f>
        <v>768469</v>
      </c>
      <c r="F134" s="20">
        <f t="shared" si="33"/>
        <v>764095</v>
      </c>
      <c r="G134" s="20">
        <f t="shared" si="33"/>
        <v>894910</v>
      </c>
      <c r="H134" s="20">
        <f t="shared" si="33"/>
        <v>983253</v>
      </c>
      <c r="I134" s="20">
        <f t="shared" si="33"/>
        <v>961112</v>
      </c>
    </row>
    <row r="135" spans="1:9" x14ac:dyDescent="0.3">
      <c r="A135" s="19" t="s">
        <v>140</v>
      </c>
      <c r="B135" s="20">
        <f t="shared" ref="B135:D135" si="34">SUM(B134)</f>
        <v>485284</v>
      </c>
      <c r="C135" s="20">
        <f t="shared" si="34"/>
        <v>553513</v>
      </c>
      <c r="D135" s="20">
        <f t="shared" si="34"/>
        <v>581293</v>
      </c>
      <c r="E135" s="20">
        <f t="shared" ref="E135:I135" si="35">SUM(E134)</f>
        <v>768469</v>
      </c>
      <c r="F135" s="20">
        <f t="shared" si="35"/>
        <v>764095</v>
      </c>
      <c r="G135" s="20">
        <f t="shared" si="35"/>
        <v>894910</v>
      </c>
      <c r="H135" s="20">
        <f t="shared" si="35"/>
        <v>983253</v>
      </c>
      <c r="I135" s="20">
        <f t="shared" si="35"/>
        <v>961112</v>
      </c>
    </row>
    <row r="136" spans="1:9" x14ac:dyDescent="0.3">
      <c r="B136" s="24"/>
      <c r="C136" s="24"/>
      <c r="D136" s="24"/>
      <c r="E136" s="24"/>
      <c r="F136" s="24"/>
      <c r="G136" s="24"/>
      <c r="H136" s="24"/>
      <c r="I136" s="24"/>
    </row>
    <row r="137" spans="1:9" x14ac:dyDescent="0.3">
      <c r="A137" s="27" t="s">
        <v>131</v>
      </c>
      <c r="B137" s="28">
        <f>+B135+B126</f>
        <v>4037342</v>
      </c>
      <c r="C137" s="28">
        <f t="shared" ref="C137:D137" si="36">+C135+C126</f>
        <v>4161971</v>
      </c>
      <c r="D137" s="28">
        <f t="shared" si="36"/>
        <v>4289665</v>
      </c>
      <c r="E137" s="28">
        <f t="shared" ref="E137:I137" si="37">+E135+E126</f>
        <v>4737452</v>
      </c>
      <c r="F137" s="28">
        <f t="shared" si="37"/>
        <v>5012646</v>
      </c>
      <c r="G137" s="28">
        <f t="shared" si="37"/>
        <v>6019060</v>
      </c>
      <c r="H137" s="28">
        <f t="shared" si="37"/>
        <v>6411045</v>
      </c>
      <c r="I137" s="28">
        <f t="shared" si="37"/>
        <v>6948035</v>
      </c>
    </row>
    <row r="139" spans="1:9" x14ac:dyDescent="0.3">
      <c r="A139" s="19" t="s">
        <v>141</v>
      </c>
      <c r="B139" s="20">
        <f t="shared" ref="B139:D139" si="38">B36-B137</f>
        <v>-621547</v>
      </c>
      <c r="C139" s="20">
        <f>C36-C137</f>
        <v>-303672</v>
      </c>
      <c r="D139" s="20">
        <f t="shared" si="38"/>
        <v>-371642</v>
      </c>
      <c r="E139" s="20">
        <f t="shared" ref="E139:I139" si="39">E36-E137</f>
        <v>173193</v>
      </c>
      <c r="F139" s="20">
        <f t="shared" si="39"/>
        <v>648831</v>
      </c>
      <c r="G139" s="20">
        <f t="shared" si="39"/>
        <v>763100</v>
      </c>
      <c r="H139" s="20">
        <f t="shared" si="39"/>
        <v>1081577</v>
      </c>
      <c r="I139" s="20">
        <f t="shared" si="39"/>
        <v>753860</v>
      </c>
    </row>
    <row r="140" spans="1:9" x14ac:dyDescent="0.3">
      <c r="A140" s="36" t="s">
        <v>142</v>
      </c>
      <c r="B140" s="37">
        <f t="shared" ref="B140:I140" si="40">B36-B137+B131+B111</f>
        <v>270119</v>
      </c>
      <c r="C140" s="37">
        <f>C36-C137+C131+C111</f>
        <v>587994</v>
      </c>
      <c r="D140" s="37">
        <f t="shared" si="40"/>
        <v>520024</v>
      </c>
      <c r="E140" s="37">
        <f t="shared" si="40"/>
        <v>1068317</v>
      </c>
      <c r="F140" s="37">
        <f t="shared" si="40"/>
        <v>1534733</v>
      </c>
      <c r="G140" s="37">
        <f t="shared" si="40"/>
        <v>1633308</v>
      </c>
      <c r="H140" s="37">
        <f t="shared" si="40"/>
        <v>1931332</v>
      </c>
      <c r="I140" s="37">
        <f t="shared" si="40"/>
        <v>1576523</v>
      </c>
    </row>
    <row r="141" spans="1:9" x14ac:dyDescent="0.3">
      <c r="A141" s="4" t="s">
        <v>4</v>
      </c>
    </row>
    <row r="142" spans="1:9" x14ac:dyDescent="0.3">
      <c r="A142" s="19" t="s">
        <v>143</v>
      </c>
      <c r="B142" s="38">
        <v>420391.78</v>
      </c>
      <c r="C142" s="38">
        <v>420391.78</v>
      </c>
      <c r="D142" s="38">
        <v>420391.78</v>
      </c>
      <c r="E142" s="38">
        <v>940415.78</v>
      </c>
      <c r="F142" s="38">
        <v>1582482.77</v>
      </c>
      <c r="G142" s="38">
        <v>2542475.77</v>
      </c>
      <c r="H142" s="38">
        <v>3485137.81</v>
      </c>
      <c r="I142" s="38">
        <v>4603480.97</v>
      </c>
    </row>
    <row r="143" spans="1:9" x14ac:dyDescent="0.3">
      <c r="A143" s="19" t="s">
        <v>144</v>
      </c>
      <c r="B143" s="38">
        <v>690510.78</v>
      </c>
      <c r="C143" s="38">
        <v>1008385.78</v>
      </c>
      <c r="D143" s="38">
        <v>940415.78</v>
      </c>
      <c r="E143" s="38">
        <v>1582482.77</v>
      </c>
      <c r="F143" s="38">
        <v>2542475.77</v>
      </c>
      <c r="G143" s="38">
        <v>3485137.81</v>
      </c>
      <c r="H143" s="38">
        <v>4603480.97</v>
      </c>
      <c r="I143" s="38">
        <v>4591739.17</v>
      </c>
    </row>
    <row r="144" spans="1:9" x14ac:dyDescent="0.3">
      <c r="A144" s="4"/>
    </row>
  </sheetData>
  <pageMargins left="0.5" right="0.5" top="0.5" bottom="0.5" header="0.3" footer="0.3"/>
  <pageSetup scale="85" orientation="landscape" r:id="rId1"/>
  <headerFooter>
    <oddFooter>&amp;R&amp;"Calibri,Regular"&amp;P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9B9AD0B83A9C4B80F8E8536E797715" ma:contentTypeVersion="13" ma:contentTypeDescription="Create a new document." ma:contentTypeScope="" ma:versionID="4332762a309b5e9c870c7b1c24d8fd56">
  <xsd:schema xmlns:xsd="http://www.w3.org/2001/XMLSchema" xmlns:xs="http://www.w3.org/2001/XMLSchema" xmlns:p="http://schemas.microsoft.com/office/2006/metadata/properties" xmlns:ns2="bad36878-6eb9-432b-a8a4-1d8fafbc4ccc" xmlns:ns3="04be850e-1b53-475e-b169-59998d8fc2f9" targetNamespace="http://schemas.microsoft.com/office/2006/metadata/properties" ma:root="true" ma:fieldsID="c3eabb6f4ff00d79e4873bd3f9c9b9f3" ns2:_="" ns3:_="">
    <xsd:import namespace="bad36878-6eb9-432b-a8a4-1d8fafbc4ccc"/>
    <xsd:import namespace="04be850e-1b53-475e-b169-59998d8fc2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36878-6eb9-432b-a8a4-1d8fafbc4c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d8cd105-c221-4115-850c-16ef61af48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be850e-1b53-475e-b169-59998d8fc2f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059ec4b-215b-4839-b5ce-54e6f5df7262}" ma:internalName="TaxCatchAll" ma:showField="CatchAllData" ma:web="04be850e-1b53-475e-b169-59998d8fc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be850e-1b53-475e-b169-59998d8fc2f9" xsi:nil="true"/>
    <lcf76f155ced4ddcb4097134ff3c332f xmlns="bad36878-6eb9-432b-a8a4-1d8fafbc4cc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88C5C0-7AED-4DBE-99CF-67144C2CA557}"/>
</file>

<file path=customXml/itemProps2.xml><?xml version="1.0" encoding="utf-8"?>
<ds:datastoreItem xmlns:ds="http://schemas.openxmlformats.org/officeDocument/2006/customXml" ds:itemID="{045CA340-5482-4148-95F1-EB441020789C}"/>
</file>

<file path=customXml/itemProps3.xml><?xml version="1.0" encoding="utf-8"?>
<ds:datastoreItem xmlns:ds="http://schemas.openxmlformats.org/officeDocument/2006/customXml" ds:itemID="{7352C8EC-E775-4D24-A499-F86BE67D9B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MYP Summary Detail</vt:lpstr>
      <vt:lpstr>'MYP Summary Detail'!Print_Area</vt:lpstr>
      <vt:lpstr>'MYP Summary Detail'!Print_Titles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Saenz</dc:creator>
  <cp:lastModifiedBy>Christina Saenz</cp:lastModifiedBy>
  <cp:lastPrinted>2026-02-07T06:45:17Z</cp:lastPrinted>
  <dcterms:created xsi:type="dcterms:W3CDTF">2026-02-07T06:25:24Z</dcterms:created>
  <dcterms:modified xsi:type="dcterms:W3CDTF">2026-02-07T06:45:27Z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0x010100319B9AD0B83A9C4B80F8E8536E797715</vt:lpwstr>
  </property>
</Properties>
</file>