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School Growth &amp; Development\Active Projects or Drafts\Nevada\Mater Academy of Nevada (MAN)\Charter Amendments\East Enrollment Increase - 2025\"/>
    </mc:Choice>
  </mc:AlternateContent>
  <xr:revisionPtr revIDLastSave="0" documentId="8_{BB20E653-B07E-4886-AADD-B5612A7D2D21}" xr6:coauthVersionLast="47" xr6:coauthVersionMax="47" xr10:uidLastSave="{00000000-0000-0000-0000-000000000000}"/>
  <bookViews>
    <workbookView xWindow="-120" yWindow="-120" windowWidth="29040" windowHeight="15720" tabRatio="875" xr2:uid="{5B3702B9-DFD5-4A15-92E7-484FA439889A}"/>
  </bookViews>
  <sheets>
    <sheet name="System" sheetId="56" r:id="rId1"/>
  </sheets>
  <externalReferences>
    <externalReference r:id="rId2"/>
    <externalReference r:id="rId3"/>
  </externalReferences>
  <definedNames>
    <definedName name="__123Graph_X" hidden="1">[1]Rates!$A$252:$A$563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sdf" localSheetId="0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asdf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b" localSheetId="0" hidden="1">#REF!</definedName>
    <definedName name="b" hidden="1">#REF!</definedName>
    <definedName name="bob" localSheetId="0" hidden="1">{"os stuff",#N/A,FALSE,"Test Sheet";"calculations",#N/A,FALSE,"Test Sheet"}</definedName>
    <definedName name="bob" hidden="1">{"os stuff",#N/A,FALSE,"Test Sheet";"calculations",#N/A,FALSE,"Test Sheet"}</definedName>
    <definedName name="check" localSheetId="0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check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check2" localSheetId="0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check2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check3" localSheetId="0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check3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comco" localSheetId="0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comco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detail_A" localSheetId="0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detail_A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detail_B" localSheetId="0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detail_B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detail_C" localSheetId="0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detail_C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detail_D" localSheetId="0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detail_D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detail_E" localSheetId="0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detail_E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detail_F" localSheetId="0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detail_F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detail1" localSheetId="0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detail1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detail2" localSheetId="0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detail2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detail3" localSheetId="0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detail3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fdsa" localSheetId="0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fdsa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Forty" localSheetId="0" hidden="1">{"Left Half",#N/A,FALSE,"GO Table";"Right Half",#N/A,FALSE,"GO Table"}</definedName>
    <definedName name="Forty" hidden="1">{"Left Half",#N/A,FALSE,"GO Table";"Right Half",#N/A,FALSE,"GO Table"}</definedName>
    <definedName name="FYTDroll" localSheetId="0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FYTDroll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Garry" localSheetId="0" hidden="1">{"os stuff",#N/A,FALSE,"Test Sheet";"calculations",#N/A,FALSE,"Test Sheet";"max ds",#N/A,FALSE,"Test Sheet"}</definedName>
    <definedName name="Garry" hidden="1">{"os stuff",#N/A,FALSE,"Test Sheet";"calculations",#N/A,FALSE,"Test Sheet";"max ds",#N/A,FALSE,"Test Sheet"}</definedName>
    <definedName name="non" localSheetId="0" hidden="1">{"Left Half",#N/A,FALSE,"GO Table";"Right Half",#N/A,FALSE,"GO Table"}</definedName>
    <definedName name="non" hidden="1">{"Left Half",#N/A,FALSE,"GO Table";"Right Half",#N/A,FALSE,"GO Table"}</definedName>
    <definedName name="NRange101" hidden="1">'[2]Table 1 Global Inputs'!$F$79</definedName>
    <definedName name="NRange102" hidden="1">'[2]Table 1 Global Inputs'!$G$79</definedName>
    <definedName name="NRange184" hidden="1">'[2]Table 1 Global Inputs'!$T$89</definedName>
    <definedName name="NRange185" hidden="1">'[2]Table 1 Global Inputs'!$U$89</definedName>
    <definedName name="NRange191" hidden="1">'[2]Table 1 Global Inputs'!$T$90</definedName>
    <definedName name="NRange192" hidden="1">'[2]Table 1 Global Inputs'!$U$90</definedName>
    <definedName name="NRange78" hidden="1">'[2]Table 1 Global Inputs'!$F$45</definedName>
    <definedName name="NRange80" hidden="1">'[2]Table 1 Global Inputs'!$J$45</definedName>
    <definedName name="NRange98" hidden="1">'[2]Table 1 Global Inputs'!$F$78</definedName>
    <definedName name="NRange99" hidden="1">'[2]Table 1 Global Inputs'!$G$78</definedName>
    <definedName name="pop" localSheetId="0" hidden="1">{"os stuff",#N/A,FALSE,"Test Sheet";"calculations",#N/A,FALSE,"Test Sheet"}</definedName>
    <definedName name="pop" hidden="1">{"os stuff",#N/A,FALSE,"Test Sheet";"calculations",#N/A,FALSE,"Test Sheet"}</definedName>
    <definedName name="_xlnm.Print_Area" localSheetId="0">System!$B$1:$G$55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TaxRate3" localSheetId="0" hidden="1">{"Left Half",#N/A,FALSE,"GO Table";"Right Half",#N/A,FALSE,"GO Table"}</definedName>
    <definedName name="TaxRate3" hidden="1">{"Left Half",#N/A,FALSE,"GO Table";"Right Half",#N/A,FALSE,"GO Table"}</definedName>
    <definedName name="wrn.Both._.Halves." localSheetId="0" hidden="1">{"Left Half",#N/A,FALSE,"GO Table";"Right Half",#N/A,FALSE,"GO Table"}</definedName>
    <definedName name="wrn.Both._.Halves." hidden="1">{"Left Half",#N/A,FALSE,"GO Table";"Right Half",#N/A,FALSE,"GO Table"}</definedName>
    <definedName name="wrn.first._.group." localSheetId="0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wrn.first._.group." hidden="1">{#N/A,#N/A,FALSE,"Running Costs";#N/A,#N/A,FALSE,"Trans. Loss";#N/A,#N/A,FALSE,"Energy Costs";#N/A,#N/A,FALSE,"GT Cost";#N/A,#N/A,FALSE,"ECC";#N/A,#N/A,FALSE,"Carrying Costs";#N/A,#N/A,FALSE,"Seas. Cap Costs";#N/A,#N/A,FALSE,"Marginal Costs";#N/A,#N/A,FALSE,"FY96 Summer";#N/A,#N/A,FALSE,"FY96 Winter";#N/A,#N/A,FALSE,"FY96 Spr-Fall";#N/A,#N/A,FALSE,"FY00 Summer";#N/A,#N/A,FALSE,"FY00 Winter";#N/A,#N/A,FALSE,"FY00 Spr-Fall";#N/A,#N/A,FALSE,"FY04 Summer";#N/A,#N/A,FALSE,"FY04 Winter";#N/A,#N/A,FALSE,"FY04 Spr-Fall"}</definedName>
    <definedName name="wrn.print._.all." localSheetId="0" hidden="1">{"os stuff",#N/A,FALSE,"Test Sheet";"calculations",#N/A,FALSE,"Test Sheet";"max ds",#N/A,FALSE,"Test Sheet"}</definedName>
    <definedName name="wrn.print._.all." hidden="1">{"os stuff",#N/A,FALSE,"Test Sheet";"calculations",#N/A,FALSE,"Test Sheet";"max ds",#N/A,FALSE,"Test Sheet"}</definedName>
    <definedName name="wrn.print._.both." localSheetId="0" hidden="1">{"os stuff",#N/A,FALSE,"Test Sheet";"calculations",#N/A,FALSE,"Test Sheet"}</definedName>
    <definedName name="wrn.print._.both." hidden="1">{"os stuff",#N/A,FALSE,"Test Sheet";"calculations",#N/A,FALSE,"Test Sheet"}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56" l="1"/>
  <c r="C7" i="56"/>
  <c r="C13" i="56"/>
  <c r="C22" i="56"/>
  <c r="C24" i="56"/>
  <c r="C39" i="56" s="1"/>
  <c r="C34" i="56"/>
  <c r="C36" i="56"/>
  <c r="C43" i="56" l="1"/>
  <c r="C44" i="56" s="1"/>
  <c r="C45" i="56" s="1"/>
  <c r="D13" i="56"/>
  <c r="D22" i="56"/>
  <c r="E13" i="56"/>
  <c r="E22" i="56"/>
  <c r="F13" i="56"/>
  <c r="F22" i="56"/>
  <c r="G13" i="56"/>
  <c r="G22" i="56"/>
  <c r="G7" i="56"/>
  <c r="F7" i="56"/>
  <c r="E7" i="56"/>
  <c r="D7" i="56"/>
  <c r="G6" i="56"/>
  <c r="F6" i="56"/>
  <c r="E6" i="56"/>
  <c r="D6" i="56"/>
  <c r="F24" i="56" l="1"/>
  <c r="G24" i="56"/>
  <c r="E24" i="56"/>
  <c r="D24" i="56"/>
  <c r="D38" i="56" l="1"/>
  <c r="E38" i="56" l="1"/>
  <c r="D39" i="56"/>
  <c r="F38" i="56" l="1"/>
  <c r="E39" i="56"/>
  <c r="G38" i="56" l="1"/>
  <c r="G39" i="56" s="1"/>
  <c r="F39" i="56"/>
  <c r="D34" i="56" l="1"/>
  <c r="D36" i="56" s="1"/>
  <c r="D43" i="56" l="1"/>
  <c r="E34" i="56" l="1"/>
  <c r="E43" i="56" s="1"/>
  <c r="E36" i="56" l="1"/>
  <c r="F34" i="56" l="1"/>
  <c r="F36" i="56" s="1"/>
  <c r="F43" i="56" l="1"/>
  <c r="G34" i="56" l="1"/>
  <c r="G36" i="56" s="1"/>
  <c r="G43" i="56" l="1"/>
  <c r="D42" i="56"/>
  <c r="D44" i="56" s="1"/>
  <c r="D45" i="56" s="1"/>
  <c r="E42" i="56" l="1"/>
  <c r="E44" i="56" s="1"/>
  <c r="E45" i="56" s="1"/>
  <c r="F42" i="56" l="1"/>
  <c r="F44" i="56" s="1"/>
  <c r="F45" i="56" s="1"/>
  <c r="G42" i="56" l="1"/>
  <c r="G44" i="56" s="1"/>
  <c r="G45" i="56" s="1"/>
</calcChain>
</file>

<file path=xl/sharedStrings.xml><?xml version="1.0" encoding="utf-8"?>
<sst xmlns="http://schemas.openxmlformats.org/spreadsheetml/2006/main" count="61" uniqueCount="58">
  <si>
    <t>Total Revenues</t>
  </si>
  <si>
    <t>Net Available for Debt Service</t>
  </si>
  <si>
    <t xml:space="preserve">Days Cash on Hand </t>
  </si>
  <si>
    <t>Footnotes:</t>
  </si>
  <si>
    <t>Debt Service Coverage (Annual Debt Service)</t>
  </si>
  <si>
    <t xml:space="preserve"> </t>
  </si>
  <si>
    <t>Projected</t>
  </si>
  <si>
    <t>Fiscal Year</t>
  </si>
  <si>
    <t>2025-2026</t>
  </si>
  <si>
    <t>2026-2027</t>
  </si>
  <si>
    <t>2027-2028</t>
  </si>
  <si>
    <t>2028-2029</t>
  </si>
  <si>
    <t>2029-2030</t>
  </si>
  <si>
    <t>Financial Forecast</t>
  </si>
  <si>
    <t>Average State Revenue per Student</t>
  </si>
  <si>
    <t>Revenues</t>
  </si>
  <si>
    <t>State Revenue</t>
  </si>
  <si>
    <t>Expenses</t>
  </si>
  <si>
    <t>Debt Service Coverage (MADS)</t>
  </si>
  <si>
    <t>Days Cash on Hand Calculation</t>
  </si>
  <si>
    <t>Beginning Cash - All Funds</t>
  </si>
  <si>
    <t>Surplus / (Deficit) Net of Debt Service</t>
  </si>
  <si>
    <r>
      <t xml:space="preserve">Total Expenses 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</si>
  <si>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t xml:space="preserve">3. Debt service payments reflects monthly payments to the trustee. </t>
  </si>
  <si>
    <r>
      <t xml:space="preserve">Ending Unrestricted Cash </t>
    </r>
    <r>
      <rPr>
        <b/>
        <vertAlign val="superscript"/>
        <sz val="11"/>
        <color theme="1"/>
        <rFont val="Calibri"/>
        <family val="2"/>
        <scheme val="minor"/>
      </rPr>
      <t>(5)</t>
    </r>
  </si>
  <si>
    <r>
      <t xml:space="preserve">Actual/Projected Enrollment 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</si>
  <si>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t>Federal Revenue</t>
  </si>
  <si>
    <t>Other Revenue</t>
  </si>
  <si>
    <t xml:space="preserve">Salaries and Wages </t>
  </si>
  <si>
    <t xml:space="preserve">Benefits and Related </t>
  </si>
  <si>
    <t>Materials Equipment and Supplies</t>
  </si>
  <si>
    <t xml:space="preserve">Purchased Services </t>
  </si>
  <si>
    <t>Facilities and Building Expenditures</t>
  </si>
  <si>
    <t>Lease Payment</t>
  </si>
  <si>
    <t>Average Federal Revenue per Student</t>
  </si>
  <si>
    <t>Series 2018A&amp;B Principal</t>
  </si>
  <si>
    <t>Series 2018A&amp;B Interest</t>
  </si>
  <si>
    <t>Series 2020A&amp;B Principal</t>
  </si>
  <si>
    <t>Series 2020A&amp;B Interest</t>
  </si>
  <si>
    <t>Series 2024A&amp;B Principal</t>
  </si>
  <si>
    <t>Series 2024A&amp;B Interest</t>
  </si>
  <si>
    <t xml:space="preserve">Mater Academy - System </t>
  </si>
  <si>
    <t>4. MADS is calculated using combined semi-annual fiscal year payments on the Bonds.</t>
  </si>
  <si>
    <r>
      <t xml:space="preserve">Maximum Annual Debt Service </t>
    </r>
    <r>
      <rPr>
        <vertAlign val="superscript"/>
        <sz val="11"/>
        <color theme="1"/>
        <rFont val="Calibri"/>
        <family val="2"/>
        <scheme val="minor"/>
      </rPr>
      <t>(4)</t>
    </r>
  </si>
  <si>
    <r>
      <t xml:space="preserve">Total Net Debt Service Payments </t>
    </r>
    <r>
      <rPr>
        <b/>
        <vertAlign val="superscript"/>
        <sz val="11"/>
        <color theme="1"/>
        <rFont val="Calibri"/>
        <family val="2"/>
        <scheme val="minor"/>
      </rPr>
      <t>(3)</t>
    </r>
  </si>
  <si>
    <t>Assumptions:</t>
  </si>
  <si>
    <t>Average Annual Growth Rates:</t>
  </si>
  <si>
    <t>Budgeted</t>
  </si>
  <si>
    <t>Series 2025A&amp;B Principal</t>
  </si>
  <si>
    <t>Series 2025A&amp;B Interest</t>
  </si>
  <si>
    <t>State Revenue per Student: 1.50%</t>
  </si>
  <si>
    <t>Federal Revenue per Student: 0.90%</t>
  </si>
  <si>
    <t>Salary &amp; Wages Expense: 1.00%</t>
  </si>
  <si>
    <t>1. Provided by Academy. FY 2026 based on budgeted enrollment, not actual enrollment.</t>
  </si>
  <si>
    <t xml:space="preserve">2. Depreciation excluded from total expenses. </t>
  </si>
  <si>
    <t>5. Beginning unaudited cash as of June 30, 2025. Includes receivables due from grants.</t>
  </si>
  <si>
    <t>6. Management Fee included in General Operations (Y1 $2,486,880, Y2 $2,530,302, Y3 $2,574,482, Y4 $2,629,502, Y5 $2,671,767)</t>
  </si>
  <si>
    <r>
      <t xml:space="preserve">General Operations and Other </t>
    </r>
    <r>
      <rPr>
        <vertAlign val="superscript"/>
        <sz val="11"/>
        <color theme="1"/>
        <rFont val="Calibri"/>
        <family val="2"/>
        <scheme val="minor"/>
      </rPr>
      <t>(6)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</si>
</sst>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\ &quot;x&quot;"/>
    <numFmt numFmtId="167" formatCode="_(* #,##0.00_);_(* \(#,##0.00\);_(* #,##0.00_);_(@_)"/>
    <numFmt numFmtId="168" formatCode="_(&quot;$&quot;* #,##0.00_);_(&quot;$&quot;* \(#,##0.00\);_(&quot;$&quot;* #,##0.00_);_(@_)"/>
    <numFmt numFmtId="169" formatCode="[$-409]mmmm\ d\,\ yyyy;@"/>
    <numFmt numFmtId="170" formatCode="_(* #,##0.00_)%;_(* \(#,##0.00\)%;_(* #,##0.00_)%;_(@_)"/>
    <numFmt numFmtId="171" formatCode="0.0%"/>
    <numFmt numFmtId="172" formatCode="_(* #,##0.0_);_(* \(#,##0.0\);_(* &quot;-&quot;??_);_(@_)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Verdana"/>
      <family val="2"/>
    </font>
    <font>
      <sz val="12"/>
      <name val="Times New Roman"/>
      <family val="1"/>
    </font>
    <font>
      <b/>
      <vertAlign val="superscript"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Garamond"/>
      <family val="2"/>
    </font>
    <font>
      <b/>
      <sz val="18"/>
      <color indexed="56"/>
      <name val="Cambria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1"/>
      <name val="Calibri"/>
      <family val="2"/>
    </font>
    <font>
      <u val="doubleAccounting"/>
      <sz val="11"/>
      <name val="Calibri"/>
      <family val="2"/>
    </font>
    <font>
      <u val="singleAccounting"/>
      <sz val="11"/>
      <name val="Calibri"/>
      <family val="2"/>
    </font>
    <font>
      <b/>
      <sz val="11"/>
      <name val="Calibri"/>
      <family val="2"/>
    </font>
    <font>
      <b/>
      <sz val="8"/>
      <name val="Arial"/>
      <family val="2"/>
    </font>
    <font>
      <b/>
      <u val="singleAccounting"/>
      <sz val="8"/>
      <name val="Arial"/>
      <family val="2"/>
    </font>
    <font>
      <b/>
      <u val="doubleAccounting"/>
      <sz val="8"/>
      <name val="Arial"/>
      <family val="2"/>
    </font>
    <font>
      <b/>
      <u val="doubleAccounting"/>
      <sz val="11"/>
      <name val="Calibri"/>
      <family val="2"/>
    </font>
    <font>
      <b/>
      <u val="singleAccounting"/>
      <sz val="11"/>
      <name val="Calibri"/>
      <family val="2"/>
    </font>
    <font>
      <sz val="12"/>
      <color rgb="FF0061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9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9" fillId="0" borderId="0"/>
    <xf numFmtId="43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6" borderId="0" applyNumberFormat="0" applyBorder="0" applyAlignment="0" applyProtection="0"/>
    <xf numFmtId="0" fontId="16" fillId="23" borderId="6" applyNumberFormat="0" applyAlignment="0" applyProtection="0"/>
    <xf numFmtId="0" fontId="17" fillId="24" borderId="7" applyNumberFormat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3" fontId="4" fillId="0" borderId="0"/>
    <xf numFmtId="3" fontId="4" fillId="0" borderId="0"/>
    <xf numFmtId="3" fontId="4" fillId="0" borderId="0"/>
    <xf numFmtId="44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2" fontId="4" fillId="0" borderId="0"/>
    <xf numFmtId="42" fontId="4" fillId="0" borderId="0"/>
    <xf numFmtId="42" fontId="4" fillId="0" borderId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39" fillId="4" borderId="0" applyNumberFormat="0" applyBorder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10" borderId="6" applyNumberFormat="0" applyAlignment="0" applyProtection="0"/>
    <xf numFmtId="0" fontId="30" fillId="0" borderId="0" applyProtection="0">
      <alignment horizontal="left" vertical="center"/>
      <protection locked="0"/>
    </xf>
    <xf numFmtId="0" fontId="30" fillId="0" borderId="0" applyProtection="0">
      <alignment horizontal="left" vertical="center" indent="1"/>
      <protection locked="0"/>
    </xf>
    <xf numFmtId="167" fontId="30" fillId="0" borderId="0" applyProtection="0">
      <alignment vertical="center"/>
      <protection locked="0"/>
    </xf>
    <xf numFmtId="168" fontId="30" fillId="0" borderId="0" applyProtection="0">
      <alignment vertical="center"/>
      <protection locked="0"/>
    </xf>
    <xf numFmtId="168" fontId="31" fillId="0" borderId="0" applyProtection="0">
      <alignment vertical="center"/>
      <protection locked="0"/>
    </xf>
    <xf numFmtId="168" fontId="32" fillId="0" borderId="0" applyProtection="0">
      <alignment vertical="center"/>
      <protection locked="0"/>
    </xf>
    <xf numFmtId="167" fontId="31" fillId="0" borderId="0" applyProtection="0">
      <alignment vertical="center"/>
      <protection locked="0"/>
    </xf>
    <xf numFmtId="167" fontId="32" fillId="0" borderId="0" applyProtection="0">
      <alignment vertical="center"/>
      <protection locked="0"/>
    </xf>
    <xf numFmtId="0" fontId="33" fillId="0" borderId="0" applyProtection="0">
      <alignment horizontal="center" vertical="center" wrapText="1"/>
      <protection locked="0"/>
    </xf>
    <xf numFmtId="0" fontId="30" fillId="0" borderId="0" applyProtection="0">
      <alignment horizontal="left" vertical="center"/>
      <protection locked="0"/>
    </xf>
    <xf numFmtId="0" fontId="30" fillId="0" borderId="0" applyProtection="0">
      <alignment horizontal="center" vertical="center"/>
      <protection locked="0"/>
    </xf>
    <xf numFmtId="0" fontId="29" fillId="0" borderId="0" applyProtection="0">
      <alignment horizontal="center" vertical="center"/>
      <protection locked="0"/>
    </xf>
    <xf numFmtId="0" fontId="29" fillId="0" borderId="0" applyProtection="0">
      <alignment horizontal="center" vertical="center"/>
      <protection locked="0"/>
    </xf>
    <xf numFmtId="0" fontId="30" fillId="0" borderId="0" applyProtection="0">
      <alignment horizontal="left" vertical="center" indent="2"/>
      <protection locked="0"/>
    </xf>
    <xf numFmtId="167" fontId="32" fillId="0" borderId="0" applyProtection="0">
      <alignment vertical="center"/>
      <protection locked="0"/>
    </xf>
    <xf numFmtId="168" fontId="30" fillId="0" borderId="0" applyProtection="0">
      <alignment vertical="center"/>
      <protection locked="0"/>
    </xf>
    <xf numFmtId="168" fontId="31" fillId="0" borderId="0" applyProtection="0">
      <alignment vertical="center"/>
      <protection locked="0"/>
    </xf>
    <xf numFmtId="168" fontId="32" fillId="0" borderId="0" applyProtection="0">
      <alignment vertical="center"/>
      <protection locked="0"/>
    </xf>
    <xf numFmtId="167" fontId="31" fillId="0" borderId="0" applyProtection="0">
      <alignment vertical="center"/>
      <protection locked="0"/>
    </xf>
    <xf numFmtId="167" fontId="30" fillId="0" borderId="0" applyProtection="0">
      <alignment vertical="center"/>
      <protection locked="0"/>
    </xf>
    <xf numFmtId="0" fontId="30" fillId="0" borderId="0" applyProtection="0">
      <alignment horizontal="left" vertical="center" indent="1"/>
      <protection locked="0"/>
    </xf>
    <xf numFmtId="170" fontId="32" fillId="0" borderId="0" applyProtection="0">
      <alignment vertical="center"/>
      <protection locked="0"/>
    </xf>
    <xf numFmtId="170" fontId="31" fillId="0" borderId="0" applyProtection="0">
      <alignment vertical="center"/>
      <protection locked="0"/>
    </xf>
    <xf numFmtId="170" fontId="30" fillId="0" borderId="0" applyProtection="0">
      <alignment vertical="center"/>
      <protection locked="0"/>
    </xf>
    <xf numFmtId="167" fontId="32" fillId="0" borderId="0" applyProtection="0">
      <alignment vertical="center"/>
      <protection locked="0"/>
    </xf>
    <xf numFmtId="168" fontId="30" fillId="0" borderId="0" applyProtection="0">
      <alignment vertical="center"/>
      <protection locked="0"/>
    </xf>
    <xf numFmtId="168" fontId="31" fillId="0" borderId="0" applyProtection="0">
      <alignment vertical="center"/>
      <protection locked="0"/>
    </xf>
    <xf numFmtId="168" fontId="32" fillId="0" borderId="0" applyProtection="0">
      <alignment vertical="center"/>
      <protection locked="0"/>
    </xf>
    <xf numFmtId="167" fontId="31" fillId="0" borderId="0" applyProtection="0">
      <alignment vertical="center"/>
      <protection locked="0"/>
    </xf>
    <xf numFmtId="167" fontId="30" fillId="0" borderId="0" applyProtection="0">
      <alignment vertical="center"/>
      <protection locked="0"/>
    </xf>
    <xf numFmtId="0" fontId="30" fillId="0" borderId="0" applyProtection="0">
      <alignment horizontal="left" vertical="center" indent="2"/>
      <protection locked="0"/>
    </xf>
    <xf numFmtId="170" fontId="32" fillId="0" borderId="0" applyProtection="0">
      <alignment vertical="center"/>
      <protection locked="0"/>
    </xf>
    <xf numFmtId="170" fontId="31" fillId="0" borderId="0" applyProtection="0">
      <alignment vertical="center"/>
      <protection locked="0"/>
    </xf>
    <xf numFmtId="170" fontId="30" fillId="0" borderId="0" applyProtection="0">
      <alignment vertical="center"/>
      <protection locked="0"/>
    </xf>
    <xf numFmtId="0" fontId="33" fillId="0" borderId="0" applyProtection="0">
      <alignment horizontal="center" vertical="center"/>
      <protection locked="0"/>
    </xf>
    <xf numFmtId="0" fontId="33" fillId="0" borderId="0" applyProtection="0">
      <alignment horizontal="center" vertical="center"/>
      <protection locked="0"/>
    </xf>
    <xf numFmtId="169" fontId="33" fillId="0" borderId="0" applyProtection="0">
      <alignment horizontal="center" vertical="center" wrapText="1"/>
      <protection locked="0"/>
    </xf>
    <xf numFmtId="0" fontId="33" fillId="0" borderId="0" applyProtection="0">
      <alignment horizontal="center" vertical="center"/>
      <protection locked="0"/>
    </xf>
    <xf numFmtId="0" fontId="30" fillId="0" borderId="0" applyProtection="0">
      <alignment horizontal="left" vertical="center"/>
      <protection locked="0"/>
    </xf>
    <xf numFmtId="0" fontId="30" fillId="0" borderId="0" applyProtection="0">
      <alignment horizontal="right" vertical="center"/>
      <protection locked="0"/>
    </xf>
    <xf numFmtId="170" fontId="30" fillId="0" borderId="0" applyProtection="0">
      <alignment vertical="center"/>
      <protection locked="0"/>
    </xf>
    <xf numFmtId="170" fontId="31" fillId="0" borderId="0" applyProtection="0">
      <alignment vertical="center"/>
      <protection locked="0"/>
    </xf>
    <xf numFmtId="170" fontId="32" fillId="0" borderId="0" applyProtection="0">
      <alignment vertical="center"/>
      <protection locked="0"/>
    </xf>
    <xf numFmtId="0" fontId="30" fillId="0" borderId="0" applyProtection="0">
      <alignment horizontal="center" vertical="center"/>
      <protection locked="0"/>
    </xf>
    <xf numFmtId="167" fontId="32" fillId="0" borderId="0" applyProtection="0">
      <alignment vertical="center"/>
      <protection locked="0"/>
    </xf>
    <xf numFmtId="168" fontId="30" fillId="0" borderId="0" applyProtection="0">
      <alignment vertical="center"/>
      <protection locked="0"/>
    </xf>
    <xf numFmtId="168" fontId="31" fillId="0" borderId="0" applyProtection="0">
      <alignment vertical="center"/>
      <protection locked="0"/>
    </xf>
    <xf numFmtId="168" fontId="32" fillId="0" borderId="0" applyProtection="0">
      <alignment vertical="center"/>
      <protection locked="0"/>
    </xf>
    <xf numFmtId="167" fontId="31" fillId="0" borderId="0" applyProtection="0">
      <alignment vertical="center"/>
      <protection locked="0"/>
    </xf>
    <xf numFmtId="167" fontId="30" fillId="0" borderId="0" applyProtection="0">
      <alignment vertical="center"/>
      <protection locked="0"/>
    </xf>
    <xf numFmtId="0" fontId="30" fillId="0" borderId="0" applyProtection="0">
      <alignment horizontal="left" vertical="center" indent="2"/>
      <protection locked="0"/>
    </xf>
    <xf numFmtId="170" fontId="35" fillId="0" borderId="0" applyProtection="0">
      <alignment vertical="center"/>
      <protection locked="0"/>
    </xf>
    <xf numFmtId="170" fontId="36" fillId="0" borderId="0" applyProtection="0">
      <alignment vertical="center"/>
      <protection locked="0"/>
    </xf>
    <xf numFmtId="170" fontId="34" fillId="0" borderId="0" applyProtection="0">
      <alignment vertical="center"/>
      <protection locked="0"/>
    </xf>
    <xf numFmtId="167" fontId="31" fillId="0" borderId="0" applyProtection="0">
      <alignment vertical="center"/>
      <protection locked="0"/>
    </xf>
    <xf numFmtId="168" fontId="31" fillId="0" borderId="0" applyProtection="0">
      <alignment vertical="center"/>
      <protection locked="0"/>
    </xf>
    <xf numFmtId="168" fontId="30" fillId="0" borderId="0" applyProtection="0">
      <alignment vertical="center"/>
      <protection locked="0"/>
    </xf>
    <xf numFmtId="168" fontId="32" fillId="0" borderId="0" applyProtection="0">
      <alignment vertical="center"/>
      <protection locked="0"/>
    </xf>
    <xf numFmtId="167" fontId="36" fillId="0" borderId="0" applyProtection="0">
      <alignment vertical="center"/>
      <protection locked="0"/>
    </xf>
    <xf numFmtId="167" fontId="30" fillId="0" borderId="0" applyProtection="0">
      <alignment vertical="center"/>
      <protection locked="0"/>
    </xf>
    <xf numFmtId="167" fontId="32" fillId="0" borderId="0" applyProtection="0">
      <alignment vertical="center"/>
      <protection locked="0"/>
    </xf>
    <xf numFmtId="0" fontId="30" fillId="0" borderId="0" applyProtection="0">
      <alignment horizontal="left" vertical="center" indent="3"/>
      <protection locked="0"/>
    </xf>
    <xf numFmtId="170" fontId="37" fillId="0" borderId="0" applyProtection="0">
      <alignment vertical="center"/>
      <protection locked="0"/>
    </xf>
    <xf numFmtId="170" fontId="33" fillId="0" borderId="0" applyProtection="0">
      <alignment vertical="center"/>
      <protection locked="0"/>
    </xf>
    <xf numFmtId="170" fontId="38" fillId="0" borderId="0" applyProtection="0">
      <alignment vertical="center"/>
      <protection locked="0"/>
    </xf>
    <xf numFmtId="0" fontId="24" fillId="0" borderId="11" applyNumberFormat="0" applyFill="0" applyAlignment="0" applyProtection="0"/>
    <xf numFmtId="0" fontId="25" fillId="25" borderId="0" applyNumberFormat="0" applyBorder="0" applyAlignment="0" applyProtection="0"/>
    <xf numFmtId="0" fontId="29" fillId="0" borderId="0" applyProtection="0">
      <protection locked="0"/>
    </xf>
    <xf numFmtId="0" fontId="4" fillId="0" borderId="0"/>
    <xf numFmtId="0" fontId="4" fillId="0" borderId="0"/>
    <xf numFmtId="0" fontId="40" fillId="0" borderId="0"/>
    <xf numFmtId="0" fontId="12" fillId="0" borderId="0"/>
    <xf numFmtId="0" fontId="7" fillId="0" borderId="0"/>
    <xf numFmtId="0" fontId="3" fillId="0" borderId="0"/>
    <xf numFmtId="0" fontId="7" fillId="0" borderId="0"/>
    <xf numFmtId="0" fontId="4" fillId="0" borderId="0"/>
    <xf numFmtId="0" fontId="3" fillId="0" borderId="0"/>
    <xf numFmtId="0" fontId="10" fillId="0" borderId="0"/>
    <xf numFmtId="0" fontId="41" fillId="0" borderId="0"/>
    <xf numFmtId="0" fontId="4" fillId="26" borderId="12" applyNumberFormat="0" applyFont="0" applyAlignment="0" applyProtection="0"/>
    <xf numFmtId="0" fontId="4" fillId="26" borderId="12" applyNumberFormat="0" applyFont="0" applyAlignment="0" applyProtection="0"/>
    <xf numFmtId="0" fontId="26" fillId="23" borderId="13" applyNumberFormat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42" fillId="0" borderId="0"/>
    <xf numFmtId="0" fontId="4" fillId="0" borderId="0"/>
  </cellStyleXfs>
  <cellXfs count="6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42" fontId="0" fillId="0" borderId="0" xfId="0" applyNumberFormat="1"/>
    <xf numFmtId="41" fontId="0" fillId="0" borderId="0" xfId="0" applyNumberFormat="1"/>
    <xf numFmtId="0" fontId="0" fillId="0" borderId="1" xfId="0" applyBorder="1"/>
    <xf numFmtId="44" fontId="0" fillId="0" borderId="1" xfId="0" applyNumberFormat="1" applyBorder="1"/>
    <xf numFmtId="0" fontId="0" fillId="2" borderId="0" xfId="0" applyFill="1"/>
    <xf numFmtId="42" fontId="1" fillId="0" borderId="2" xfId="0" applyNumberFormat="1" applyFont="1" applyBorder="1"/>
    <xf numFmtId="42" fontId="1" fillId="0" borderId="2" xfId="0" applyNumberFormat="1" applyFont="1" applyBorder="1" applyAlignment="1">
      <alignment horizontal="right" indent="1"/>
    </xf>
    <xf numFmtId="0" fontId="2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3" borderId="2" xfId="0" applyFont="1" applyFill="1" applyBorder="1"/>
    <xf numFmtId="42" fontId="1" fillId="3" borderId="2" xfId="0" applyNumberFormat="1" applyFont="1" applyFill="1" applyBorder="1"/>
    <xf numFmtId="166" fontId="1" fillId="3" borderId="1" xfId="0" applyNumberFormat="1" applyFont="1" applyFill="1" applyBorder="1" applyAlignment="1">
      <alignment horizontal="right"/>
    </xf>
    <xf numFmtId="42" fontId="0" fillId="3" borderId="3" xfId="0" applyNumberFormat="1" applyFill="1" applyBorder="1"/>
    <xf numFmtId="0" fontId="1" fillId="3" borderId="5" xfId="0" applyFont="1" applyFill="1" applyBorder="1"/>
    <xf numFmtId="0" fontId="0" fillId="0" borderId="3" xfId="0" applyBorder="1"/>
    <xf numFmtId="43" fontId="0" fillId="0" borderId="3" xfId="1" applyFont="1" applyBorder="1"/>
    <xf numFmtId="0" fontId="0" fillId="0" borderId="0" xfId="0" applyAlignment="1">
      <alignment horizontal="left"/>
    </xf>
    <xf numFmtId="42" fontId="1" fillId="0" borderId="0" xfId="0" applyNumberFormat="1" applyFont="1"/>
    <xf numFmtId="166" fontId="1" fillId="3" borderId="2" xfId="0" applyNumberFormat="1" applyFont="1" applyFill="1" applyBorder="1" applyAlignment="1">
      <alignment horizontal="right"/>
    </xf>
    <xf numFmtId="165" fontId="0" fillId="0" borderId="0" xfId="1" applyNumberFormat="1" applyFont="1"/>
    <xf numFmtId="0" fontId="1" fillId="3" borderId="16" xfId="0" applyFont="1" applyFill="1" applyBorder="1"/>
    <xf numFmtId="41" fontId="1" fillId="3" borderId="2" xfId="0" applyNumberFormat="1" applyFont="1" applyFill="1" applyBorder="1"/>
    <xf numFmtId="0" fontId="1" fillId="0" borderId="4" xfId="0" applyFont="1" applyBorder="1"/>
    <xf numFmtId="0" fontId="1" fillId="0" borderId="17" xfId="0" applyFont="1" applyBorder="1"/>
    <xf numFmtId="0" fontId="1" fillId="0" borderId="5" xfId="0" applyFont="1" applyBorder="1"/>
    <xf numFmtId="0" fontId="43" fillId="0" borderId="0" xfId="2" applyFont="1"/>
    <xf numFmtId="164" fontId="0" fillId="0" borderId="0" xfId="9" applyNumberFormat="1" applyFont="1"/>
    <xf numFmtId="171" fontId="1" fillId="0" borderId="0" xfId="0" applyNumberFormat="1" applyFont="1" applyAlignment="1">
      <alignment horizontal="center"/>
    </xf>
    <xf numFmtId="171" fontId="44" fillId="0" borderId="1" xfId="14" applyNumberFormat="1" applyFont="1" applyBorder="1" applyAlignment="1">
      <alignment horizontal="center"/>
    </xf>
    <xf numFmtId="44" fontId="0" fillId="0" borderId="0" xfId="0" applyNumberFormat="1"/>
    <xf numFmtId="42" fontId="1" fillId="0" borderId="1" xfId="0" applyNumberFormat="1" applyFont="1" applyBorder="1"/>
    <xf numFmtId="0" fontId="0" fillId="3" borderId="4" xfId="0" applyFill="1" applyBorder="1"/>
    <xf numFmtId="164" fontId="0" fillId="2" borderId="0" xfId="0" applyNumberFormat="1" applyFill="1"/>
    <xf numFmtId="172" fontId="0" fillId="2" borderId="0" xfId="1" applyNumberFormat="1" applyFont="1" applyFill="1"/>
    <xf numFmtId="8" fontId="0" fillId="0" borderId="0" xfId="0" applyNumberFormat="1"/>
    <xf numFmtId="164" fontId="1" fillId="2" borderId="0" xfId="9" applyNumberFormat="1" applyFont="1" applyFill="1" applyBorder="1"/>
    <xf numFmtId="164" fontId="1" fillId="2" borderId="18" xfId="9" applyNumberFormat="1" applyFont="1" applyFill="1" applyBorder="1"/>
    <xf numFmtId="165" fontId="0" fillId="0" borderId="0" xfId="1" applyNumberFormat="1" applyFont="1" applyBorder="1"/>
    <xf numFmtId="165" fontId="1" fillId="2" borderId="1" xfId="1" applyNumberFormat="1" applyFont="1" applyFill="1" applyBorder="1"/>
    <xf numFmtId="165" fontId="1" fillId="2" borderId="15" xfId="1" applyNumberFormat="1" applyFont="1" applyFill="1" applyBorder="1"/>
    <xf numFmtId="0" fontId="46" fillId="0" borderId="0" xfId="0" applyFont="1"/>
    <xf numFmtId="37" fontId="1" fillId="0" borderId="19" xfId="0" applyNumberFormat="1" applyFont="1" applyBorder="1"/>
    <xf numFmtId="37" fontId="1" fillId="0" borderId="20" xfId="0" applyNumberFormat="1" applyFont="1" applyBorder="1"/>
    <xf numFmtId="165" fontId="0" fillId="0" borderId="0" xfId="1" applyNumberFormat="1" applyFont="1" applyFill="1"/>
    <xf numFmtId="10" fontId="0" fillId="0" borderId="0" xfId="14" applyNumberFormat="1" applyFont="1"/>
    <xf numFmtId="6" fontId="0" fillId="0" borderId="0" xfId="0" applyNumberFormat="1"/>
    <xf numFmtId="166" fontId="1" fillId="3" borderId="21" xfId="0" applyNumberFormat="1" applyFont="1" applyFill="1" applyBorder="1" applyAlignment="1">
      <alignment horizontal="right"/>
    </xf>
    <xf numFmtId="42" fontId="0" fillId="3" borderId="20" xfId="0" applyNumberFormat="1" applyFill="1" applyBorder="1"/>
    <xf numFmtId="166" fontId="1" fillId="3" borderId="15" xfId="0" applyNumberFormat="1" applyFont="1" applyFill="1" applyBorder="1" applyAlignment="1">
      <alignment horizontal="right"/>
    </xf>
    <xf numFmtId="41" fontId="1" fillId="3" borderId="16" xfId="0" applyNumberFormat="1" applyFont="1" applyFill="1" applyBorder="1"/>
    <xf numFmtId="41" fontId="1" fillId="3" borderId="21" xfId="0" applyNumberFormat="1" applyFont="1" applyFill="1" applyBorder="1"/>
    <xf numFmtId="165" fontId="0" fillId="0" borderId="0" xfId="0" applyNumberFormat="1"/>
    <xf numFmtId="0" fontId="0" fillId="0" borderId="0" xfId="0" applyAlignment="1">
      <alignment horizontal="right" vertical="center"/>
    </xf>
    <xf numFmtId="171" fontId="44" fillId="0" borderId="0" xfId="0" applyNumberFormat="1" applyFont="1" applyAlignment="1">
      <alignment horizontal="center"/>
    </xf>
    <xf numFmtId="0" fontId="44" fillId="0" borderId="0" xfId="0" applyFont="1" applyAlignment="1">
      <alignment horizontal="center"/>
    </xf>
    <xf numFmtId="0" fontId="0" fillId="0" borderId="2" xfId="0" applyBorder="1" applyAlignment="1">
      <alignment horizontal="center"/>
    </xf>
  </cellXfs>
  <cellStyles count="159">
    <cellStyle name="20% - Accent1 2" xfId="16" xr:uid="{4E71F9EB-0047-4B95-8DFA-1AEC16906B6C}"/>
    <cellStyle name="20% - Accent2 2" xfId="17" xr:uid="{22B2EE61-E4AE-431D-81AF-91EECAFED522}"/>
    <cellStyle name="20% - Accent3 2" xfId="18" xr:uid="{4B42CAFA-89AA-496B-A0AA-130C66D6B20B}"/>
    <cellStyle name="20% - Accent4 2" xfId="19" xr:uid="{FB01A890-6A47-4232-A6AE-0B2894317CC2}"/>
    <cellStyle name="20% - Accent5 2" xfId="20" xr:uid="{AAD4B7E5-1ED1-4E30-BD10-AAEA30B0A2EE}"/>
    <cellStyle name="20% - Accent6 2" xfId="21" xr:uid="{44932AE4-4DC4-4453-A0BF-60A9EB4CFA4A}"/>
    <cellStyle name="40% - Accent1 2" xfId="22" xr:uid="{829C2301-91E4-4BF2-8ACE-7F9EAD817C86}"/>
    <cellStyle name="40% - Accent2 2" xfId="23" xr:uid="{9118EDC4-8D68-4F8D-991B-B884CF9AB02E}"/>
    <cellStyle name="40% - Accent3 2" xfId="24" xr:uid="{02406D51-11D6-479C-9B6B-BCDEFF4BC3D6}"/>
    <cellStyle name="40% - Accent4 2" xfId="25" xr:uid="{53B3BE94-A5D5-46EC-A287-329BDF12E8D6}"/>
    <cellStyle name="40% - Accent5 2" xfId="26" xr:uid="{D81DAF4A-D88E-454D-934F-06CD14B6A654}"/>
    <cellStyle name="40% - Accent6 2" xfId="27" xr:uid="{ED2EDF4E-8492-426B-9937-42F41CA1DDA4}"/>
    <cellStyle name="60% - Accent1 2" xfId="28" xr:uid="{B503E395-61E4-4818-A682-792970ED2855}"/>
    <cellStyle name="60% - Accent2 2" xfId="29" xr:uid="{A004C09B-CAA9-44BC-8A6D-CB50B6E819D6}"/>
    <cellStyle name="60% - Accent3 2" xfId="30" xr:uid="{E1B4965F-0194-4A44-9CCE-89F288B3E6CC}"/>
    <cellStyle name="60% - Accent4 2" xfId="31" xr:uid="{FE218DA3-B46D-4867-8245-0EC8771A5346}"/>
    <cellStyle name="60% - Accent5 2" xfId="32" xr:uid="{5C5F1159-773E-424A-9F23-BAED0014319B}"/>
    <cellStyle name="60% - Accent6 2" xfId="33" xr:uid="{A8026CFB-589E-49AD-A16F-82062DE9B4FF}"/>
    <cellStyle name="Accent1 2" xfId="34" xr:uid="{8A0EB69E-3B44-4062-B048-2AEB9DD48F7B}"/>
    <cellStyle name="Accent2 2" xfId="35" xr:uid="{8076D890-A0C4-4AC3-913D-E4AE2CF90A16}"/>
    <cellStyle name="Accent3 2" xfId="36" xr:uid="{EB020193-83C9-4278-8AFC-DB478C56EC5E}"/>
    <cellStyle name="Accent4 2" xfId="37" xr:uid="{CA34171E-29C7-49B7-BD4D-2DA7B4143855}"/>
    <cellStyle name="Accent5 2" xfId="38" xr:uid="{85BD24BE-1F4D-4CF2-A44A-117AE80D0D1A}"/>
    <cellStyle name="Accent6 2" xfId="39" xr:uid="{40A6363E-3C4D-4272-BEC0-9355277FB737}"/>
    <cellStyle name="Bad 2" xfId="40" xr:uid="{22CD32EB-8379-4142-8529-3B91B5D86960}"/>
    <cellStyle name="Calculation 2" xfId="41" xr:uid="{CBD94FF6-4225-4183-A996-2478741CC9C6}"/>
    <cellStyle name="Check Cell 2" xfId="42" xr:uid="{E2937FB3-D84A-4723-8417-36C3CC9D8F5C}"/>
    <cellStyle name="Comma" xfId="1" builtinId="3"/>
    <cellStyle name="Comma 2" xfId="7" xr:uid="{556B6273-4EB4-4FD5-A8BA-05E0A622EA6D}"/>
    <cellStyle name="Comma 2 2" xfId="12" xr:uid="{C2F9BD1D-364D-4E82-AF6A-00BBBAF226EA}"/>
    <cellStyle name="Comma 2 2 2" xfId="45" xr:uid="{410FF1D6-8586-4BC6-9376-0090543E3D01}"/>
    <cellStyle name="Comma 2 3" xfId="44" xr:uid="{C66175C1-78AF-4CCA-9730-70C7FA6A5567}"/>
    <cellStyle name="Comma 3" xfId="46" xr:uid="{A5DECAB1-F491-4292-9886-10A9A8255186}"/>
    <cellStyle name="Comma 4" xfId="43" xr:uid="{8F8F3E8B-E5F0-4733-9EF7-60C4E08882B9}"/>
    <cellStyle name="Comma0" xfId="47" xr:uid="{A62DE797-CEB5-49E1-A19B-43EE38F1E1A8}"/>
    <cellStyle name="Comma0 2" xfId="48" xr:uid="{6904AEFE-81FA-412E-982B-086A4BA40BF5}"/>
    <cellStyle name="Comma0 3" xfId="49" xr:uid="{57B5B637-3610-4C67-B4A1-3678F1987628}"/>
    <cellStyle name="Currency" xfId="9" builtinId="4"/>
    <cellStyle name="Currency 2" xfId="5" xr:uid="{EB0B4AEE-B6ED-4ADA-835E-BE77240FE1EF}"/>
    <cellStyle name="Currency 2 2" xfId="52" xr:uid="{3C7C4FE1-FDA4-4AB1-8BE6-638CC5D95876}"/>
    <cellStyle name="Currency 2 3" xfId="53" xr:uid="{009C1750-380A-498F-B235-8C15F888BEB8}"/>
    <cellStyle name="Currency 2 4" xfId="54" xr:uid="{6D0667D9-671A-4226-B2CF-00AFCD887F4F}"/>
    <cellStyle name="Currency 2 5" xfId="51" xr:uid="{9A37BD56-BE05-4510-8C33-FA3519E20349}"/>
    <cellStyle name="Currency 3" xfId="13" xr:uid="{06238BB5-AD84-44AF-93C0-B3C79A852FE4}"/>
    <cellStyle name="Currency 3 2" xfId="55" xr:uid="{B01935F3-2774-4C5D-BD98-F20C3C4A8C3A}"/>
    <cellStyle name="Currency 4" xfId="56" xr:uid="{6C5C0F3A-4973-4A64-986C-4609F34C5AD7}"/>
    <cellStyle name="Currency 5" xfId="50" xr:uid="{204B6ABE-A4B9-4B25-B23A-27437BE1F562}"/>
    <cellStyle name="Currency0" xfId="57" xr:uid="{0008D534-B0C8-49AC-9399-CECB4BEE6C2F}"/>
    <cellStyle name="Currency0 2" xfId="58" xr:uid="{6D3DCB94-404B-476A-AF47-B7D6113B9205}"/>
    <cellStyle name="Currency0 3" xfId="59" xr:uid="{194C56AD-2F01-443C-B9D7-789ACA621A1D}"/>
    <cellStyle name="Explanatory Text 2" xfId="60" xr:uid="{A8470B3C-F753-4BAF-96A8-CA609CC0A09A}"/>
    <cellStyle name="Good 2" xfId="61" xr:uid="{EB539375-4765-4F9A-98D2-258A93667D74}"/>
    <cellStyle name="Good 3" xfId="62" xr:uid="{B95F8903-F89F-4257-AF1F-D42B2BA9DDA6}"/>
    <cellStyle name="Heading 1 2" xfId="63" xr:uid="{44D46CD3-376F-497B-92DB-0BB4F05665D0}"/>
    <cellStyle name="Heading 2 2" xfId="64" xr:uid="{BDB72EEF-69BD-4034-8C6D-34F554879F89}"/>
    <cellStyle name="Heading 3 2" xfId="65" xr:uid="{D40A3201-774D-41F6-8124-06F79C5565B6}"/>
    <cellStyle name="Heading 4 2" xfId="66" xr:uid="{CBCF3614-112B-461E-A5A0-6BD0AE572A2D}"/>
    <cellStyle name="Input 2" xfId="67" xr:uid="{DC11CDB8-15B4-42C2-8D50-1A61A50893D3}"/>
    <cellStyle name="ISW.Account Group Label" xfId="68" xr:uid="{A38310A8-6298-40BE-84AD-C402C2473FF1}"/>
    <cellStyle name="ISW.Account Label" xfId="69" xr:uid="{D1952B6B-61EA-4F39-8988-C405315BFFAA}"/>
    <cellStyle name="ISW.Amounts" xfId="70" xr:uid="{66B11B06-CFD2-43D1-8B83-F360FEE7C5B4}"/>
    <cellStyle name="ISW.AmountsC" xfId="71" xr:uid="{4C7C1D86-42B2-4EAD-BE53-25B7DC90DA61}"/>
    <cellStyle name="ISW.AmountsCDU" xfId="72" xr:uid="{3AACFB3D-2958-44BD-9713-8288FCA58E66}"/>
    <cellStyle name="ISW.AmountsCU" xfId="73" xr:uid="{980F70A0-BB2F-41C0-80F7-AA9E090D4392}"/>
    <cellStyle name="ISW.AmountsDU" xfId="74" xr:uid="{518D3B21-1635-429C-BC26-0D90A5C22168}"/>
    <cellStyle name="ISW.AmountsU" xfId="75" xr:uid="{5E195939-FFD9-4E49-82CB-05D4BB4E368A}"/>
    <cellStyle name="ISW.Column Header" xfId="76" xr:uid="{B2B60AF7-00ED-4D77-A9B4-65193A573954}"/>
    <cellStyle name="ISW.Default" xfId="77" xr:uid="{ACA7C6DD-E553-46C6-9D79-589DDB8F9D63}"/>
    <cellStyle name="ISW.Footer 1" xfId="78" xr:uid="{E7506992-6B8C-4162-BFB8-5F91F74D392C}"/>
    <cellStyle name="ISW.Footer 2" xfId="79" xr:uid="{42775D15-398C-4211-9126-952EFF32F0DC}"/>
    <cellStyle name="ISW.Footer 3" xfId="80" xr:uid="{67624DE2-1204-41AB-9EF6-EC6597D2007C}"/>
    <cellStyle name="ISW.GroupSubTotal Account Label" xfId="81" xr:uid="{14AAEAC3-B0AA-458A-97AB-36325E708804}"/>
    <cellStyle name="ISW.GroupSubTotal Amounts" xfId="82" xr:uid="{3BFC4334-6C3F-4E0B-8F5C-248091875010}"/>
    <cellStyle name="ISW.GroupSubTotal AmountsC" xfId="83" xr:uid="{6C38358E-6635-4B4F-A553-3194B2C3D2C1}"/>
    <cellStyle name="ISW.GroupSubTotal AmountsCDU" xfId="84" xr:uid="{A5C20645-B6A6-46E9-A643-BBC21A4D111C}"/>
    <cellStyle name="ISW.GroupSubTotal AmountsCU" xfId="85" xr:uid="{417E0AE5-B0F4-4D77-9873-8254FBBB87E9}"/>
    <cellStyle name="ISW.GroupSubTotal AmountsDU" xfId="86" xr:uid="{C25BECF9-D98B-4B2C-B700-B87870439F0E}"/>
    <cellStyle name="ISW.GroupSubTotal AmountsP" xfId="87" xr:uid="{0BF979EF-3238-4F1C-8DC9-DBB2CBAEB65A}"/>
    <cellStyle name="ISW.GroupSubTotal Label" xfId="88" xr:uid="{B7F0F80C-15E2-4736-BA31-CB083626FAD2}"/>
    <cellStyle name="ISW.GroupSubTotal Percent" xfId="89" xr:uid="{B7554E65-0662-4258-877C-AE760421C5A4}"/>
    <cellStyle name="ISW.GroupSubTotal PercentDU" xfId="90" xr:uid="{3C3F13E1-D904-4AC9-BDEF-84B5E207CDB1}"/>
    <cellStyle name="ISW.GroupSubTotal PercentP" xfId="91" xr:uid="{256106CC-298A-4B38-B438-9AA505CE38CE}"/>
    <cellStyle name="ISW.GroupTotal Amounts" xfId="92" xr:uid="{F6A5BE73-9637-4243-8DA4-642B03A3A224}"/>
    <cellStyle name="ISW.GroupTotal AmountsC" xfId="93" xr:uid="{79FC8322-5678-4DE6-839D-320BF14D2445}"/>
    <cellStyle name="ISW.GroupTotal AmountsCDU" xfId="94" xr:uid="{E25EF068-8C1B-493F-8B23-FEA0BB625AFF}"/>
    <cellStyle name="ISW.GroupTotal AmountsCU" xfId="95" xr:uid="{D65EEDDE-DF46-4B31-BC32-DA7E7A50FDCF}"/>
    <cellStyle name="ISW.GroupTotal AmountsDU" xfId="96" xr:uid="{CC4E8141-034D-46FC-9BD9-3DBEBB19A9DC}"/>
    <cellStyle name="ISW.GroupTotal AmountsP" xfId="97" xr:uid="{668F898E-1D1C-4F20-8D2F-81143451F397}"/>
    <cellStyle name="ISW.GroupTotal Label" xfId="98" xr:uid="{2FAE8D6A-6B33-4121-A184-258815CC9C6D}"/>
    <cellStyle name="ISW.GroupTotal Percent" xfId="99" xr:uid="{9D7D05B6-4D80-4B1E-9C01-78E6E86249A8}"/>
    <cellStyle name="ISW.GroupTotal PercentDU" xfId="100" xr:uid="{575CA6B2-7B7C-469E-8CC6-72964ABA54B7}"/>
    <cellStyle name="ISW.GroupTotal PercentP" xfId="101" xr:uid="{66AA413E-513C-442C-8EA3-69D8C30B90E6}"/>
    <cellStyle name="ISW.Header 1" xfId="102" xr:uid="{5D868A3E-3AA8-4FEC-8503-407649882294}"/>
    <cellStyle name="ISW.Header 2" xfId="103" xr:uid="{195C2126-3A40-44FD-A079-9DCA051E2576}"/>
    <cellStyle name="ISW.Header 3" xfId="104" xr:uid="{8ACB8366-3704-4A4F-9107-97833275D69A}"/>
    <cellStyle name="ISW.Header 4" xfId="105" xr:uid="{D45EB24A-C78F-4C96-BD1A-7E946A4946B0}"/>
    <cellStyle name="ISW.Header/Footer Left" xfId="106" xr:uid="{17724A0C-0A67-47C2-B3A5-3CE9C6F16133}"/>
    <cellStyle name="ISW.Header/Footer Right" xfId="107" xr:uid="{98660AE5-DDC4-4CC7-8E70-1D2FF251C19C}"/>
    <cellStyle name="ISW.Percent" xfId="108" xr:uid="{FF50DA51-2AF7-43CF-8012-9B1C3E4717A4}"/>
    <cellStyle name="ISW.PercentDU" xfId="109" xr:uid="{0C01D9D2-9992-40F5-A778-B17025189F29}"/>
    <cellStyle name="ISW.PercentU" xfId="110" xr:uid="{4F352A9A-A9AE-4845-97C9-F1D830D946A6}"/>
    <cellStyle name="ISW.Section Header" xfId="111" xr:uid="{AD103AB5-7B0B-4C0B-9DD6-87525D048151}"/>
    <cellStyle name="ISW.Subtotal Amounts" xfId="112" xr:uid="{1349684C-038E-40CB-B969-816A42A66173}"/>
    <cellStyle name="ISW.Subtotal AmountsC" xfId="113" xr:uid="{DAE01B68-245C-4562-BC43-5A6E94D8E47D}"/>
    <cellStyle name="ISW.Subtotal AmountsCDU" xfId="114" xr:uid="{CB36E5FB-55CA-4136-A2DA-9A2E0B351FEE}"/>
    <cellStyle name="ISW.Subtotal AmountsCU" xfId="115" xr:uid="{F272DA1C-9AA0-4531-9746-E47B9AAA6B82}"/>
    <cellStyle name="ISW.Subtotal AmountsDU" xfId="116" xr:uid="{7F375D0F-1F4E-4013-BB45-70E43E964ACC}"/>
    <cellStyle name="ISW.Subtotal AmountsP" xfId="117" xr:uid="{22BE578D-6652-4206-B4F1-3F34B9B41535}"/>
    <cellStyle name="ISW.Subtotal Label" xfId="118" xr:uid="{08D0048B-B4F6-415C-9954-E0559C1749EC}"/>
    <cellStyle name="ISW.Subtotal Percent" xfId="119" xr:uid="{45867A79-69BA-478E-B6F2-0D1E415A1277}"/>
    <cellStyle name="ISW.Subtotal PercentDU" xfId="120" xr:uid="{543618EB-4808-4EC4-A039-ECDF974376BC}"/>
    <cellStyle name="ISW.Subtotal PercentP" xfId="121" xr:uid="{45E78D13-F3D1-4C9D-8206-40556325DF01}"/>
    <cellStyle name="ISW.Total AmountDU" xfId="122" xr:uid="{1C5B16C3-69EC-481A-A3ED-8027E03C34D8}"/>
    <cellStyle name="ISW.Total Amounts" xfId="123" xr:uid="{4F0885A1-A22D-43E4-B7CE-1845134D27B8}"/>
    <cellStyle name="ISW.Total AmountsC" xfId="124" xr:uid="{7A62582F-4D69-40F2-99FD-CEACA49829B4}"/>
    <cellStyle name="ISW.Total AmountsCU" xfId="125" xr:uid="{6429394B-E18D-4175-BC44-79E8EB7873B4}"/>
    <cellStyle name="ISW.Total AmountsDU" xfId="126" xr:uid="{69A24CEB-CC6C-4157-BE08-E6D2CD403050}"/>
    <cellStyle name="ISW.Total AmountsP" xfId="127" xr:uid="{2EDFE12F-39D5-47A3-8F02-B89807561385}"/>
    <cellStyle name="ISW.Total AmountsU" xfId="128" xr:uid="{384B5BCF-AC48-4D14-B901-F8AA429FC35C}"/>
    <cellStyle name="ISW.Total Label" xfId="129" xr:uid="{F68BE6DE-71A6-42C6-8DB9-FBCAAC6B2EF6}"/>
    <cellStyle name="ISW.Total Percent" xfId="130" xr:uid="{236623B4-F7A5-44C0-92F3-323EC1D593E9}"/>
    <cellStyle name="ISW.Total PercentP" xfId="131" xr:uid="{1A93F36F-7530-4462-99AE-CC9CA06DC964}"/>
    <cellStyle name="ISW.Total PercentU" xfId="132" xr:uid="{8FD6E62D-70F4-4BD2-959F-A1BC14C2E213}"/>
    <cellStyle name="Linked Cell 2" xfId="133" xr:uid="{C3CC8C11-64C6-40FD-A6EB-796C10D8B5EE}"/>
    <cellStyle name="Neutral 2" xfId="134" xr:uid="{6A41A21A-6779-4664-BD9D-77C20C021B12}"/>
    <cellStyle name="Normal" xfId="0" builtinId="0"/>
    <cellStyle name="Normal 2" xfId="2" xr:uid="{412A53F3-B815-4569-951A-3D93659A9278}"/>
    <cellStyle name="Normal 2 2" xfId="11" xr:uid="{BE28F21B-3E5F-45C4-9ABC-608F7612B05C}"/>
    <cellStyle name="Normal 2 2 2" xfId="136" xr:uid="{8E826F6B-85A2-458D-81CE-DB58DF4D1592}"/>
    <cellStyle name="Normal 2 2 3" xfId="135" xr:uid="{FBA0A32D-CA0C-4D00-BC12-5121D8431C48}"/>
    <cellStyle name="Normal 2 3" xfId="137" xr:uid="{399402CF-7658-4E17-B138-93D79FBBFA4E}"/>
    <cellStyle name="Normal 2 4" xfId="138" xr:uid="{4970906E-66EC-45AE-A63D-0F209B93F62E}"/>
    <cellStyle name="Normal 3" xfId="3" xr:uid="{15115F56-B907-4286-86F3-C446EFF86697}"/>
    <cellStyle name="Normal 3 2" xfId="4" xr:uid="{93D12EB1-6363-4ED6-B7B3-CA07785C3EBE}"/>
    <cellStyle name="Normal 3 2 2" xfId="6" xr:uid="{62F20C6C-84B9-402E-B92C-A59CCD194D3E}"/>
    <cellStyle name="Normal 3 2 3" xfId="140" xr:uid="{1B9686E5-E296-40B3-AECA-CF6155BF9604}"/>
    <cellStyle name="Normal 3 3" xfId="141" xr:uid="{B68D7FB5-157D-4154-AC86-41078C24AD95}"/>
    <cellStyle name="Normal 3 4" xfId="139" xr:uid="{EC5FFA34-EC05-4304-8F35-8BC9C4AEA04B}"/>
    <cellStyle name="Normal 3 5" xfId="158" xr:uid="{215E71E4-A89E-4F00-B33D-F8E5F1CFA28E}"/>
    <cellStyle name="Normal 4" xfId="142" xr:uid="{C6BDB875-438B-4A1C-A3A6-566B291CF93B}"/>
    <cellStyle name="Normal 4 2" xfId="143" xr:uid="{BF32B31A-2439-496D-929B-4B3023298E13}"/>
    <cellStyle name="Normal 5" xfId="144" xr:uid="{5A2BA13A-CE8F-4885-BC8D-383F9C5A85B4}"/>
    <cellStyle name="Normal 6" xfId="145" xr:uid="{E57F392F-0039-418F-A82F-CAC1C5D7BA8B}"/>
    <cellStyle name="Normal 6 2" xfId="10" xr:uid="{0B5F611D-5484-47C1-A96B-58557C8B85D1}"/>
    <cellStyle name="Normal 7" xfId="146" xr:uid="{E4E140EC-5697-4F8E-B9FF-37CF2C9BD33F}"/>
    <cellStyle name="Normal 8" xfId="15" xr:uid="{AE974F67-9D9F-44CF-9D69-6AC8344C7C8D}"/>
    <cellStyle name="Normal 9" xfId="157" xr:uid="{AEC7CE2B-B995-489B-967C-0A32367E8BA6}"/>
    <cellStyle name="Note 2" xfId="147" xr:uid="{113B2EEF-D751-4861-A895-C14D438F5458}"/>
    <cellStyle name="Note 3" xfId="148" xr:uid="{4A0AA207-AC56-40A1-985E-B7477FC87C6F}"/>
    <cellStyle name="Output 2" xfId="149" xr:uid="{7137B65B-A51C-4AB0-A495-896A6E17B41C}"/>
    <cellStyle name="Percent" xfId="14" builtinId="5"/>
    <cellStyle name="Percent 2" xfId="8" xr:uid="{A7006D2E-176A-46DD-A4DD-9D9AEB641E9B}"/>
    <cellStyle name="Percent 2 2" xfId="152" xr:uid="{46D1D676-4FA6-4976-B3E6-CDEF23D2FC20}"/>
    <cellStyle name="Percent 2 3" xfId="151" xr:uid="{4549AFC8-8239-427D-BD81-791680683E99}"/>
    <cellStyle name="Percent 3" xfId="150" xr:uid="{A65E0B68-E736-4277-B982-7C199A8F2521}"/>
    <cellStyle name="Title 2" xfId="153" xr:uid="{5C08C570-9ACA-4A4A-A9EE-FD1F088C9498}"/>
    <cellStyle name="Title 2 2" xfId="154" xr:uid="{358F4991-5A50-4B50-8202-83B0A4B72DB5}"/>
    <cellStyle name="Total 2" xfId="155" xr:uid="{FEED15A6-7F84-4815-BC59-5F3012D6E020}"/>
    <cellStyle name="Warning Text 2" xfId="156" xr:uid="{D356A16F-2A8F-4E5F-9D5D-CF0C13673223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A\JROBERT\CLIENTS\HILANPRK\SALEB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.lcra.org/Modeling/Sylvain%20Lacasse%20-%20RPA_common/88-Special%20projects/2008%20LS%20Power%20Documentation/EP%20Proforma%20LS%20POWER%20BOARD%20APPROVAL%20COPY%20200%20M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"/>
      <sheetName val="Graph"/>
      <sheetName val="$1.3 Tax Rate"/>
      <sheetName val="$1.3 MM 10yr"/>
    </sheetNames>
    <sheetDataSet>
      <sheetData sheetId="0">
        <row r="17">
          <cell r="C17" t="str">
            <v>Comanche County, Texas Jail Construction &amp; Refunding Bonds, Series 1998</v>
          </cell>
        </row>
        <row r="252">
          <cell r="A252">
            <v>31482</v>
          </cell>
        </row>
        <row r="253">
          <cell r="A253">
            <v>31489</v>
          </cell>
        </row>
        <row r="254">
          <cell r="A254">
            <v>31496</v>
          </cell>
        </row>
        <row r="255">
          <cell r="A255">
            <v>31503</v>
          </cell>
        </row>
        <row r="256">
          <cell r="A256">
            <v>31510</v>
          </cell>
        </row>
        <row r="257">
          <cell r="A257">
            <v>31517</v>
          </cell>
        </row>
        <row r="258">
          <cell r="A258">
            <v>31524</v>
          </cell>
        </row>
        <row r="259">
          <cell r="A259">
            <v>31531</v>
          </cell>
        </row>
        <row r="260">
          <cell r="A260">
            <v>31538</v>
          </cell>
        </row>
        <row r="261">
          <cell r="A261">
            <v>31545</v>
          </cell>
        </row>
        <row r="262">
          <cell r="A262">
            <v>31552</v>
          </cell>
        </row>
        <row r="263">
          <cell r="A263">
            <v>31559</v>
          </cell>
        </row>
        <row r="264">
          <cell r="A264">
            <v>31566</v>
          </cell>
        </row>
        <row r="265">
          <cell r="A265">
            <v>31573</v>
          </cell>
        </row>
        <row r="266">
          <cell r="A266">
            <v>31580</v>
          </cell>
        </row>
        <row r="267">
          <cell r="A267">
            <v>31587</v>
          </cell>
        </row>
        <row r="268">
          <cell r="A268">
            <v>31594</v>
          </cell>
        </row>
        <row r="269">
          <cell r="A269">
            <v>31601</v>
          </cell>
        </row>
        <row r="270">
          <cell r="A270">
            <v>31608</v>
          </cell>
        </row>
        <row r="271">
          <cell r="A271">
            <v>31615</v>
          </cell>
        </row>
        <row r="272">
          <cell r="A272">
            <v>31622</v>
          </cell>
        </row>
        <row r="273">
          <cell r="A273">
            <v>31629</v>
          </cell>
        </row>
        <row r="274">
          <cell r="A274">
            <v>31636</v>
          </cell>
        </row>
        <row r="275">
          <cell r="A275">
            <v>31643</v>
          </cell>
        </row>
        <row r="276">
          <cell r="A276">
            <v>31650</v>
          </cell>
        </row>
        <row r="277">
          <cell r="A277">
            <v>31657</v>
          </cell>
        </row>
        <row r="278">
          <cell r="A278">
            <v>31664</v>
          </cell>
        </row>
        <row r="279">
          <cell r="A279">
            <v>31671</v>
          </cell>
        </row>
        <row r="280">
          <cell r="A280">
            <v>31678</v>
          </cell>
        </row>
        <row r="281">
          <cell r="A281">
            <v>31685</v>
          </cell>
        </row>
        <row r="282">
          <cell r="A282">
            <v>31692</v>
          </cell>
        </row>
        <row r="283">
          <cell r="A283">
            <v>31699</v>
          </cell>
        </row>
        <row r="284">
          <cell r="A284">
            <v>31706</v>
          </cell>
        </row>
        <row r="285">
          <cell r="A285">
            <v>31713</v>
          </cell>
        </row>
        <row r="286">
          <cell r="A286">
            <v>31720</v>
          </cell>
        </row>
        <row r="287">
          <cell r="A287">
            <v>31727</v>
          </cell>
        </row>
        <row r="288">
          <cell r="A288">
            <v>31734</v>
          </cell>
        </row>
        <row r="289">
          <cell r="A289">
            <v>31741</v>
          </cell>
        </row>
        <row r="290">
          <cell r="A290">
            <v>31748</v>
          </cell>
        </row>
        <row r="291">
          <cell r="A291">
            <v>31755</v>
          </cell>
        </row>
        <row r="292">
          <cell r="A292">
            <v>31762</v>
          </cell>
        </row>
        <row r="293">
          <cell r="A293">
            <v>31769</v>
          </cell>
        </row>
        <row r="294">
          <cell r="A294">
            <v>31776</v>
          </cell>
        </row>
        <row r="295">
          <cell r="A295">
            <v>31783</v>
          </cell>
        </row>
        <row r="296">
          <cell r="A296">
            <v>31790</v>
          </cell>
        </row>
        <row r="297">
          <cell r="A297">
            <v>31797</v>
          </cell>
        </row>
        <row r="298">
          <cell r="A298">
            <v>31804</v>
          </cell>
        </row>
        <row r="299">
          <cell r="A299">
            <v>31811</v>
          </cell>
        </row>
        <row r="300">
          <cell r="A300">
            <v>31818</v>
          </cell>
        </row>
        <row r="301">
          <cell r="A301">
            <v>31825</v>
          </cell>
        </row>
        <row r="302">
          <cell r="A302">
            <v>31832</v>
          </cell>
        </row>
        <row r="303">
          <cell r="A303">
            <v>31839</v>
          </cell>
        </row>
        <row r="304">
          <cell r="A304">
            <v>31846</v>
          </cell>
        </row>
        <row r="305">
          <cell r="A305">
            <v>31853</v>
          </cell>
        </row>
        <row r="306">
          <cell r="A306">
            <v>31860</v>
          </cell>
        </row>
        <row r="307">
          <cell r="A307">
            <v>31867</v>
          </cell>
        </row>
        <row r="308">
          <cell r="A308">
            <v>31874</v>
          </cell>
        </row>
        <row r="309">
          <cell r="A309">
            <v>31881</v>
          </cell>
        </row>
        <row r="310">
          <cell r="A310">
            <v>31888</v>
          </cell>
        </row>
        <row r="311">
          <cell r="A311">
            <v>31895</v>
          </cell>
        </row>
        <row r="312">
          <cell r="A312">
            <v>31902</v>
          </cell>
        </row>
        <row r="313">
          <cell r="A313">
            <v>31909</v>
          </cell>
        </row>
        <row r="314">
          <cell r="A314">
            <v>31916</v>
          </cell>
        </row>
        <row r="315">
          <cell r="A315">
            <v>31923</v>
          </cell>
        </row>
        <row r="316">
          <cell r="A316">
            <v>31930</v>
          </cell>
        </row>
        <row r="317">
          <cell r="A317">
            <v>31937</v>
          </cell>
        </row>
        <row r="318">
          <cell r="A318">
            <v>31944</v>
          </cell>
        </row>
        <row r="319">
          <cell r="A319">
            <v>31951</v>
          </cell>
        </row>
        <row r="320">
          <cell r="A320">
            <v>31958</v>
          </cell>
        </row>
        <row r="321">
          <cell r="A321">
            <v>31965</v>
          </cell>
        </row>
        <row r="322">
          <cell r="A322">
            <v>31972</v>
          </cell>
        </row>
        <row r="323">
          <cell r="A323">
            <v>31979</v>
          </cell>
        </row>
        <row r="324">
          <cell r="A324">
            <v>31986</v>
          </cell>
        </row>
        <row r="325">
          <cell r="A325">
            <v>31993</v>
          </cell>
        </row>
        <row r="326">
          <cell r="A326">
            <v>32000</v>
          </cell>
        </row>
        <row r="327">
          <cell r="A327">
            <v>32007</v>
          </cell>
        </row>
        <row r="328">
          <cell r="A328">
            <v>32014</v>
          </cell>
        </row>
        <row r="329">
          <cell r="A329">
            <v>32021</v>
          </cell>
        </row>
        <row r="330">
          <cell r="A330">
            <v>32028</v>
          </cell>
        </row>
        <row r="331">
          <cell r="A331">
            <v>32035</v>
          </cell>
        </row>
        <row r="332">
          <cell r="A332">
            <v>32042</v>
          </cell>
        </row>
        <row r="333">
          <cell r="A333">
            <v>32049</v>
          </cell>
        </row>
        <row r="334">
          <cell r="A334">
            <v>32056</v>
          </cell>
        </row>
        <row r="335">
          <cell r="A335">
            <v>32063</v>
          </cell>
        </row>
        <row r="336">
          <cell r="A336">
            <v>32070</v>
          </cell>
        </row>
        <row r="337">
          <cell r="A337">
            <v>32077</v>
          </cell>
        </row>
        <row r="338">
          <cell r="A338">
            <v>32084</v>
          </cell>
        </row>
        <row r="339">
          <cell r="A339">
            <v>32091</v>
          </cell>
        </row>
        <row r="340">
          <cell r="A340">
            <v>32098</v>
          </cell>
        </row>
        <row r="341">
          <cell r="A341">
            <v>32105</v>
          </cell>
        </row>
        <row r="342">
          <cell r="A342">
            <v>32112</v>
          </cell>
        </row>
        <row r="343">
          <cell r="A343">
            <v>32119</v>
          </cell>
        </row>
        <row r="344">
          <cell r="A344">
            <v>32126</v>
          </cell>
        </row>
        <row r="345">
          <cell r="A345">
            <v>32133</v>
          </cell>
        </row>
        <row r="346">
          <cell r="A346">
            <v>32140</v>
          </cell>
        </row>
        <row r="347">
          <cell r="A347">
            <v>32147</v>
          </cell>
        </row>
        <row r="348">
          <cell r="A348">
            <v>32154</v>
          </cell>
        </row>
        <row r="349">
          <cell r="A349">
            <v>32161</v>
          </cell>
        </row>
        <row r="350">
          <cell r="A350">
            <v>32168</v>
          </cell>
        </row>
        <row r="351">
          <cell r="A351">
            <v>32175</v>
          </cell>
        </row>
        <row r="352">
          <cell r="A352">
            <v>32182</v>
          </cell>
        </row>
        <row r="353">
          <cell r="A353">
            <v>32189</v>
          </cell>
        </row>
        <row r="354">
          <cell r="A354">
            <v>32196</v>
          </cell>
        </row>
        <row r="355">
          <cell r="A355">
            <v>32203</v>
          </cell>
        </row>
        <row r="356">
          <cell r="A356">
            <v>32210</v>
          </cell>
        </row>
        <row r="357">
          <cell r="A357">
            <v>32217</v>
          </cell>
        </row>
        <row r="358">
          <cell r="A358">
            <v>32224</v>
          </cell>
        </row>
        <row r="359">
          <cell r="A359">
            <v>32231</v>
          </cell>
        </row>
        <row r="360">
          <cell r="A360">
            <v>32238</v>
          </cell>
        </row>
        <row r="361">
          <cell r="A361">
            <v>32245</v>
          </cell>
        </row>
        <row r="362">
          <cell r="A362">
            <v>32252</v>
          </cell>
        </row>
        <row r="363">
          <cell r="A363">
            <v>32259</v>
          </cell>
        </row>
        <row r="364">
          <cell r="A364">
            <v>32266</v>
          </cell>
        </row>
        <row r="365">
          <cell r="A365">
            <v>32273</v>
          </cell>
        </row>
        <row r="366">
          <cell r="A366">
            <v>32280</v>
          </cell>
        </row>
        <row r="367">
          <cell r="A367">
            <v>32287</v>
          </cell>
        </row>
        <row r="368">
          <cell r="A368">
            <v>32294</v>
          </cell>
        </row>
        <row r="369">
          <cell r="A369">
            <v>32301</v>
          </cell>
        </row>
        <row r="370">
          <cell r="A370">
            <v>32308</v>
          </cell>
        </row>
        <row r="371">
          <cell r="A371">
            <v>32315</v>
          </cell>
        </row>
        <row r="372">
          <cell r="A372">
            <v>32322</v>
          </cell>
        </row>
        <row r="373">
          <cell r="A373">
            <v>32329</v>
          </cell>
        </row>
        <row r="374">
          <cell r="A374">
            <v>32336</v>
          </cell>
        </row>
        <row r="375">
          <cell r="A375">
            <v>32343</v>
          </cell>
        </row>
        <row r="376">
          <cell r="A376">
            <v>32350</v>
          </cell>
        </row>
        <row r="377">
          <cell r="A377">
            <v>32357</v>
          </cell>
        </row>
        <row r="378">
          <cell r="A378">
            <v>32364</v>
          </cell>
        </row>
        <row r="379">
          <cell r="A379">
            <v>32371</v>
          </cell>
        </row>
        <row r="380">
          <cell r="A380">
            <v>32378</v>
          </cell>
        </row>
        <row r="381">
          <cell r="A381">
            <v>32385</v>
          </cell>
        </row>
        <row r="382">
          <cell r="A382">
            <v>32392</v>
          </cell>
        </row>
        <row r="383">
          <cell r="A383">
            <v>32399</v>
          </cell>
        </row>
        <row r="384">
          <cell r="A384">
            <v>32406</v>
          </cell>
        </row>
        <row r="385">
          <cell r="A385">
            <v>32413</v>
          </cell>
        </row>
        <row r="386">
          <cell r="A386">
            <v>32420</v>
          </cell>
        </row>
        <row r="387">
          <cell r="A387">
            <v>32427</v>
          </cell>
        </row>
        <row r="388">
          <cell r="A388">
            <v>32434</v>
          </cell>
        </row>
        <row r="389">
          <cell r="A389">
            <v>32441</v>
          </cell>
        </row>
        <row r="390">
          <cell r="A390">
            <v>32448</v>
          </cell>
        </row>
        <row r="391">
          <cell r="A391">
            <v>32455</v>
          </cell>
        </row>
        <row r="392">
          <cell r="A392">
            <v>32462</v>
          </cell>
        </row>
        <row r="393">
          <cell r="A393">
            <v>32469</v>
          </cell>
        </row>
        <row r="394">
          <cell r="A394">
            <v>32476</v>
          </cell>
        </row>
        <row r="395">
          <cell r="A395">
            <v>32483</v>
          </cell>
        </row>
        <row r="396">
          <cell r="A396">
            <v>32490</v>
          </cell>
        </row>
        <row r="397">
          <cell r="A397">
            <v>32497</v>
          </cell>
        </row>
        <row r="398">
          <cell r="A398">
            <v>32504</v>
          </cell>
        </row>
        <row r="399">
          <cell r="A399">
            <v>32511</v>
          </cell>
        </row>
        <row r="400">
          <cell r="A400">
            <v>32518</v>
          </cell>
        </row>
        <row r="401">
          <cell r="A401">
            <v>32525</v>
          </cell>
        </row>
        <row r="402">
          <cell r="A402">
            <v>32532</v>
          </cell>
        </row>
        <row r="403">
          <cell r="A403">
            <v>32539</v>
          </cell>
        </row>
        <row r="404">
          <cell r="A404">
            <v>32546</v>
          </cell>
        </row>
        <row r="405">
          <cell r="A405">
            <v>32553</v>
          </cell>
        </row>
        <row r="406">
          <cell r="A406">
            <v>32560</v>
          </cell>
        </row>
        <row r="407">
          <cell r="A407">
            <v>32567</v>
          </cell>
        </row>
        <row r="408">
          <cell r="A408">
            <v>32574</v>
          </cell>
        </row>
        <row r="409">
          <cell r="A409">
            <v>32581</v>
          </cell>
        </row>
        <row r="410">
          <cell r="A410">
            <v>32588</v>
          </cell>
        </row>
        <row r="411">
          <cell r="A411">
            <v>32595</v>
          </cell>
        </row>
        <row r="412">
          <cell r="A412">
            <v>32602</v>
          </cell>
        </row>
        <row r="413">
          <cell r="A413">
            <v>32609</v>
          </cell>
        </row>
        <row r="414">
          <cell r="A414">
            <v>32616</v>
          </cell>
        </row>
        <row r="415">
          <cell r="A415">
            <v>32623</v>
          </cell>
        </row>
        <row r="416">
          <cell r="A416">
            <v>32630</v>
          </cell>
        </row>
        <row r="417">
          <cell r="A417">
            <v>32637</v>
          </cell>
        </row>
        <row r="418">
          <cell r="A418">
            <v>32644</v>
          </cell>
        </row>
        <row r="419">
          <cell r="A419">
            <v>32651</v>
          </cell>
        </row>
        <row r="420">
          <cell r="A420">
            <v>32658</v>
          </cell>
        </row>
        <row r="421">
          <cell r="A421">
            <v>32665</v>
          </cell>
        </row>
        <row r="422">
          <cell r="A422">
            <v>32672</v>
          </cell>
        </row>
        <row r="423">
          <cell r="A423">
            <v>32679</v>
          </cell>
        </row>
        <row r="424">
          <cell r="A424">
            <v>32686</v>
          </cell>
        </row>
        <row r="425">
          <cell r="A425">
            <v>32693</v>
          </cell>
        </row>
        <row r="426">
          <cell r="A426">
            <v>32700</v>
          </cell>
        </row>
        <row r="427">
          <cell r="A427">
            <v>32707</v>
          </cell>
        </row>
        <row r="428">
          <cell r="A428">
            <v>32714</v>
          </cell>
        </row>
        <row r="429">
          <cell r="A429">
            <v>32721</v>
          </cell>
        </row>
        <row r="430">
          <cell r="A430">
            <v>32728</v>
          </cell>
        </row>
        <row r="431">
          <cell r="A431">
            <v>32735</v>
          </cell>
        </row>
        <row r="432">
          <cell r="A432">
            <v>32742</v>
          </cell>
        </row>
        <row r="433">
          <cell r="A433">
            <v>32749</v>
          </cell>
        </row>
        <row r="434">
          <cell r="A434">
            <v>32756</v>
          </cell>
        </row>
        <row r="435">
          <cell r="A435">
            <v>32763</v>
          </cell>
        </row>
        <row r="436">
          <cell r="A436">
            <v>32770</v>
          </cell>
        </row>
        <row r="437">
          <cell r="A437">
            <v>32777</v>
          </cell>
        </row>
        <row r="438">
          <cell r="A438">
            <v>32784</v>
          </cell>
        </row>
        <row r="439">
          <cell r="A439">
            <v>32791</v>
          </cell>
        </row>
        <row r="440">
          <cell r="A440">
            <v>32798</v>
          </cell>
        </row>
        <row r="441">
          <cell r="A441">
            <v>32805</v>
          </cell>
        </row>
        <row r="442">
          <cell r="A442">
            <v>32812</v>
          </cell>
        </row>
        <row r="443">
          <cell r="A443">
            <v>32819</v>
          </cell>
        </row>
        <row r="444">
          <cell r="A444">
            <v>32826</v>
          </cell>
        </row>
        <row r="445">
          <cell r="A445">
            <v>32833</v>
          </cell>
        </row>
        <row r="446">
          <cell r="A446">
            <v>32840</v>
          </cell>
        </row>
        <row r="447">
          <cell r="A447">
            <v>32847</v>
          </cell>
        </row>
        <row r="448">
          <cell r="A448">
            <v>32854</v>
          </cell>
        </row>
        <row r="449">
          <cell r="A449">
            <v>32861</v>
          </cell>
        </row>
        <row r="450">
          <cell r="A450">
            <v>32868</v>
          </cell>
        </row>
        <row r="451">
          <cell r="A451">
            <v>32875</v>
          </cell>
        </row>
        <row r="452">
          <cell r="A452">
            <v>32882</v>
          </cell>
        </row>
        <row r="453">
          <cell r="A453">
            <v>32889</v>
          </cell>
        </row>
        <row r="454">
          <cell r="A454">
            <v>32896</v>
          </cell>
        </row>
        <row r="455">
          <cell r="A455">
            <v>32903</v>
          </cell>
        </row>
        <row r="456">
          <cell r="A456">
            <v>32910</v>
          </cell>
        </row>
        <row r="457">
          <cell r="A457">
            <v>32917</v>
          </cell>
        </row>
        <row r="458">
          <cell r="A458">
            <v>32924</v>
          </cell>
        </row>
        <row r="459">
          <cell r="A459">
            <v>32931</v>
          </cell>
        </row>
        <row r="460">
          <cell r="A460">
            <v>32938</v>
          </cell>
        </row>
        <row r="461">
          <cell r="A461">
            <v>32945</v>
          </cell>
        </row>
        <row r="462">
          <cell r="A462">
            <v>32952</v>
          </cell>
        </row>
        <row r="463">
          <cell r="A463">
            <v>32959</v>
          </cell>
        </row>
        <row r="464">
          <cell r="A464">
            <v>32966</v>
          </cell>
        </row>
        <row r="465">
          <cell r="A465">
            <v>32973</v>
          </cell>
        </row>
        <row r="466">
          <cell r="A466">
            <v>32980</v>
          </cell>
        </row>
        <row r="467">
          <cell r="A467">
            <v>32987</v>
          </cell>
        </row>
        <row r="468">
          <cell r="A468">
            <v>32994</v>
          </cell>
        </row>
        <row r="469">
          <cell r="A469">
            <v>33001</v>
          </cell>
        </row>
        <row r="470">
          <cell r="A470">
            <v>33008</v>
          </cell>
        </row>
        <row r="471">
          <cell r="A471">
            <v>33015</v>
          </cell>
        </row>
        <row r="472">
          <cell r="A472">
            <v>33022</v>
          </cell>
        </row>
        <row r="473">
          <cell r="A473">
            <v>33029</v>
          </cell>
        </row>
        <row r="474">
          <cell r="A474">
            <v>33036</v>
          </cell>
        </row>
        <row r="475">
          <cell r="A475">
            <v>33043</v>
          </cell>
        </row>
        <row r="476">
          <cell r="A476">
            <v>33050</v>
          </cell>
        </row>
        <row r="477">
          <cell r="A477">
            <v>33057</v>
          </cell>
        </row>
        <row r="478">
          <cell r="A478">
            <v>33064</v>
          </cell>
        </row>
        <row r="479">
          <cell r="A479">
            <v>33071</v>
          </cell>
        </row>
        <row r="480">
          <cell r="A480">
            <v>33078</v>
          </cell>
        </row>
        <row r="481">
          <cell r="A481">
            <v>33085</v>
          </cell>
        </row>
        <row r="482">
          <cell r="A482">
            <v>33092</v>
          </cell>
        </row>
        <row r="483">
          <cell r="A483">
            <v>33099</v>
          </cell>
        </row>
        <row r="484">
          <cell r="A484">
            <v>33106</v>
          </cell>
        </row>
        <row r="485">
          <cell r="A485">
            <v>33113</v>
          </cell>
        </row>
        <row r="486">
          <cell r="A486">
            <v>33120</v>
          </cell>
        </row>
        <row r="487">
          <cell r="A487">
            <v>33127</v>
          </cell>
        </row>
        <row r="488">
          <cell r="A488">
            <v>33134</v>
          </cell>
        </row>
        <row r="489">
          <cell r="A489">
            <v>33141</v>
          </cell>
        </row>
        <row r="490">
          <cell r="A490">
            <v>33148</v>
          </cell>
        </row>
        <row r="491">
          <cell r="A491">
            <v>33155</v>
          </cell>
        </row>
        <row r="492">
          <cell r="A492">
            <v>33162</v>
          </cell>
        </row>
        <row r="493">
          <cell r="A493">
            <v>33169</v>
          </cell>
        </row>
        <row r="494">
          <cell r="A494">
            <v>33176</v>
          </cell>
        </row>
        <row r="495">
          <cell r="A495">
            <v>33183</v>
          </cell>
        </row>
        <row r="496">
          <cell r="A496">
            <v>33190</v>
          </cell>
        </row>
        <row r="497">
          <cell r="A497">
            <v>33197</v>
          </cell>
        </row>
        <row r="498">
          <cell r="A498">
            <v>33204</v>
          </cell>
        </row>
        <row r="499">
          <cell r="A499">
            <v>33211</v>
          </cell>
        </row>
        <row r="500">
          <cell r="A500">
            <v>33218</v>
          </cell>
        </row>
        <row r="501">
          <cell r="A501">
            <v>33225</v>
          </cell>
        </row>
        <row r="502">
          <cell r="A502">
            <v>33233</v>
          </cell>
        </row>
        <row r="503">
          <cell r="A503">
            <v>33240</v>
          </cell>
        </row>
        <row r="504">
          <cell r="A504">
            <v>33246</v>
          </cell>
        </row>
        <row r="505">
          <cell r="A505">
            <v>33253</v>
          </cell>
        </row>
        <row r="506">
          <cell r="A506">
            <v>33260</v>
          </cell>
        </row>
        <row r="507">
          <cell r="A507">
            <v>33267</v>
          </cell>
        </row>
        <row r="508">
          <cell r="A508">
            <v>33274</v>
          </cell>
        </row>
        <row r="509">
          <cell r="A509">
            <v>33281</v>
          </cell>
        </row>
        <row r="510">
          <cell r="A510">
            <v>33288</v>
          </cell>
        </row>
        <row r="511">
          <cell r="A511">
            <v>33295</v>
          </cell>
        </row>
        <row r="512">
          <cell r="A512">
            <v>33302</v>
          </cell>
        </row>
        <row r="513">
          <cell r="A513">
            <v>33309</v>
          </cell>
        </row>
        <row r="514">
          <cell r="A514">
            <v>33316</v>
          </cell>
        </row>
        <row r="515">
          <cell r="A515">
            <v>33323</v>
          </cell>
        </row>
        <row r="516">
          <cell r="A516">
            <v>33330</v>
          </cell>
        </row>
        <row r="517">
          <cell r="A517">
            <v>33337</v>
          </cell>
        </row>
        <row r="518">
          <cell r="A518">
            <v>33344</v>
          </cell>
        </row>
        <row r="519">
          <cell r="A519">
            <v>33351</v>
          </cell>
        </row>
        <row r="520">
          <cell r="A520">
            <v>33358</v>
          </cell>
        </row>
        <row r="521">
          <cell r="A521">
            <v>33365</v>
          </cell>
        </row>
        <row r="522">
          <cell r="A522">
            <v>33372</v>
          </cell>
        </row>
        <row r="523">
          <cell r="A523">
            <v>33379</v>
          </cell>
        </row>
        <row r="524">
          <cell r="A524">
            <v>33386</v>
          </cell>
        </row>
        <row r="525">
          <cell r="A525">
            <v>33393</v>
          </cell>
        </row>
        <row r="526">
          <cell r="A526">
            <v>33400</v>
          </cell>
        </row>
        <row r="527">
          <cell r="A527">
            <v>33407</v>
          </cell>
        </row>
        <row r="528">
          <cell r="A528">
            <v>33414</v>
          </cell>
        </row>
        <row r="529">
          <cell r="A529">
            <v>33421</v>
          </cell>
        </row>
        <row r="530">
          <cell r="A530">
            <v>33428</v>
          </cell>
        </row>
        <row r="531">
          <cell r="A531">
            <v>33435</v>
          </cell>
        </row>
        <row r="532">
          <cell r="A532">
            <v>33442</v>
          </cell>
        </row>
        <row r="533">
          <cell r="A533">
            <v>33449</v>
          </cell>
        </row>
        <row r="534">
          <cell r="A534">
            <v>33456</v>
          </cell>
        </row>
        <row r="535">
          <cell r="A535">
            <v>33463</v>
          </cell>
        </row>
        <row r="536">
          <cell r="A536">
            <v>33470</v>
          </cell>
        </row>
        <row r="537">
          <cell r="A537">
            <v>33477</v>
          </cell>
        </row>
        <row r="538">
          <cell r="A538">
            <v>33484</v>
          </cell>
        </row>
        <row r="539">
          <cell r="A539">
            <v>33491</v>
          </cell>
        </row>
        <row r="540">
          <cell r="A540">
            <v>33498</v>
          </cell>
        </row>
        <row r="541">
          <cell r="A541">
            <v>33505</v>
          </cell>
        </row>
        <row r="542">
          <cell r="A542">
            <v>33512</v>
          </cell>
        </row>
        <row r="543">
          <cell r="A543">
            <v>33519</v>
          </cell>
        </row>
        <row r="544">
          <cell r="A544">
            <v>33526</v>
          </cell>
        </row>
        <row r="545">
          <cell r="A545">
            <v>33533</v>
          </cell>
        </row>
        <row r="546">
          <cell r="A546">
            <v>33540</v>
          </cell>
        </row>
        <row r="547">
          <cell r="A547">
            <v>33547</v>
          </cell>
        </row>
        <row r="548">
          <cell r="A548">
            <v>33554</v>
          </cell>
        </row>
        <row r="549">
          <cell r="A549">
            <v>33561</v>
          </cell>
        </row>
        <row r="550">
          <cell r="A550">
            <v>33568</v>
          </cell>
        </row>
        <row r="551">
          <cell r="A551">
            <v>33575</v>
          </cell>
        </row>
        <row r="552">
          <cell r="A552">
            <v>33582</v>
          </cell>
        </row>
        <row r="553">
          <cell r="A553">
            <v>33589</v>
          </cell>
        </row>
        <row r="554">
          <cell r="A554">
            <v>33596</v>
          </cell>
        </row>
        <row r="555">
          <cell r="A555">
            <v>33603</v>
          </cell>
        </row>
        <row r="556">
          <cell r="A556">
            <v>33610</v>
          </cell>
        </row>
        <row r="557">
          <cell r="A557">
            <v>33617</v>
          </cell>
        </row>
        <row r="558">
          <cell r="A558">
            <v>33624</v>
          </cell>
        </row>
        <row r="559">
          <cell r="A559">
            <v>33631</v>
          </cell>
        </row>
        <row r="560">
          <cell r="A560">
            <v>33638</v>
          </cell>
        </row>
        <row r="561">
          <cell r="A561">
            <v>33645</v>
          </cell>
        </row>
        <row r="562">
          <cell r="A562">
            <v>33652</v>
          </cell>
        </row>
        <row r="563">
          <cell r="A563">
            <v>33659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cense"/>
      <sheetName val="Title"/>
      <sheetName val="1 Page Project Summary"/>
      <sheetName val="NRG Capital Costs"/>
      <sheetName val="Data Conversion"/>
      <sheetName val="Table 1 PV Inputs"/>
      <sheetName val="Table 1 Global Inputs"/>
      <sheetName val="Table 1C Annual Inputs"/>
      <sheetName val="Table 1P Partner Returns"/>
      <sheetName val="Table 2 Summary"/>
      <sheetName val="Copy of Table 2 Base Case"/>
      <sheetName val="Summary Case Comparison"/>
      <sheetName val="Custom Construction"/>
      <sheetName val="Table 3 Construction"/>
      <sheetName val="Table 4 Operating Costs"/>
      <sheetName val="Table 5 Debt Service"/>
      <sheetName val="Table 6 Revenues"/>
      <sheetName val="Table 7 Cash Flow -Leveraged"/>
      <sheetName val="Table 7A Cash Flow -Unleveraged"/>
      <sheetName val="Table 8 NPV &amp; IRR -Leveraged"/>
      <sheetName val="Table 8A NPV &amp; IRR -Unleveraged"/>
      <sheetName val="Table 9 Sources - Uses"/>
      <sheetName val="Table 10 Major Maintenance"/>
      <sheetName val="Table 11 Financials"/>
      <sheetName val="Table 11P Prtnrshp Financials"/>
      <sheetName val="Table 12 Dollars per MWH"/>
      <sheetName val="Table 13 Depreciation"/>
      <sheetName val="Sensitivities"/>
      <sheetName val="Graphs Sensitivity 1"/>
      <sheetName val="Graphs Sensitivity 2"/>
      <sheetName val="Graphs Sensitivity 3"/>
      <sheetName val="Graphs Sensitivity 4"/>
      <sheetName val="Graphs Tornado 5"/>
      <sheetName val="Status"/>
      <sheetName val="Detail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>
        <row r="45">
          <cell r="F45">
            <v>0</v>
          </cell>
        </row>
        <row r="78">
          <cell r="F78">
            <v>0</v>
          </cell>
          <cell r="G78">
            <v>0</v>
          </cell>
        </row>
        <row r="79">
          <cell r="F79">
            <v>0</v>
          </cell>
          <cell r="G79">
            <v>0</v>
          </cell>
        </row>
        <row r="89">
          <cell r="U89">
            <v>0</v>
          </cell>
        </row>
        <row r="90">
          <cell r="U90">
            <v>7.0000000000000001E-3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71D10-090C-449A-87E5-83E84CB6B151}">
  <sheetPr>
    <tabColor theme="8" tint="0.79998168889431442"/>
    <pageSetUpPr fitToPage="1"/>
  </sheetPr>
  <dimension ref="A1:M64"/>
  <sheetViews>
    <sheetView showGridLines="0" tabSelected="1" zoomScale="85" zoomScaleNormal="85" workbookViewId="0">
      <pane ySplit="4" topLeftCell="A5" activePane="bottomLeft" state="frozen"/>
      <selection activeCell="G14" sqref="G14:I49"/>
      <selection pane="bottomLeft" activeCell="E36" sqref="E36"/>
    </sheetView>
  </sheetViews>
  <sheetFormatPr defaultRowHeight="15" x14ac:dyDescent="0.25"/>
  <cols>
    <col min="1" max="1" width="13.5703125" customWidth="1"/>
    <col min="2" max="2" width="50.5703125" customWidth="1"/>
    <col min="3" max="3" width="15.7109375" hidden="1" customWidth="1"/>
    <col min="4" max="7" width="15.7109375" customWidth="1"/>
    <col min="8" max="9" width="18.85546875" customWidth="1"/>
  </cols>
  <sheetData>
    <row r="1" spans="1:13" x14ac:dyDescent="0.25">
      <c r="B1" s="1" t="s">
        <v>41</v>
      </c>
    </row>
    <row r="2" spans="1:13" x14ac:dyDescent="0.25">
      <c r="B2" s="1" t="s">
        <v>13</v>
      </c>
    </row>
    <row r="3" spans="1:13" x14ac:dyDescent="0.25">
      <c r="C3" s="15" t="s">
        <v>47</v>
      </c>
      <c r="D3" s="15" t="s">
        <v>6</v>
      </c>
      <c r="E3" s="15" t="s">
        <v>6</v>
      </c>
      <c r="F3" s="15" t="s">
        <v>6</v>
      </c>
      <c r="G3" s="15" t="s">
        <v>6</v>
      </c>
    </row>
    <row r="4" spans="1:13" x14ac:dyDescent="0.25">
      <c r="B4" s="3" t="s">
        <v>7</v>
      </c>
      <c r="C4" s="14" t="s">
        <v>8</v>
      </c>
      <c r="D4" s="14" t="s">
        <v>9</v>
      </c>
      <c r="E4" s="14" t="s">
        <v>10</v>
      </c>
      <c r="F4" s="14" t="s">
        <v>11</v>
      </c>
      <c r="G4" s="14" t="s">
        <v>12</v>
      </c>
    </row>
    <row r="5" spans="1:13" ht="15.75" customHeight="1" x14ac:dyDescent="0.25">
      <c r="B5" s="29" t="s">
        <v>25</v>
      </c>
      <c r="C5" s="48">
        <v>5024</v>
      </c>
      <c r="D5" s="48">
        <v>5074</v>
      </c>
      <c r="E5" s="48">
        <v>5086</v>
      </c>
      <c r="F5" s="48">
        <v>5091</v>
      </c>
      <c r="G5" s="49">
        <v>5095</v>
      </c>
    </row>
    <row r="6" spans="1:13" x14ac:dyDescent="0.25">
      <c r="B6" s="30" t="s">
        <v>14</v>
      </c>
      <c r="C6" s="42">
        <f t="shared" ref="C6:G6" si="0">+C10/C5</f>
        <v>11453.976114649682</v>
      </c>
      <c r="D6" s="42">
        <f t="shared" si="0"/>
        <v>11884.111943240046</v>
      </c>
      <c r="E6" s="42">
        <f t="shared" si="0"/>
        <v>12121.215690129768</v>
      </c>
      <c r="F6" s="42">
        <f t="shared" si="0"/>
        <v>12317.629738754666</v>
      </c>
      <c r="G6" s="43">
        <f t="shared" si="0"/>
        <v>12520.206084396466</v>
      </c>
      <c r="J6" s="51"/>
      <c r="K6" s="51"/>
      <c r="L6" s="51"/>
      <c r="M6" s="51"/>
    </row>
    <row r="7" spans="1:13" x14ac:dyDescent="0.25">
      <c r="B7" s="31" t="s">
        <v>34</v>
      </c>
      <c r="C7" s="45">
        <f>+C11/C5</f>
        <v>1270.4502388535032</v>
      </c>
      <c r="D7" s="45">
        <f t="shared" ref="D7:G7" si="1">+D11/D5</f>
        <v>1277.0472999605834</v>
      </c>
      <c r="E7" s="45">
        <f t="shared" si="1"/>
        <v>1303.4616594573338</v>
      </c>
      <c r="F7" s="45">
        <f t="shared" si="1"/>
        <v>1312.88843056374</v>
      </c>
      <c r="G7" s="46">
        <f t="shared" si="1"/>
        <v>1320.6251226692837</v>
      </c>
      <c r="J7" s="51"/>
      <c r="K7" s="51"/>
      <c r="L7" s="51"/>
      <c r="M7" s="51"/>
    </row>
    <row r="8" spans="1:13" x14ac:dyDescent="0.25">
      <c r="A8" s="59"/>
      <c r="B8" s="5"/>
      <c r="C8" s="34"/>
      <c r="D8" s="60"/>
      <c r="E8" s="61"/>
      <c r="F8" s="61"/>
      <c r="G8" s="61"/>
    </row>
    <row r="9" spans="1:13" x14ac:dyDescent="0.25">
      <c r="A9" s="59"/>
      <c r="B9" s="3" t="s">
        <v>15</v>
      </c>
      <c r="C9" s="9"/>
      <c r="D9" s="35"/>
      <c r="E9" s="35"/>
      <c r="F9" s="35"/>
      <c r="G9" s="35"/>
    </row>
    <row r="10" spans="1:13" x14ac:dyDescent="0.25">
      <c r="A10" s="59"/>
      <c r="B10" s="10" t="s">
        <v>16</v>
      </c>
      <c r="C10" s="52">
        <v>57544776</v>
      </c>
      <c r="D10" s="52">
        <v>60299984</v>
      </c>
      <c r="E10" s="52">
        <v>61648503</v>
      </c>
      <c r="F10" s="52">
        <v>62709053</v>
      </c>
      <c r="G10" s="52">
        <v>63790450</v>
      </c>
    </row>
    <row r="11" spans="1:13" x14ac:dyDescent="0.25">
      <c r="B11" s="10" t="s">
        <v>26</v>
      </c>
      <c r="C11" s="26">
        <v>6382742</v>
      </c>
      <c r="D11" s="26">
        <v>6479738</v>
      </c>
      <c r="E11" s="26">
        <v>6629406</v>
      </c>
      <c r="F11" s="26">
        <v>6683915</v>
      </c>
      <c r="G11" s="44">
        <v>6728585</v>
      </c>
    </row>
    <row r="12" spans="1:13" x14ac:dyDescent="0.25">
      <c r="B12" s="32" t="s">
        <v>27</v>
      </c>
      <c r="C12" s="26">
        <v>265000</v>
      </c>
      <c r="D12" s="26">
        <v>285000</v>
      </c>
      <c r="E12" s="26">
        <v>285000</v>
      </c>
      <c r="F12" s="26">
        <v>285000</v>
      </c>
      <c r="G12" s="44">
        <v>285000</v>
      </c>
    </row>
    <row r="13" spans="1:13" x14ac:dyDescent="0.25">
      <c r="B13" s="4" t="s">
        <v>0</v>
      </c>
      <c r="C13" s="11">
        <f t="shared" ref="C13:G13" si="2">SUM(C10:C12)</f>
        <v>64192518</v>
      </c>
      <c r="D13" s="11">
        <f t="shared" si="2"/>
        <v>67064722</v>
      </c>
      <c r="E13" s="11">
        <f t="shared" si="2"/>
        <v>68562909</v>
      </c>
      <c r="F13" s="11">
        <f t="shared" si="2"/>
        <v>69677968</v>
      </c>
      <c r="G13" s="11">
        <f t="shared" si="2"/>
        <v>70804035</v>
      </c>
      <c r="H13" s="7"/>
    </row>
    <row r="15" spans="1:13" x14ac:dyDescent="0.25">
      <c r="B15" s="3" t="s">
        <v>17</v>
      </c>
      <c r="C15" s="8"/>
      <c r="D15" s="8"/>
      <c r="E15" s="8"/>
      <c r="F15" s="8"/>
      <c r="G15" s="8"/>
    </row>
    <row r="16" spans="1:13" x14ac:dyDescent="0.25">
      <c r="A16" s="2"/>
      <c r="B16" t="s">
        <v>28</v>
      </c>
      <c r="C16" s="33">
        <v>26613395</v>
      </c>
      <c r="D16" s="33">
        <v>27106764</v>
      </c>
      <c r="E16" s="33">
        <v>27426986</v>
      </c>
      <c r="F16" s="33">
        <v>27597022</v>
      </c>
      <c r="G16" s="33">
        <v>27884977</v>
      </c>
      <c r="H16" s="6"/>
      <c r="I16" s="6"/>
      <c r="J16" s="51"/>
      <c r="K16" s="51"/>
      <c r="L16" s="51"/>
      <c r="M16" s="51"/>
    </row>
    <row r="17" spans="1:9" x14ac:dyDescent="0.25">
      <c r="A17" s="2"/>
      <c r="B17" t="s">
        <v>29</v>
      </c>
      <c r="C17" s="26">
        <v>14879804</v>
      </c>
      <c r="D17" s="26">
        <v>15553079</v>
      </c>
      <c r="E17" s="26">
        <v>16162527</v>
      </c>
      <c r="F17" s="26">
        <v>16724845</v>
      </c>
      <c r="G17" s="26">
        <v>17323246</v>
      </c>
      <c r="H17" s="6"/>
      <c r="I17" s="6"/>
    </row>
    <row r="18" spans="1:9" x14ac:dyDescent="0.25">
      <c r="A18" s="2"/>
      <c r="B18" t="s">
        <v>30</v>
      </c>
      <c r="C18" s="26">
        <v>2532247</v>
      </c>
      <c r="D18" s="26">
        <v>2724912</v>
      </c>
      <c r="E18" s="26">
        <v>2859318</v>
      </c>
      <c r="F18" s="26">
        <v>2978074</v>
      </c>
      <c r="G18" s="26">
        <v>3071140</v>
      </c>
      <c r="H18" s="6"/>
      <c r="I18" s="6"/>
    </row>
    <row r="19" spans="1:9" x14ac:dyDescent="0.25">
      <c r="A19" s="2"/>
      <c r="B19" t="s">
        <v>31</v>
      </c>
      <c r="C19" s="26">
        <v>4961208</v>
      </c>
      <c r="D19" s="26">
        <v>5143723</v>
      </c>
      <c r="E19" s="26">
        <v>5278573</v>
      </c>
      <c r="F19" s="26">
        <v>5410255</v>
      </c>
      <c r="G19" s="26">
        <v>5526082</v>
      </c>
      <c r="H19" s="6"/>
      <c r="I19" s="6"/>
    </row>
    <row r="20" spans="1:9" ht="14.85" customHeight="1" x14ac:dyDescent="0.25">
      <c r="A20" s="2"/>
      <c r="B20" t="s">
        <v>57</v>
      </c>
      <c r="C20" s="26">
        <v>4784714</v>
      </c>
      <c r="D20" s="26">
        <v>5049933</v>
      </c>
      <c r="E20" s="26">
        <v>5293326</v>
      </c>
      <c r="F20" s="26">
        <v>5519507</v>
      </c>
      <c r="G20" s="26">
        <v>5588852</v>
      </c>
      <c r="H20" s="6"/>
      <c r="I20" s="6"/>
    </row>
    <row r="21" spans="1:9" x14ac:dyDescent="0.25">
      <c r="A21" s="2"/>
      <c r="B21" t="s">
        <v>32</v>
      </c>
      <c r="C21" s="26">
        <v>2439766</v>
      </c>
      <c r="D21" s="26">
        <v>2545541</v>
      </c>
      <c r="E21" s="26">
        <v>2641583</v>
      </c>
      <c r="F21" s="26">
        <v>2716003</v>
      </c>
      <c r="G21" s="26">
        <v>2796416</v>
      </c>
      <c r="H21" s="6"/>
      <c r="I21" s="6"/>
    </row>
    <row r="22" spans="1:9" ht="17.25" x14ac:dyDescent="0.25">
      <c r="B22" s="4" t="s">
        <v>22</v>
      </c>
      <c r="C22" s="11">
        <f t="shared" ref="C22:G22" si="3">SUM(C16:C21)</f>
        <v>56211134</v>
      </c>
      <c r="D22" s="11">
        <f t="shared" si="3"/>
        <v>58123952</v>
      </c>
      <c r="E22" s="11">
        <f t="shared" si="3"/>
        <v>59662313</v>
      </c>
      <c r="F22" s="11">
        <f t="shared" si="3"/>
        <v>60945706</v>
      </c>
      <c r="G22" s="11">
        <f t="shared" si="3"/>
        <v>62190713</v>
      </c>
      <c r="I22" t="s">
        <v>5</v>
      </c>
    </row>
    <row r="23" spans="1:9" x14ac:dyDescent="0.25">
      <c r="B23" s="5"/>
      <c r="C23" s="24"/>
      <c r="D23" s="24"/>
      <c r="E23" s="24"/>
      <c r="F23" s="24"/>
      <c r="G23" s="24"/>
    </row>
    <row r="24" spans="1:9" ht="15" customHeight="1" x14ac:dyDescent="0.25">
      <c r="B24" s="16" t="s">
        <v>1</v>
      </c>
      <c r="C24" s="17">
        <f t="shared" ref="C24:G24" si="4">C13-C22</f>
        <v>7981384</v>
      </c>
      <c r="D24" s="17">
        <f t="shared" si="4"/>
        <v>8940770</v>
      </c>
      <c r="E24" s="17">
        <f t="shared" si="4"/>
        <v>8900596</v>
      </c>
      <c r="F24" s="17">
        <f t="shared" si="4"/>
        <v>8732262</v>
      </c>
      <c r="G24" s="17">
        <f t="shared" si="4"/>
        <v>8613322</v>
      </c>
    </row>
    <row r="25" spans="1:9" ht="15" customHeight="1" x14ac:dyDescent="0.25">
      <c r="B25" s="10" t="s">
        <v>33</v>
      </c>
      <c r="C25" s="50">
        <v>143355</v>
      </c>
      <c r="D25" s="26">
        <v>0</v>
      </c>
      <c r="E25" s="26">
        <v>0</v>
      </c>
      <c r="F25" s="26">
        <v>0</v>
      </c>
      <c r="G25" s="26">
        <v>0</v>
      </c>
    </row>
    <row r="26" spans="1:9" ht="15" customHeight="1" x14ac:dyDescent="0.25">
      <c r="B26" s="10" t="s">
        <v>35</v>
      </c>
      <c r="C26" s="26">
        <v>297500</v>
      </c>
      <c r="D26" s="26">
        <v>312500</v>
      </c>
      <c r="E26" s="26">
        <v>327500</v>
      </c>
      <c r="F26" s="26">
        <v>345000</v>
      </c>
      <c r="G26" s="26">
        <v>365000</v>
      </c>
    </row>
    <row r="27" spans="1:9" ht="15" customHeight="1" x14ac:dyDescent="0.25">
      <c r="B27" s="10" t="s">
        <v>36</v>
      </c>
      <c r="C27" s="26">
        <v>719012.5</v>
      </c>
      <c r="D27" s="26">
        <v>704881.25000000012</v>
      </c>
      <c r="E27" s="26">
        <v>690037.5</v>
      </c>
      <c r="F27" s="26">
        <v>674481.25</v>
      </c>
      <c r="G27" s="26">
        <v>657206.25</v>
      </c>
    </row>
    <row r="28" spans="1:9" ht="15" customHeight="1" x14ac:dyDescent="0.25">
      <c r="B28" s="10" t="s">
        <v>37</v>
      </c>
      <c r="C28" s="26">
        <v>295000</v>
      </c>
      <c r="D28" s="26">
        <v>305000</v>
      </c>
      <c r="E28" s="26">
        <v>317500</v>
      </c>
      <c r="F28" s="26">
        <v>332500</v>
      </c>
      <c r="G28" s="26">
        <v>345000</v>
      </c>
    </row>
    <row r="29" spans="1:9" ht="15" customHeight="1" x14ac:dyDescent="0.25">
      <c r="B29" s="10" t="s">
        <v>38</v>
      </c>
      <c r="C29" s="26">
        <v>689800</v>
      </c>
      <c r="D29" s="26">
        <v>678000</v>
      </c>
      <c r="E29" s="26">
        <v>665800</v>
      </c>
      <c r="F29" s="26">
        <v>653100</v>
      </c>
      <c r="G29" s="26">
        <v>639800</v>
      </c>
    </row>
    <row r="30" spans="1:9" x14ac:dyDescent="0.25">
      <c r="B30" s="10" t="s">
        <v>39</v>
      </c>
      <c r="C30" s="26">
        <v>840000.00000000023</v>
      </c>
      <c r="D30" s="26">
        <v>887500.00000000012</v>
      </c>
      <c r="E30" s="26">
        <v>932500.00000000012</v>
      </c>
      <c r="F30" s="26">
        <v>980000</v>
      </c>
      <c r="G30" s="26">
        <v>1029999.9999999998</v>
      </c>
      <c r="H30" s="7"/>
    </row>
    <row r="31" spans="1:9" x14ac:dyDescent="0.25">
      <c r="B31" s="10" t="s">
        <v>40</v>
      </c>
      <c r="C31" s="26">
        <v>2775100</v>
      </c>
      <c r="D31" s="26">
        <v>2729875</v>
      </c>
      <c r="E31" s="26">
        <v>2685500</v>
      </c>
      <c r="F31" s="26">
        <v>2638875</v>
      </c>
      <c r="G31" s="26">
        <v>2589875</v>
      </c>
    </row>
    <row r="32" spans="1:9" x14ac:dyDescent="0.25">
      <c r="B32" s="10" t="s">
        <v>48</v>
      </c>
      <c r="C32" s="26">
        <v>0</v>
      </c>
      <c r="D32" s="26">
        <v>87500</v>
      </c>
      <c r="E32" s="26">
        <v>182500.00000000003</v>
      </c>
      <c r="F32" s="26">
        <v>194999.99999999994</v>
      </c>
      <c r="G32" s="26">
        <v>207499.99999999994</v>
      </c>
      <c r="H32" s="7"/>
    </row>
    <row r="33" spans="2:8" x14ac:dyDescent="0.25">
      <c r="B33" s="10" t="s">
        <v>49</v>
      </c>
      <c r="C33" s="26">
        <v>916501.2899999998</v>
      </c>
      <c r="D33" s="26">
        <v>1141662.4999999998</v>
      </c>
      <c r="E33" s="26">
        <v>1135099.9999999998</v>
      </c>
      <c r="F33" s="26">
        <v>1121412.4999999998</v>
      </c>
      <c r="G33" s="26">
        <v>1108350.0000000002</v>
      </c>
    </row>
    <row r="34" spans="2:8" ht="17.25" x14ac:dyDescent="0.25">
      <c r="B34" s="4" t="s">
        <v>44</v>
      </c>
      <c r="C34" s="12">
        <f>SUM(C25:C33)</f>
        <v>6676268.79</v>
      </c>
      <c r="D34" s="12">
        <f>SUM(D25:D33)</f>
        <v>6846918.75</v>
      </c>
      <c r="E34" s="12">
        <f>SUM(E25:E33)</f>
        <v>6936437.5</v>
      </c>
      <c r="F34" s="12">
        <f>SUM(F25:F33)</f>
        <v>6940368.75</v>
      </c>
      <c r="G34" s="12">
        <f>SUM(G25:G33)</f>
        <v>6942731.25</v>
      </c>
    </row>
    <row r="35" spans="2:8" x14ac:dyDescent="0.25">
      <c r="B35" s="3"/>
      <c r="C35" s="37"/>
      <c r="D35" s="37"/>
      <c r="E35" s="37"/>
      <c r="F35" s="37"/>
      <c r="G35" s="37"/>
    </row>
    <row r="36" spans="2:8" x14ac:dyDescent="0.25">
      <c r="B36" s="27" t="s">
        <v>4</v>
      </c>
      <c r="C36" s="25">
        <f>IFERROR(C24/C34,"-   ")</f>
        <v>1.1954857198012845</v>
      </c>
      <c r="D36" s="25">
        <f>IFERROR(D24/D34,"-   ")</f>
        <v>1.3058092736970188</v>
      </c>
      <c r="E36" s="25">
        <f>IFERROR(E24/E34,"-   ")</f>
        <v>1.2831653136065884</v>
      </c>
      <c r="F36" s="25">
        <f>IFERROR(F24/F34,"-   ")</f>
        <v>1.2581841562813214</v>
      </c>
      <c r="G36" s="53">
        <f>IFERROR(G24/G34,"-   ")</f>
        <v>1.2406244300468925</v>
      </c>
    </row>
    <row r="37" spans="2:8" x14ac:dyDescent="0.25">
      <c r="B37" s="21"/>
      <c r="C37" s="22"/>
      <c r="D37" s="22"/>
      <c r="E37" s="22"/>
      <c r="F37" s="22"/>
      <c r="G37" s="22"/>
    </row>
    <row r="38" spans="2:8" ht="17.25" x14ac:dyDescent="0.25">
      <c r="B38" s="38" t="s">
        <v>43</v>
      </c>
      <c r="C38" s="19">
        <v>6908593.75</v>
      </c>
      <c r="D38" s="19">
        <f>C38</f>
        <v>6908593.75</v>
      </c>
      <c r="E38" s="19">
        <f t="shared" ref="E38:G38" si="5">D38</f>
        <v>6908593.75</v>
      </c>
      <c r="F38" s="19">
        <f t="shared" si="5"/>
        <v>6908593.75</v>
      </c>
      <c r="G38" s="54">
        <f t="shared" si="5"/>
        <v>6908593.75</v>
      </c>
    </row>
    <row r="39" spans="2:8" x14ac:dyDescent="0.25">
      <c r="B39" s="20" t="s">
        <v>18</v>
      </c>
      <c r="C39" s="18">
        <f>C24/C38</f>
        <v>1.1552834467940745</v>
      </c>
      <c r="D39" s="18">
        <f>D24/D38</f>
        <v>1.2941519393870857</v>
      </c>
      <c r="E39" s="18">
        <f>E24/E38</f>
        <v>1.2883368630555241</v>
      </c>
      <c r="F39" s="18">
        <f>F24/F38</f>
        <v>1.2639709781748276</v>
      </c>
      <c r="G39" s="55">
        <f>G24/G38</f>
        <v>1.2467547393418523</v>
      </c>
      <c r="H39" s="6"/>
    </row>
    <row r="40" spans="2:8" x14ac:dyDescent="0.25">
      <c r="B40" s="8"/>
      <c r="C40" s="8"/>
      <c r="D40" s="8"/>
      <c r="E40" s="8"/>
      <c r="F40" s="8"/>
      <c r="G40" s="8"/>
    </row>
    <row r="41" spans="2:8" ht="15" customHeight="1" x14ac:dyDescent="0.25">
      <c r="B41" s="62" t="s">
        <v>19</v>
      </c>
      <c r="C41" s="62"/>
      <c r="D41" s="62"/>
      <c r="E41" s="62"/>
      <c r="F41" s="62"/>
      <c r="G41" s="62"/>
    </row>
    <row r="42" spans="2:8" x14ac:dyDescent="0.25">
      <c r="B42" s="5" t="s">
        <v>20</v>
      </c>
      <c r="C42" s="6">
        <v>10924556</v>
      </c>
      <c r="D42" s="6">
        <f>C44</f>
        <v>12229671.210000001</v>
      </c>
      <c r="E42" s="6">
        <f t="shared" ref="E42:G42" si="6">D44</f>
        <v>14323522.460000001</v>
      </c>
      <c r="F42" s="6">
        <f t="shared" si="6"/>
        <v>16287680.960000001</v>
      </c>
      <c r="G42" s="6">
        <f t="shared" si="6"/>
        <v>18079574.210000001</v>
      </c>
    </row>
    <row r="43" spans="2:8" x14ac:dyDescent="0.25">
      <c r="B43" s="5" t="s">
        <v>21</v>
      </c>
      <c r="C43" s="7">
        <f>C24-C34</f>
        <v>1305115.21</v>
      </c>
      <c r="D43" s="7">
        <f>D24-D34</f>
        <v>2093851.25</v>
      </c>
      <c r="E43" s="7">
        <f>E24-E34</f>
        <v>1964158.5</v>
      </c>
      <c r="F43" s="7">
        <f>F24-F34</f>
        <v>1791893.25</v>
      </c>
      <c r="G43" s="7">
        <f>G24-G34</f>
        <v>1670590.75</v>
      </c>
    </row>
    <row r="44" spans="2:8" ht="15" customHeight="1" x14ac:dyDescent="0.25">
      <c r="B44" s="5" t="s">
        <v>24</v>
      </c>
      <c r="C44" s="7">
        <f t="shared" ref="C44:G44" si="7">C42+C43</f>
        <v>12229671.210000001</v>
      </c>
      <c r="D44" s="7">
        <f t="shared" si="7"/>
        <v>14323522.460000001</v>
      </c>
      <c r="E44" s="7">
        <f t="shared" si="7"/>
        <v>16287680.960000001</v>
      </c>
      <c r="F44" s="7">
        <f t="shared" si="7"/>
        <v>18079574.210000001</v>
      </c>
      <c r="G44" s="7">
        <f t="shared" si="7"/>
        <v>19750164.960000001</v>
      </c>
    </row>
    <row r="45" spans="2:8" x14ac:dyDescent="0.25">
      <c r="B45" s="56" t="s">
        <v>2</v>
      </c>
      <c r="C45" s="28">
        <f>C44/(C22+CC3129+C27+C33)*365</f>
        <v>77.166614872049109</v>
      </c>
      <c r="D45" s="28">
        <f t="shared" ref="D45:G45" si="8">D44/(D22+CD3129+D27+D33)*365</f>
        <v>87.177630141568415</v>
      </c>
      <c r="E45" s="28">
        <f t="shared" si="8"/>
        <v>96.686453935832006</v>
      </c>
      <c r="F45" s="28">
        <f t="shared" si="8"/>
        <v>105.17813719995242</v>
      </c>
      <c r="G45" s="57">
        <f t="shared" si="8"/>
        <v>112.7146766835528</v>
      </c>
    </row>
    <row r="47" spans="2:8" ht="15" customHeight="1" x14ac:dyDescent="0.25">
      <c r="B47" s="13" t="s">
        <v>45</v>
      </c>
      <c r="C47" s="9"/>
      <c r="D47" s="9"/>
      <c r="E47" s="9"/>
      <c r="F47" s="9"/>
      <c r="G47" s="9"/>
    </row>
    <row r="48" spans="2:8" ht="15" customHeight="1" x14ac:dyDescent="0.25">
      <c r="B48" s="47" t="s">
        <v>46</v>
      </c>
      <c r="C48" s="36"/>
      <c r="D48" s="36"/>
      <c r="E48" s="36"/>
      <c r="F48" s="36"/>
      <c r="G48" s="36"/>
    </row>
    <row r="49" spans="2:9" ht="15" customHeight="1" x14ac:dyDescent="0.25">
      <c r="B49" t="s">
        <v>50</v>
      </c>
      <c r="C49" s="36"/>
      <c r="D49" s="36"/>
      <c r="E49" s="36"/>
      <c r="F49" s="36"/>
      <c r="G49" s="36"/>
    </row>
    <row r="50" spans="2:9" ht="15" customHeight="1" x14ac:dyDescent="0.25">
      <c r="B50" t="s">
        <v>51</v>
      </c>
      <c r="C50" s="36"/>
      <c r="D50" s="36"/>
      <c r="E50" s="36"/>
      <c r="F50" s="36"/>
      <c r="G50" s="36"/>
    </row>
    <row r="51" spans="2:9" ht="15" customHeight="1" x14ac:dyDescent="0.25">
      <c r="B51" t="s">
        <v>52</v>
      </c>
      <c r="C51" s="36"/>
      <c r="D51" s="36"/>
      <c r="E51" s="36"/>
      <c r="F51" s="36"/>
      <c r="G51" s="36"/>
    </row>
    <row r="52" spans="2:9" x14ac:dyDescent="0.25">
      <c r="I52" s="36"/>
    </row>
    <row r="53" spans="2:9" ht="15" customHeight="1" x14ac:dyDescent="0.25">
      <c r="B53" s="13" t="s">
        <v>3</v>
      </c>
      <c r="C53" s="9"/>
      <c r="D53" s="9"/>
      <c r="E53" s="9"/>
      <c r="F53" s="9"/>
      <c r="G53" s="9"/>
    </row>
    <row r="54" spans="2:9" x14ac:dyDescent="0.25">
      <c r="B54" s="23" t="s">
        <v>53</v>
      </c>
      <c r="C54" s="36"/>
      <c r="D54" s="36"/>
      <c r="E54" s="36"/>
      <c r="F54" s="36"/>
      <c r="G54" s="36"/>
    </row>
    <row r="55" spans="2:9" ht="14.45" customHeight="1" x14ac:dyDescent="0.25">
      <c r="B55" t="s">
        <v>54</v>
      </c>
      <c r="H55" s="10"/>
    </row>
    <row r="56" spans="2:9" ht="14.45" customHeight="1" x14ac:dyDescent="0.25">
      <c r="B56" t="s">
        <v>23</v>
      </c>
      <c r="F56" s="10"/>
      <c r="G56" s="10"/>
      <c r="H56" s="10"/>
    </row>
    <row r="57" spans="2:9" x14ac:dyDescent="0.25">
      <c r="B57" t="s">
        <v>42</v>
      </c>
      <c r="F57" s="39"/>
      <c r="G57" s="39"/>
      <c r="H57" s="10"/>
    </row>
    <row r="58" spans="2:9" x14ac:dyDescent="0.25">
      <c r="B58" s="23" t="s">
        <v>55</v>
      </c>
      <c r="F58" s="40"/>
      <c r="G58" s="40"/>
      <c r="H58" s="10"/>
    </row>
    <row r="59" spans="2:9" x14ac:dyDescent="0.25">
      <c r="B59" s="23" t="s">
        <v>56</v>
      </c>
      <c r="H59" s="10"/>
    </row>
    <row r="60" spans="2:9" x14ac:dyDescent="0.25">
      <c r="H60" s="10"/>
    </row>
    <row r="61" spans="2:9" x14ac:dyDescent="0.25">
      <c r="H61" s="10"/>
      <c r="I61" s="41"/>
    </row>
    <row r="62" spans="2:9" x14ac:dyDescent="0.25">
      <c r="H62" s="10"/>
    </row>
    <row r="63" spans="2:9" x14ac:dyDescent="0.25">
      <c r="I63" s="41"/>
    </row>
    <row r="64" spans="2:9" x14ac:dyDescent="0.25">
      <c r="B64" s="58"/>
      <c r="C64" s="58"/>
      <c r="D64" s="58"/>
      <c r="E64" s="58"/>
      <c r="F64" s="58"/>
    </row>
  </sheetData>
  <mergeCells count="3">
    <mergeCell ref="A8:A10"/>
    <mergeCell ref="D8:G8"/>
    <mergeCell ref="B41:G41"/>
  </mergeCells>
  <printOptions horizontalCentered="1"/>
  <pageMargins left="0.45" right="0.45" top="0.5" bottom="0.5" header="0.3" footer="0.3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System</vt:lpstr>
      <vt:lpstr>System!Print_Area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Smith</dc:creator>
  <cp:lastModifiedBy>Paul Ballou</cp:lastModifiedBy>
  <cp:lastPrinted>2023-10-16T22:32:07Z</cp:lastPrinted>
  <dcterms:created xsi:type="dcterms:W3CDTF">2019-07-01T19:21:23Z</dcterms:created>
  <dcterms:modified xsi:type="dcterms:W3CDTF">2025-10-02T17:42:04Z</dcterms:modified>
</cp:coreProperties>
</file>