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chool Growth &amp; Development\Active Projects or Drafts\Nevada\Pinecrest Academy of Nevada (PAN)\Charter Amendments\Springs Facility (B&amp;G Club) - 2025\Drafts\"/>
    </mc:Choice>
  </mc:AlternateContent>
  <xr:revisionPtr revIDLastSave="0" documentId="13_ncr:1_{0A2B94AA-E3FF-4944-ABC8-3BE977EF6B03}" xr6:coauthVersionLast="47" xr6:coauthVersionMax="47" xr10:uidLastSave="{00000000-0000-0000-0000-000000000000}"/>
  <bookViews>
    <workbookView xWindow="-28920" yWindow="-120" windowWidth="29040" windowHeight="15720" xr2:uid="{E5C03CC7-F4FF-4E9E-BD5D-31A3E4C93F74}"/>
  </bookViews>
  <sheets>
    <sheet name="Current Budget &amp; CashFlow" sheetId="60" r:id="rId1"/>
  </sheets>
  <definedNames>
    <definedName name="_xlnm.Print_Area" localSheetId="0">'Current Budget &amp; CashFlow'!$A$1:$J$220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0" l="1"/>
  <c r="N7" i="60" s="1"/>
  <c r="O7" i="60" s="1"/>
  <c r="P7" i="60" s="1"/>
  <c r="Q7" i="60" s="1"/>
  <c r="R7" i="60" s="1"/>
  <c r="S7" i="60" s="1"/>
  <c r="T7" i="60" s="1"/>
  <c r="U7" i="60" s="1"/>
  <c r="V7" i="60" s="1"/>
  <c r="W7" i="60" s="1"/>
  <c r="X7" i="60" s="1"/>
  <c r="Y7" i="60" s="1"/>
  <c r="L5" i="60" l="1"/>
  <c r="N5" i="60" s="1"/>
  <c r="O5" i="60" s="1"/>
  <c r="P5" i="60" s="1"/>
  <c r="Q5" i="60" s="1"/>
  <c r="R5" i="60" s="1"/>
  <c r="S5" i="60" s="1"/>
  <c r="T5" i="60" s="1"/>
  <c r="U5" i="60" s="1"/>
  <c r="V5" i="60" s="1"/>
  <c r="W5" i="60" s="1"/>
  <c r="X5" i="60" s="1"/>
  <c r="Y5" i="60" s="1"/>
  <c r="L2" i="60"/>
  <c r="N2" i="60" s="1"/>
  <c r="O2" i="60" s="1"/>
  <c r="P2" i="60" s="1"/>
  <c r="Q2" i="60" s="1"/>
  <c r="R2" i="60" s="1"/>
  <c r="S2" i="60" s="1"/>
  <c r="T2" i="60" s="1"/>
  <c r="U2" i="60" s="1"/>
  <c r="V2" i="60" s="1"/>
  <c r="W2" i="60" s="1"/>
  <c r="X2" i="60" s="1"/>
  <c r="Y2" i="60" s="1"/>
  <c r="L8" i="60"/>
  <c r="N8" i="60" s="1"/>
  <c r="O8" i="60" s="1"/>
  <c r="P8" i="60" s="1"/>
  <c r="Q8" i="60" s="1"/>
  <c r="R8" i="60" s="1"/>
  <c r="S8" i="60" s="1"/>
  <c r="T8" i="60" s="1"/>
  <c r="U8" i="60" s="1"/>
  <c r="V8" i="60" s="1"/>
  <c r="W8" i="60" s="1"/>
  <c r="X8" i="60" s="1"/>
  <c r="Y8" i="60" s="1"/>
  <c r="L6" i="60"/>
  <c r="N6" i="60" s="1"/>
  <c r="O6" i="60" s="1"/>
  <c r="P6" i="60" s="1"/>
  <c r="Q6" i="60" s="1"/>
  <c r="R6" i="60" s="1"/>
  <c r="S6" i="60" s="1"/>
  <c r="L4" i="60"/>
  <c r="L10" i="60" l="1"/>
  <c r="L11" i="60" s="1"/>
  <c r="N4" i="60"/>
  <c r="T6" i="60"/>
  <c r="O4" i="60" l="1"/>
  <c r="N10" i="60"/>
  <c r="U6" i="60"/>
  <c r="P4" i="60" l="1"/>
  <c r="O10" i="60"/>
  <c r="V6" i="60"/>
  <c r="Q4" i="60" l="1"/>
  <c r="P10" i="60"/>
  <c r="W6" i="60"/>
  <c r="R4" i="60" l="1"/>
  <c r="Q10" i="60"/>
  <c r="X6" i="60"/>
  <c r="S4" i="60" l="1"/>
  <c r="R10" i="60"/>
  <c r="Y6" i="60"/>
  <c r="T4" i="60" l="1"/>
  <c r="S10" i="60"/>
  <c r="U4" i="60" l="1"/>
  <c r="T10" i="60"/>
  <c r="V4" i="60" l="1"/>
  <c r="U10" i="60"/>
  <c r="W4" i="60" l="1"/>
  <c r="V10" i="60"/>
  <c r="X4" i="60" l="1"/>
  <c r="W10" i="60"/>
  <c r="Y4" i="60" l="1"/>
  <c r="Y10" i="60" s="1"/>
  <c r="X10" i="60"/>
</calcChain>
</file>

<file path=xl/sharedStrings.xml><?xml version="1.0" encoding="utf-8"?>
<sst xmlns="http://schemas.openxmlformats.org/spreadsheetml/2006/main" count="320" uniqueCount="204">
  <si>
    <t>Revenues</t>
  </si>
  <si>
    <t>Per Pupil  (PCFP Funding)</t>
  </si>
  <si>
    <t>Local SPED</t>
  </si>
  <si>
    <t>ELL</t>
  </si>
  <si>
    <t>At-Risk</t>
  </si>
  <si>
    <t>GATE</t>
  </si>
  <si>
    <t>Interest Income</t>
  </si>
  <si>
    <t>Grants</t>
  </si>
  <si>
    <t>Student Generated (SGF)</t>
  </si>
  <si>
    <t>NSLP - Breakfast</t>
  </si>
  <si>
    <t>NSLP - Lunch</t>
  </si>
  <si>
    <t>Federal SPED</t>
  </si>
  <si>
    <t>Total Revenues</t>
  </si>
  <si>
    <t>Use of beginning Funds</t>
  </si>
  <si>
    <t>Borrowings</t>
  </si>
  <si>
    <t>Total Use of Other Funds</t>
  </si>
  <si>
    <t>Use of other funds</t>
  </si>
  <si>
    <t xml:space="preserve">Admin &amp; Support </t>
  </si>
  <si>
    <t>Principal</t>
  </si>
  <si>
    <t>Office Asst / Receptionist</t>
  </si>
  <si>
    <t>Instruction</t>
  </si>
  <si>
    <t>Teachers</t>
  </si>
  <si>
    <t>SPED Teachers</t>
  </si>
  <si>
    <t>Instructional Asst.</t>
  </si>
  <si>
    <t>Custodial/Security</t>
  </si>
  <si>
    <t>Instructional Coach</t>
  </si>
  <si>
    <t>Project Funds</t>
  </si>
  <si>
    <t>Asst. Principal</t>
  </si>
  <si>
    <t>Dean</t>
  </si>
  <si>
    <t>School Counselor</t>
  </si>
  <si>
    <t>SPED Facilitator</t>
  </si>
  <si>
    <t>Speech Path</t>
  </si>
  <si>
    <t>OT / PT</t>
  </si>
  <si>
    <t>SPED OT / PT</t>
  </si>
  <si>
    <t>School Nurse</t>
  </si>
  <si>
    <t>IT</t>
  </si>
  <si>
    <t>On Campus Sub</t>
  </si>
  <si>
    <t>Ins/ Taxes / Other Benefits</t>
  </si>
  <si>
    <t xml:space="preserve">Retention </t>
  </si>
  <si>
    <t>Holiday</t>
  </si>
  <si>
    <t>Stipends</t>
  </si>
  <si>
    <t>Personnel Expenditures</t>
  </si>
  <si>
    <t>Material &amp; Supplies - Instruction</t>
  </si>
  <si>
    <t xml:space="preserve">Consumables </t>
  </si>
  <si>
    <t>Dual Enrollment - Student Fees/Textbooks</t>
  </si>
  <si>
    <t>Cash instead of Zion Lease - Curriculum/Tech/Furniture</t>
  </si>
  <si>
    <t>Office Supplies</t>
  </si>
  <si>
    <t>Classroom Supplies</t>
  </si>
  <si>
    <t>Copier Supplies</t>
  </si>
  <si>
    <t>Nursing Supplies</t>
  </si>
  <si>
    <t>SPED Supplies</t>
  </si>
  <si>
    <t>Custodial Supplies</t>
  </si>
  <si>
    <t>Material &amp; Supplies - Support</t>
  </si>
  <si>
    <t>Purchased Services - Instruction</t>
  </si>
  <si>
    <t>Contracted Services: Other Professional Services</t>
  </si>
  <si>
    <t>Contracted Services: SPED</t>
  </si>
  <si>
    <t>Management Fee (Academica Nevada)</t>
  </si>
  <si>
    <t>Payroll Services</t>
  </si>
  <si>
    <t>Audit/Tax</t>
  </si>
  <si>
    <t>Legal Fees</t>
  </si>
  <si>
    <t xml:space="preserve">IT Services </t>
  </si>
  <si>
    <t>IT Set-up Fees</t>
  </si>
  <si>
    <t xml:space="preserve">State Administrative Fee </t>
  </si>
  <si>
    <t xml:space="preserve">Affiliation Fee - Inc. </t>
  </si>
  <si>
    <t>Affiliation Fee - Professional Development</t>
  </si>
  <si>
    <t xml:space="preserve">Professional Development </t>
  </si>
  <si>
    <t>Purchased Services - Support</t>
  </si>
  <si>
    <t>Postage</t>
  </si>
  <si>
    <t>Website</t>
  </si>
  <si>
    <t>Copier / Printing</t>
  </si>
  <si>
    <t>Infinite Campus</t>
  </si>
  <si>
    <t xml:space="preserve">NSLP - Breakfast </t>
  </si>
  <si>
    <t xml:space="preserve">NSLP - Lunch </t>
  </si>
  <si>
    <t>Advertising/Marketing</t>
  </si>
  <si>
    <t xml:space="preserve">Travel </t>
  </si>
  <si>
    <t>Background and Fingerprinting</t>
  </si>
  <si>
    <t>Dues and Fees</t>
  </si>
  <si>
    <t>Loan Repayments</t>
  </si>
  <si>
    <t>Cap Lease - Interest</t>
  </si>
  <si>
    <t>Cap Lease - Principal</t>
  </si>
  <si>
    <t>Cap Lease - Buyout</t>
  </si>
  <si>
    <t>SGF Expenditures</t>
  </si>
  <si>
    <t>Contingencies/Other Purchases</t>
  </si>
  <si>
    <t>General Operations - Support</t>
  </si>
  <si>
    <t>Communications (phone &amp; Internet)</t>
  </si>
  <si>
    <t>Facilities - Support</t>
  </si>
  <si>
    <t>Natural Gas</t>
  </si>
  <si>
    <t>Water / Sewer</t>
  </si>
  <si>
    <t>Garbage/Disposal</t>
  </si>
  <si>
    <t>Fire and Security alarms</t>
  </si>
  <si>
    <t>Contracted Janitorial Services</t>
  </si>
  <si>
    <t>Snow removal</t>
  </si>
  <si>
    <t>Lawn Care</t>
  </si>
  <si>
    <t>AC Maintenance &amp; Repair</t>
  </si>
  <si>
    <t>Scheduled Lease Payment</t>
  </si>
  <si>
    <t>Scheduled Bond Payment - Principal</t>
  </si>
  <si>
    <t>Scheduled Bond Payment - Interest</t>
  </si>
  <si>
    <t>HOA/Parking/ Other</t>
  </si>
  <si>
    <t>Total Rent / Bond Pymts</t>
  </si>
  <si>
    <t>Student Support</t>
  </si>
  <si>
    <t>Statewide Base (w/ District Adj)</t>
  </si>
  <si>
    <t>Total Students (FTEs)</t>
  </si>
  <si>
    <t>Kinder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</si>
  <si>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</si>
  <si>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</si>
  <si>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</si>
  <si>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</si>
  <si>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</si>
  <si>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</si>
  <si>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</si>
  <si>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</si>
  <si>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</si>
  <si>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</si>
  <si>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</si>
  <si>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</si>
  <si>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SPED Count</t>
  </si>
  <si>
    <t>EL Count</t>
  </si>
  <si>
    <t>GATE Count</t>
  </si>
  <si>
    <t>FRL %</t>
  </si>
  <si>
    <t>Teaching Staff</t>
  </si>
  <si>
    <t>Classroom Teachers</t>
  </si>
  <si>
    <t>Art Teacher</t>
  </si>
  <si>
    <t>Music</t>
  </si>
  <si>
    <t>PE Teacher</t>
  </si>
  <si>
    <t>Technology (STEM)</t>
  </si>
  <si>
    <t>Spanish / Language</t>
  </si>
  <si>
    <t>Additional Elective Teachers</t>
  </si>
  <si>
    <t>Gate Teacher</t>
  </si>
  <si>
    <t xml:space="preserve">     Total Teaching Staff</t>
  </si>
  <si>
    <t>Assistant Principal</t>
  </si>
  <si>
    <t>ELL Coordinator</t>
  </si>
  <si>
    <t>Curriculum Coach</t>
  </si>
  <si>
    <t>Social Worker/ Mental Health</t>
  </si>
  <si>
    <t>Office Manager/Banker</t>
  </si>
  <si>
    <t>Registrar</t>
  </si>
  <si>
    <t>Clinic Aide/ FASA</t>
  </si>
  <si>
    <t>Receptionist</t>
  </si>
  <si>
    <t>Parent Engagement Coordinator</t>
  </si>
  <si>
    <t>Speech Pathologist</t>
  </si>
  <si>
    <t>School Psychologist</t>
  </si>
  <si>
    <t>Other: IT</t>
  </si>
  <si>
    <t>Total # Admin &amp; Support</t>
  </si>
  <si>
    <t>Total Staff</t>
  </si>
  <si>
    <t>Operating</t>
  </si>
  <si>
    <t>SPED</t>
  </si>
  <si>
    <t>NSLP</t>
  </si>
  <si>
    <t>Titles/Grants</t>
  </si>
  <si>
    <t>SGF</t>
  </si>
  <si>
    <t>Total</t>
  </si>
  <si>
    <t>Social Worker/Mental Health</t>
  </si>
  <si>
    <t>Office Mgr. &amp; Registrar</t>
  </si>
  <si>
    <t>Tuition Reimbursements</t>
  </si>
  <si>
    <t>School Psych</t>
  </si>
  <si>
    <t>Misc. Purchases</t>
  </si>
  <si>
    <t>Net Surplus (Loss)</t>
  </si>
  <si>
    <t>Total Wages - Support</t>
  </si>
  <si>
    <t>Total Benefits - Support</t>
  </si>
  <si>
    <t>Total Wages - Instruction</t>
  </si>
  <si>
    <t>Insurances</t>
  </si>
  <si>
    <t>Building Payments</t>
  </si>
  <si>
    <t>Electricity</t>
  </si>
  <si>
    <t>Athletics/Extra Curricular</t>
  </si>
  <si>
    <t>Teacher Assistants</t>
  </si>
  <si>
    <t>Custodial / Security</t>
  </si>
  <si>
    <t>Parent Engagment Corr.</t>
  </si>
  <si>
    <t xml:space="preserve">Funding Based off of Prior Year Numbers </t>
  </si>
  <si>
    <t xml:space="preserve">At-Risk </t>
  </si>
  <si>
    <t xml:space="preserve">State SPED </t>
  </si>
  <si>
    <t>Facility Maintenance/ Repairs/ Capital Outlay</t>
  </si>
  <si>
    <t>Other</t>
  </si>
  <si>
    <t>PERS - 36.75%</t>
  </si>
  <si>
    <t xml:space="preserve">Contracted Services: </t>
  </si>
  <si>
    <t xml:space="preserve">Contracted Services: Subsitute Services </t>
  </si>
  <si>
    <t>Total Expenditures Before Building Payments</t>
  </si>
  <si>
    <t>Title/Grants</t>
  </si>
  <si>
    <t>Admin &amp; Support Staff</t>
  </si>
  <si>
    <t xml:space="preserve">     Total Admin &amp; Support Staff</t>
  </si>
  <si>
    <t>25-26 (FY26)</t>
  </si>
  <si>
    <t>Total (25-26)</t>
  </si>
  <si>
    <t>NSLP Personnel</t>
  </si>
  <si>
    <t>Donations</t>
  </si>
  <si>
    <t>Cafeteria Personel</t>
  </si>
  <si>
    <t>Stipends/Bonus</t>
  </si>
  <si>
    <t>Contracted Services: Graduation</t>
  </si>
  <si>
    <t>Pinecrest Academy - System</t>
  </si>
  <si>
    <t>Oct</t>
  </si>
  <si>
    <t>Nov</t>
  </si>
  <si>
    <t>Dec</t>
  </si>
  <si>
    <t>Aug</t>
  </si>
  <si>
    <t>Jan</t>
  </si>
  <si>
    <t>Aux</t>
  </si>
  <si>
    <t>Total # Teachers and Instruction</t>
  </si>
  <si>
    <t xml:space="preserve">Material &amp; Supplies </t>
  </si>
  <si>
    <t>Purchased Services</t>
  </si>
  <si>
    <t>General Operations</t>
  </si>
  <si>
    <t>Facilities &amp; Bldg</t>
  </si>
  <si>
    <t>Jul</t>
  </si>
  <si>
    <t>Sep</t>
  </si>
  <si>
    <t>Feb</t>
  </si>
  <si>
    <t>Mar</t>
  </si>
  <si>
    <t>Apr</t>
  </si>
  <si>
    <t>May</t>
  </si>
  <si>
    <t>Jun</t>
  </si>
  <si>
    <t>Salaries &amp;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</si>
</sst>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6" borderId="8" xfId="0" applyFont="1" applyFill="1" applyBorder="1"/>
    <xf numFmtId="0" fontId="3" fillId="5" borderId="7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9" xfId="0" applyFont="1" applyFill="1" applyBorder="1"/>
    <xf numFmtId="0" fontId="3" fillId="2" borderId="8" xfId="0" applyFont="1" applyFill="1" applyBorder="1"/>
    <xf numFmtId="0" fontId="3" fillId="0" borderId="0" xfId="0" applyFont="1"/>
    <xf numFmtId="164" fontId="2" fillId="2" borderId="9" xfId="1" applyNumberFormat="1" applyFont="1" applyFill="1" applyBorder="1"/>
    <xf numFmtId="164" fontId="2" fillId="0" borderId="0" xfId="1" applyNumberFormat="1" applyFont="1"/>
    <xf numFmtId="164" fontId="2" fillId="0" borderId="0" xfId="1" applyNumberFormat="1" applyFont="1" applyFill="1"/>
    <xf numFmtId="164" fontId="2" fillId="0" borderId="15" xfId="1" applyNumberFormat="1" applyFont="1" applyBorder="1"/>
    <xf numFmtId="0" fontId="3" fillId="7" borderId="4" xfId="0" applyFont="1" applyFill="1" applyBorder="1"/>
    <xf numFmtId="164" fontId="3" fillId="7" borderId="4" xfId="1" applyNumberFormat="1" applyFont="1" applyFill="1" applyBorder="1"/>
    <xf numFmtId="0" fontId="3" fillId="7" borderId="1" xfId="0" applyFont="1" applyFill="1" applyBorder="1"/>
    <xf numFmtId="0" fontId="2" fillId="2" borderId="4" xfId="0" applyFont="1" applyFill="1" applyBorder="1"/>
    <xf numFmtId="164" fontId="2" fillId="0" borderId="13" xfId="1" applyNumberFormat="1" applyFont="1" applyFill="1" applyBorder="1"/>
    <xf numFmtId="164" fontId="2" fillId="0" borderId="15" xfId="1" applyNumberFormat="1" applyFont="1" applyFill="1" applyBorder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/>
    <xf numFmtId="164" fontId="3" fillId="5" borderId="4" xfId="1" applyNumberFormat="1" applyFont="1" applyFill="1" applyBorder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2" fillId="0" borderId="17" xfId="0" applyFont="1" applyBorder="1"/>
    <xf numFmtId="164" fontId="2" fillId="0" borderId="19" xfId="1" applyNumberFormat="1" applyFont="1" applyBorder="1"/>
    <xf numFmtId="0" fontId="2" fillId="6" borderId="9" xfId="0" applyFont="1" applyFill="1" applyBorder="1"/>
    <xf numFmtId="164" fontId="3" fillId="6" borderId="20" xfId="1" applyNumberFormat="1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2" fillId="0" borderId="11" xfId="0" applyFont="1" applyBorder="1"/>
    <xf numFmtId="164" fontId="3" fillId="2" borderId="22" xfId="1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43" fontId="2" fillId="5" borderId="4" xfId="1" applyFont="1" applyFill="1" applyBorder="1"/>
    <xf numFmtId="0" fontId="4" fillId="0" borderId="1" xfId="2" applyNumberFormat="1" applyFont="1" applyFill="1" applyBorder="1" applyAlignment="1">
      <alignment horizontal="right"/>
    </xf>
    <xf numFmtId="165" fontId="4" fillId="0" borderId="4" xfId="2" applyNumberFormat="1" applyFont="1" applyBorder="1"/>
    <xf numFmtId="0" fontId="4" fillId="0" borderId="2" xfId="2" applyNumberFormat="1" applyFont="1" applyFill="1" applyBorder="1" applyAlignment="1">
      <alignment horizontal="right"/>
    </xf>
    <xf numFmtId="164" fontId="5" fillId="0" borderId="4" xfId="1" applyNumberFormat="1" applyFont="1" applyBorder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164" fontId="4" fillId="0" borderId="4" xfId="1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5" fillId="3" borderId="4" xfId="1" applyNumberFormat="1" applyFont="1" applyFill="1" applyBorder="1" applyAlignment="1">
      <alignment horizontal="center"/>
    </xf>
    <xf numFmtId="9" fontId="4" fillId="0" borderId="4" xfId="3" applyFont="1" applyFill="1" applyBorder="1"/>
    <xf numFmtId="43" fontId="4" fillId="0" borderId="4" xfId="1" applyFont="1" applyBorder="1"/>
    <xf numFmtId="0" fontId="4" fillId="0" borderId="2" xfId="0" applyFont="1" applyBorder="1" applyAlignment="1" applyProtection="1">
      <alignment horizontal="left"/>
      <protection locked="0"/>
    </xf>
    <xf numFmtId="43" fontId="5" fillId="3" borderId="4" xfId="1" applyFont="1" applyFill="1" applyBorder="1"/>
    <xf numFmtId="164" fontId="4" fillId="0" borderId="1" xfId="1" applyNumberFormat="1" applyFont="1" applyBorder="1"/>
    <xf numFmtId="43" fontId="5" fillId="0" borderId="5" xfId="1" applyFont="1" applyBorder="1"/>
    <xf numFmtId="43" fontId="5" fillId="0" borderId="4" xfId="1" applyFont="1" applyBorder="1"/>
    <xf numFmtId="43" fontId="5" fillId="0" borderId="6" xfId="1" applyFont="1" applyBorder="1"/>
    <xf numFmtId="0" fontId="2" fillId="0" borderId="0" xfId="0" applyFont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4" xfId="0" applyFont="1" applyFill="1" applyBorder="1"/>
    <xf numFmtId="0" fontId="4" fillId="0" borderId="2" xfId="0" applyFont="1" applyBorder="1" applyProtection="1">
      <protection locked="0"/>
    </xf>
    <xf numFmtId="0" fontId="4" fillId="0" borderId="2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left"/>
    </xf>
    <xf numFmtId="0" fontId="5" fillId="4" borderId="2" xfId="0" applyFont="1" applyFill="1" applyBorder="1"/>
    <xf numFmtId="0" fontId="5" fillId="4" borderId="5" xfId="0" applyFont="1" applyFill="1" applyBorder="1"/>
    <xf numFmtId="0" fontId="5" fillId="4" borderId="1" xfId="0" applyFont="1" applyFill="1" applyBorder="1"/>
    <xf numFmtId="0" fontId="5" fillId="4" borderId="6" xfId="0" applyFont="1" applyFill="1" applyBorder="1"/>
    <xf numFmtId="0" fontId="3" fillId="5" borderId="7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5" fillId="7" borderId="4" xfId="0" applyFont="1" applyFill="1" applyBorder="1"/>
    <xf numFmtId="0" fontId="4" fillId="0" borderId="15" xfId="0" applyFont="1" applyBorder="1"/>
    <xf numFmtId="0" fontId="2" fillId="2" borderId="9" xfId="0" applyFont="1" applyFill="1" applyBorder="1" applyAlignment="1">
      <alignment horizontal="left"/>
    </xf>
    <xf numFmtId="0" fontId="4" fillId="0" borderId="19" xfId="0" applyFont="1" applyBorder="1"/>
    <xf numFmtId="0" fontId="4" fillId="0" borderId="12" xfId="0" applyFont="1" applyBorder="1"/>
    <xf numFmtId="0" fontId="4" fillId="0" borderId="16" xfId="0" applyFont="1" applyBorder="1"/>
    <xf numFmtId="0" fontId="2" fillId="2" borderId="4" xfId="0" applyFont="1" applyFill="1" applyBorder="1" applyAlignment="1">
      <alignment horizontal="left"/>
    </xf>
    <xf numFmtId="0" fontId="3" fillId="6" borderId="20" xfId="0" applyFont="1" applyFill="1" applyBorder="1" applyAlignment="1">
      <alignment horizontal="left"/>
    </xf>
    <xf numFmtId="164" fontId="2" fillId="0" borderId="26" xfId="1" applyNumberFormat="1" applyFont="1" applyFill="1" applyBorder="1"/>
    <xf numFmtId="164" fontId="2" fillId="0" borderId="0" xfId="0" applyNumberFormat="1" applyFont="1"/>
    <xf numFmtId="164" fontId="3" fillId="2" borderId="23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24" xfId="0" applyFont="1" applyFill="1" applyBorder="1" applyAlignment="1">
      <alignment horizontal="center"/>
    </xf>
    <xf numFmtId="164" fontId="3" fillId="2" borderId="18" xfId="1" applyNumberFormat="1" applyFont="1" applyFill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7" fillId="0" borderId="4" xfId="1" applyNumberFormat="1" applyFont="1" applyBorder="1"/>
    <xf numFmtId="10" fontId="2" fillId="0" borderId="0" xfId="3" applyNumberFormat="1" applyFont="1"/>
    <xf numFmtId="164" fontId="2" fillId="5" borderId="4" xfId="1" applyNumberFormat="1" applyFont="1" applyFill="1" applyBorder="1"/>
    <xf numFmtId="0" fontId="8" fillId="0" borderId="0" xfId="0" applyFont="1" applyAlignment="1">
      <alignment horizontal="left"/>
    </xf>
    <xf numFmtId="166" fontId="2" fillId="0" borderId="15" xfId="1" applyNumberFormat="1" applyFont="1" applyBorder="1"/>
    <xf numFmtId="10" fontId="2" fillId="0" borderId="0" xfId="3" applyNumberFormat="1" applyFont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3" fillId="6" borderId="8" xfId="0" applyFont="1" applyFill="1" applyBorder="1" applyAlignment="1">
      <alignment horizontal="right"/>
    </xf>
    <xf numFmtId="0" fontId="3" fillId="5" borderId="21" xfId="0" applyFont="1" applyFill="1" applyBorder="1"/>
    <xf numFmtId="0" fontId="3" fillId="2" borderId="25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</cellXfs>
  <cellStyles count="8">
    <cellStyle name="Comma" xfId="1" builtinId="3"/>
    <cellStyle name="Comma 2" xfId="4" xr:uid="{2B9A1426-987E-4D62-BD4B-E133AF63688E}"/>
    <cellStyle name="Currency" xfId="2" builtinId="4"/>
    <cellStyle name="Currency 2" xfId="6" xr:uid="{D802AE03-34C3-4CD6-A265-F1B47DA78F0D}"/>
    <cellStyle name="Normal" xfId="0" builtinId="0"/>
    <cellStyle name="Normal 2" xfId="5" xr:uid="{7CBBA67D-DE14-4071-A6DC-95169237F89A}"/>
    <cellStyle name="Percent" xfId="3" builtinId="5"/>
    <cellStyle name="Percent 2" xfId="7" xr:uid="{ED218AAB-E755-4061-B451-41040895F8FF}"/>
  </cellStyles>
  <dxfs count="0"/>
  <tableStyles count="0" defaultTableStyle="TableStyleMedium2" defaultPivotStyle="PivotStyleLight16"/>
  <colors>
    <mruColors>
      <color rgb="FFFF5050"/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929C-4A4B-43AD-9801-2E349FF3DA20}">
  <sheetPr>
    <tabColor rgb="FF92D050"/>
    <pageSetUpPr fitToPage="1"/>
  </sheetPr>
  <dimension ref="A1:AA220"/>
  <sheetViews>
    <sheetView tabSelected="1" zoomScale="80" zoomScaleNormal="80" workbookViewId="0">
      <selection activeCell="O17" sqref="O17"/>
    </sheetView>
  </sheetViews>
  <sheetFormatPr defaultColWidth="8.7109375" defaultRowHeight="15.75" x14ac:dyDescent="0.25"/>
  <cols>
    <col min="1" max="1" width="1.7109375" style="1" customWidth="1"/>
    <col min="2" max="2" width="1.42578125" style="1" customWidth="1"/>
    <col min="3" max="3" width="55.7109375" style="54" bestFit="1" customWidth="1"/>
    <col min="4" max="9" width="20.7109375" style="1" hidden="1" customWidth="1"/>
    <col min="10" max="10" width="20.7109375" style="1" customWidth="1"/>
    <col min="11" max="11" width="33.28515625" style="1" customWidth="1"/>
    <col min="12" max="12" width="13.7109375" style="1" bestFit="1" customWidth="1"/>
    <col min="13" max="13" width="8.28515625" style="1" customWidth="1"/>
    <col min="14" max="25" width="13.42578125" style="1" customWidth="1"/>
    <col min="26" max="16384" width="8.7109375" style="1"/>
  </cols>
  <sheetData>
    <row r="1" spans="3:27" x14ac:dyDescent="0.25">
      <c r="C1" s="91" t="s">
        <v>184</v>
      </c>
      <c r="D1" s="91" t="s">
        <v>177</v>
      </c>
      <c r="J1" s="91" t="s">
        <v>177</v>
      </c>
      <c r="N1" s="91" t="s">
        <v>196</v>
      </c>
      <c r="O1" s="91" t="s">
        <v>188</v>
      </c>
      <c r="P1" s="91" t="s">
        <v>197</v>
      </c>
      <c r="Q1" s="91" t="s">
        <v>185</v>
      </c>
      <c r="R1" s="91" t="s">
        <v>186</v>
      </c>
      <c r="S1" s="91" t="s">
        <v>187</v>
      </c>
      <c r="T1" s="91" t="s">
        <v>189</v>
      </c>
      <c r="U1" s="91" t="s">
        <v>198</v>
      </c>
      <c r="V1" s="91" t="s">
        <v>199</v>
      </c>
      <c r="W1" s="91" t="s">
        <v>200</v>
      </c>
      <c r="X1" s="91" t="s">
        <v>201</v>
      </c>
      <c r="Y1" s="91" t="s">
        <v>202</v>
      </c>
      <c r="Z1" s="91"/>
      <c r="AA1" s="91"/>
    </row>
    <row r="2" spans="3:27" x14ac:dyDescent="0.25">
      <c r="C2" s="36" t="s">
        <v>100</v>
      </c>
      <c r="D2" s="37">
        <v>9416</v>
      </c>
      <c r="J2" s="37">
        <v>9416</v>
      </c>
      <c r="K2" s="103" t="s">
        <v>12</v>
      </c>
      <c r="L2" s="16">
        <f>J82+J88</f>
        <v>99853484.700000003</v>
      </c>
      <c r="N2" s="16">
        <f>L2/12</f>
        <v>8321123.7250000006</v>
      </c>
      <c r="O2" s="16">
        <f>N2</f>
        <v>8321123.7250000006</v>
      </c>
      <c r="P2" s="16">
        <f t="shared" ref="P2:Y2" si="0">O2</f>
        <v>8321123.7250000006</v>
      </c>
      <c r="Q2" s="16">
        <f t="shared" si="0"/>
        <v>8321123.7250000006</v>
      </c>
      <c r="R2" s="16">
        <f t="shared" si="0"/>
        <v>8321123.7250000006</v>
      </c>
      <c r="S2" s="16">
        <f t="shared" si="0"/>
        <v>8321123.7250000006</v>
      </c>
      <c r="T2" s="16">
        <f t="shared" si="0"/>
        <v>8321123.7250000006</v>
      </c>
      <c r="U2" s="16">
        <f t="shared" si="0"/>
        <v>8321123.7250000006</v>
      </c>
      <c r="V2" s="16">
        <f t="shared" si="0"/>
        <v>8321123.7250000006</v>
      </c>
      <c r="W2" s="16">
        <f t="shared" si="0"/>
        <v>8321123.7250000006</v>
      </c>
      <c r="X2" s="16">
        <f t="shared" si="0"/>
        <v>8321123.7250000006</v>
      </c>
      <c r="Y2" s="16">
        <f t="shared" si="0"/>
        <v>8321123.7250000006</v>
      </c>
    </row>
    <row r="3" spans="3:27" x14ac:dyDescent="0.25">
      <c r="C3" s="38" t="s">
        <v>101</v>
      </c>
      <c r="D3" s="39">
        <v>8522</v>
      </c>
      <c r="E3" s="98"/>
      <c r="H3" s="91"/>
      <c r="I3" s="91"/>
      <c r="J3" s="39">
        <v>8522</v>
      </c>
    </row>
    <row r="4" spans="3:27" x14ac:dyDescent="0.25">
      <c r="C4" s="41" t="s">
        <v>102</v>
      </c>
      <c r="D4" s="95">
        <v>679</v>
      </c>
      <c r="E4" s="98"/>
      <c r="F4" s="54"/>
      <c r="G4" s="100"/>
      <c r="H4" s="88"/>
      <c r="I4" s="88"/>
      <c r="J4" s="95">
        <v>679</v>
      </c>
      <c r="K4" s="101" t="s">
        <v>203</v>
      </c>
      <c r="L4" s="16">
        <f>J132+J125+J116+J109</f>
        <v>59716754.735590637</v>
      </c>
      <c r="N4" s="16">
        <f>L4/12</f>
        <v>4976396.2279658867</v>
      </c>
      <c r="O4" s="16">
        <f>N4</f>
        <v>4976396.2279658867</v>
      </c>
      <c r="P4" s="16">
        <f t="shared" ref="P4:Y4" si="1">O4</f>
        <v>4976396.2279658867</v>
      </c>
      <c r="Q4" s="16">
        <f t="shared" si="1"/>
        <v>4976396.2279658867</v>
      </c>
      <c r="R4" s="16">
        <f t="shared" si="1"/>
        <v>4976396.2279658867</v>
      </c>
      <c r="S4" s="16">
        <f t="shared" si="1"/>
        <v>4976396.2279658867</v>
      </c>
      <c r="T4" s="16">
        <f t="shared" si="1"/>
        <v>4976396.2279658867</v>
      </c>
      <c r="U4" s="16">
        <f t="shared" si="1"/>
        <v>4976396.2279658867</v>
      </c>
      <c r="V4" s="16">
        <f t="shared" si="1"/>
        <v>4976396.2279658867</v>
      </c>
      <c r="W4" s="16">
        <f t="shared" si="1"/>
        <v>4976396.2279658867</v>
      </c>
      <c r="X4" s="16">
        <f t="shared" si="1"/>
        <v>4976396.2279658867</v>
      </c>
      <c r="Y4" s="16">
        <f t="shared" si="1"/>
        <v>4976396.2279658867</v>
      </c>
    </row>
    <row r="5" spans="3:27" x14ac:dyDescent="0.25">
      <c r="C5" s="38" t="s">
        <v>103</v>
      </c>
      <c r="D5" s="95">
        <v>722</v>
      </c>
      <c r="E5" s="98"/>
      <c r="F5" s="54"/>
      <c r="G5" s="100"/>
      <c r="H5" s="88"/>
      <c r="I5" s="88"/>
      <c r="J5" s="95">
        <v>722</v>
      </c>
      <c r="K5" s="101" t="s">
        <v>192</v>
      </c>
      <c r="L5" s="16">
        <f>J149+J141</f>
        <v>6284968</v>
      </c>
      <c r="N5" s="16">
        <f t="shared" ref="N5:N8" si="2">L5/12</f>
        <v>523747.33333333331</v>
      </c>
      <c r="O5" s="16">
        <f>N5</f>
        <v>523747.33333333331</v>
      </c>
      <c r="P5" s="16">
        <f t="shared" ref="P5:Y5" si="3">O5</f>
        <v>523747.33333333331</v>
      </c>
      <c r="Q5" s="16">
        <f t="shared" si="3"/>
        <v>523747.33333333331</v>
      </c>
      <c r="R5" s="16">
        <f t="shared" si="3"/>
        <v>523747.33333333331</v>
      </c>
      <c r="S5" s="16">
        <f t="shared" si="3"/>
        <v>523747.33333333331</v>
      </c>
      <c r="T5" s="16">
        <f t="shared" si="3"/>
        <v>523747.33333333331</v>
      </c>
      <c r="U5" s="16">
        <f t="shared" si="3"/>
        <v>523747.33333333331</v>
      </c>
      <c r="V5" s="16">
        <f t="shared" si="3"/>
        <v>523747.33333333331</v>
      </c>
      <c r="W5" s="16">
        <f t="shared" si="3"/>
        <v>523747.33333333331</v>
      </c>
      <c r="X5" s="16">
        <f t="shared" si="3"/>
        <v>523747.33333333331</v>
      </c>
      <c r="Y5" s="16">
        <f t="shared" si="3"/>
        <v>523747.33333333331</v>
      </c>
    </row>
    <row r="6" spans="3:27" x14ac:dyDescent="0.25">
      <c r="C6" s="38" t="s">
        <v>104</v>
      </c>
      <c r="D6" s="95">
        <v>741</v>
      </c>
      <c r="E6" s="98"/>
      <c r="F6" s="54"/>
      <c r="G6" s="100"/>
      <c r="H6" s="88"/>
      <c r="I6" s="88"/>
      <c r="J6" s="95">
        <v>741</v>
      </c>
      <c r="K6" s="101" t="s">
        <v>193</v>
      </c>
      <c r="L6" s="16">
        <f>J171+J159</f>
        <v>10034882.192</v>
      </c>
      <c r="N6" s="16">
        <f t="shared" si="2"/>
        <v>836240.18266666669</v>
      </c>
      <c r="O6" s="16">
        <f>N6</f>
        <v>836240.18266666669</v>
      </c>
      <c r="P6" s="16">
        <f t="shared" ref="P6:Y6" si="4">O6</f>
        <v>836240.18266666669</v>
      </c>
      <c r="Q6" s="16">
        <f t="shared" si="4"/>
        <v>836240.18266666669</v>
      </c>
      <c r="R6" s="16">
        <f t="shared" si="4"/>
        <v>836240.18266666669</v>
      </c>
      <c r="S6" s="16">
        <f t="shared" si="4"/>
        <v>836240.18266666669</v>
      </c>
      <c r="T6" s="16">
        <f t="shared" si="4"/>
        <v>836240.18266666669</v>
      </c>
      <c r="U6" s="16">
        <f t="shared" si="4"/>
        <v>836240.18266666669</v>
      </c>
      <c r="V6" s="16">
        <f t="shared" si="4"/>
        <v>836240.18266666669</v>
      </c>
      <c r="W6" s="16">
        <f t="shared" si="4"/>
        <v>836240.18266666669</v>
      </c>
      <c r="X6" s="16">
        <f t="shared" si="4"/>
        <v>836240.18266666669</v>
      </c>
      <c r="Y6" s="16">
        <f t="shared" si="4"/>
        <v>836240.18266666669</v>
      </c>
    </row>
    <row r="7" spans="3:27" x14ac:dyDescent="0.25">
      <c r="C7" s="43" t="s">
        <v>105</v>
      </c>
      <c r="D7" s="95">
        <v>734</v>
      </c>
      <c r="E7" s="98"/>
      <c r="F7" s="54"/>
      <c r="G7" s="100"/>
      <c r="H7" s="88"/>
      <c r="I7" s="88"/>
      <c r="J7" s="95">
        <v>734</v>
      </c>
      <c r="K7" s="101" t="s">
        <v>194</v>
      </c>
      <c r="L7" s="16">
        <f>J194</f>
        <v>10572975.347999999</v>
      </c>
      <c r="N7" s="16">
        <f t="shared" si="2"/>
        <v>881081.27899999998</v>
      </c>
      <c r="O7" s="16">
        <f>N7</f>
        <v>881081.27899999998</v>
      </c>
      <c r="P7" s="16">
        <f t="shared" ref="P7:Y7" si="5">O7</f>
        <v>881081.27899999998</v>
      </c>
      <c r="Q7" s="16">
        <f t="shared" si="5"/>
        <v>881081.27899999998</v>
      </c>
      <c r="R7" s="16">
        <f t="shared" si="5"/>
        <v>881081.27899999998</v>
      </c>
      <c r="S7" s="16">
        <f t="shared" si="5"/>
        <v>881081.27899999998</v>
      </c>
      <c r="T7" s="16">
        <f t="shared" si="5"/>
        <v>881081.27899999998</v>
      </c>
      <c r="U7" s="16">
        <f t="shared" si="5"/>
        <v>881081.27899999998</v>
      </c>
      <c r="V7" s="16">
        <f t="shared" si="5"/>
        <v>881081.27899999998</v>
      </c>
      <c r="W7" s="16">
        <f t="shared" si="5"/>
        <v>881081.27899999998</v>
      </c>
      <c r="X7" s="16">
        <f t="shared" si="5"/>
        <v>881081.27899999998</v>
      </c>
      <c r="Y7" s="16">
        <f t="shared" si="5"/>
        <v>881081.27899999998</v>
      </c>
    </row>
    <row r="8" spans="3:27" x14ac:dyDescent="0.25">
      <c r="C8" s="43" t="s">
        <v>106</v>
      </c>
      <c r="D8" s="95">
        <v>745</v>
      </c>
      <c r="E8" s="98"/>
      <c r="F8" s="54"/>
      <c r="G8" s="100"/>
      <c r="H8" s="88"/>
      <c r="I8" s="88"/>
      <c r="J8" s="95">
        <v>745</v>
      </c>
      <c r="K8" s="101" t="s">
        <v>195</v>
      </c>
      <c r="L8" s="16">
        <f>J207+J216</f>
        <v>13240631</v>
      </c>
      <c r="N8" s="16">
        <f t="shared" si="2"/>
        <v>1103385.9166666667</v>
      </c>
      <c r="O8" s="16">
        <f>N8</f>
        <v>1103385.9166666667</v>
      </c>
      <c r="P8" s="16">
        <f t="shared" ref="P8:Y8" si="6">O8</f>
        <v>1103385.9166666667</v>
      </c>
      <c r="Q8" s="16">
        <f t="shared" si="6"/>
        <v>1103385.9166666667</v>
      </c>
      <c r="R8" s="16">
        <f t="shared" si="6"/>
        <v>1103385.9166666667</v>
      </c>
      <c r="S8" s="16">
        <f t="shared" si="6"/>
        <v>1103385.9166666667</v>
      </c>
      <c r="T8" s="16">
        <f t="shared" si="6"/>
        <v>1103385.9166666667</v>
      </c>
      <c r="U8" s="16">
        <f t="shared" si="6"/>
        <v>1103385.9166666667</v>
      </c>
      <c r="V8" s="16">
        <f t="shared" si="6"/>
        <v>1103385.9166666667</v>
      </c>
      <c r="W8" s="16">
        <f t="shared" si="6"/>
        <v>1103385.9166666667</v>
      </c>
      <c r="X8" s="16">
        <f t="shared" si="6"/>
        <v>1103385.9166666667</v>
      </c>
      <c r="Y8" s="16">
        <f t="shared" si="6"/>
        <v>1103385.9166666667</v>
      </c>
    </row>
    <row r="9" spans="3:27" ht="16.5" thickBot="1" x14ac:dyDescent="0.3">
      <c r="C9" s="43" t="s">
        <v>107</v>
      </c>
      <c r="D9" s="95">
        <v>744</v>
      </c>
      <c r="E9" s="98"/>
      <c r="F9" s="54"/>
      <c r="G9" s="100"/>
      <c r="H9" s="88"/>
      <c r="I9" s="88"/>
      <c r="J9" s="95">
        <v>744</v>
      </c>
    </row>
    <row r="10" spans="3:27" ht="16.5" thickBot="1" x14ac:dyDescent="0.3">
      <c r="C10" s="43" t="s">
        <v>108</v>
      </c>
      <c r="D10" s="95">
        <v>801</v>
      </c>
      <c r="E10" s="98"/>
      <c r="F10" s="54"/>
      <c r="G10" s="100"/>
      <c r="H10" s="88"/>
      <c r="I10" s="88"/>
      <c r="J10" s="95">
        <v>801</v>
      </c>
      <c r="K10" s="102" t="s">
        <v>154</v>
      </c>
      <c r="L10" s="16">
        <f>L2-L4-L5-L6-L7-L8</f>
        <v>3273.4244093652815</v>
      </c>
      <c r="N10" s="16">
        <f>N2-N4-N5-N6-N7-N8</f>
        <v>272.78536744671874</v>
      </c>
      <c r="O10" s="16">
        <f>O2-O4-O5-O6-O7-O8</f>
        <v>272.78536744671874</v>
      </c>
      <c r="P10" s="16">
        <f t="shared" ref="P10:Y10" si="7">P2-P4-P5-P6-P7-P8</f>
        <v>272.78536744671874</v>
      </c>
      <c r="Q10" s="16">
        <f t="shared" si="7"/>
        <v>272.78536744671874</v>
      </c>
      <c r="R10" s="16">
        <f t="shared" si="7"/>
        <v>272.78536744671874</v>
      </c>
      <c r="S10" s="16">
        <f t="shared" si="7"/>
        <v>272.78536744671874</v>
      </c>
      <c r="T10" s="16">
        <f t="shared" si="7"/>
        <v>272.78536744671874</v>
      </c>
      <c r="U10" s="16">
        <f t="shared" si="7"/>
        <v>272.78536744671874</v>
      </c>
      <c r="V10" s="16">
        <f t="shared" si="7"/>
        <v>272.78536744671874</v>
      </c>
      <c r="W10" s="16">
        <f t="shared" si="7"/>
        <v>272.78536744671874</v>
      </c>
      <c r="X10" s="16">
        <f t="shared" si="7"/>
        <v>272.78536744671874</v>
      </c>
      <c r="Y10" s="16">
        <f t="shared" si="7"/>
        <v>272.78536744671874</v>
      </c>
    </row>
    <row r="11" spans="3:27" x14ac:dyDescent="0.25">
      <c r="C11" s="43" t="s">
        <v>109</v>
      </c>
      <c r="D11" s="95">
        <v>749</v>
      </c>
      <c r="E11" s="98"/>
      <c r="F11" s="90"/>
      <c r="G11" s="100"/>
      <c r="H11" s="88"/>
      <c r="I11" s="88"/>
      <c r="J11" s="95">
        <v>749</v>
      </c>
      <c r="L11" s="1" t="b">
        <f>ROUND(L10,2)=ROUND(J218,2)</f>
        <v>1</v>
      </c>
    </row>
    <row r="12" spans="3:27" x14ac:dyDescent="0.25">
      <c r="C12" s="43" t="s">
        <v>110</v>
      </c>
      <c r="D12" s="95">
        <v>707</v>
      </c>
      <c r="E12" s="98"/>
      <c r="F12" s="54"/>
      <c r="G12" s="100"/>
      <c r="H12" s="88"/>
      <c r="I12" s="88"/>
      <c r="J12" s="95">
        <v>707</v>
      </c>
    </row>
    <row r="13" spans="3:27" x14ac:dyDescent="0.25">
      <c r="C13" s="43" t="s">
        <v>111</v>
      </c>
      <c r="D13" s="95">
        <v>567</v>
      </c>
      <c r="E13" s="98"/>
      <c r="F13" s="90"/>
      <c r="G13" s="100"/>
      <c r="H13" s="88"/>
      <c r="I13" s="88"/>
      <c r="J13" s="95">
        <v>567</v>
      </c>
    </row>
    <row r="14" spans="3:27" x14ac:dyDescent="0.25">
      <c r="C14" s="43" t="s">
        <v>112</v>
      </c>
      <c r="D14" s="95">
        <v>537</v>
      </c>
      <c r="E14" s="98"/>
      <c r="J14" s="95">
        <v>537</v>
      </c>
    </row>
    <row r="15" spans="3:27" x14ac:dyDescent="0.25">
      <c r="C15" s="43" t="s">
        <v>113</v>
      </c>
      <c r="D15" s="95">
        <v>423</v>
      </c>
      <c r="E15" s="98"/>
      <c r="F15" s="40"/>
      <c r="G15" s="40"/>
      <c r="H15" s="40"/>
      <c r="J15" s="95">
        <v>423</v>
      </c>
    </row>
    <row r="16" spans="3:27" x14ac:dyDescent="0.25">
      <c r="C16" s="43" t="s">
        <v>114</v>
      </c>
      <c r="D16" s="95">
        <v>373</v>
      </c>
      <c r="E16" s="98"/>
      <c r="F16" s="40"/>
      <c r="G16" s="40"/>
      <c r="H16" s="40"/>
      <c r="J16" s="95">
        <v>373</v>
      </c>
    </row>
    <row r="17" spans="3:10" x14ac:dyDescent="0.25">
      <c r="C17" s="44" t="s">
        <v>101</v>
      </c>
      <c r="D17" s="39">
        <v>8522</v>
      </c>
      <c r="E17" s="98"/>
      <c r="F17" s="40"/>
      <c r="G17" s="40"/>
      <c r="H17" s="40"/>
      <c r="J17" s="39">
        <v>8522</v>
      </c>
    </row>
    <row r="20" spans="3:10" x14ac:dyDescent="0.25">
      <c r="C20" s="55" t="s">
        <v>165</v>
      </c>
      <c r="D20" s="45" t="s">
        <v>143</v>
      </c>
      <c r="E20" s="45" t="s">
        <v>144</v>
      </c>
      <c r="F20" s="45" t="s">
        <v>145</v>
      </c>
      <c r="G20" s="45" t="s">
        <v>169</v>
      </c>
      <c r="H20" s="45" t="s">
        <v>146</v>
      </c>
      <c r="I20" s="45" t="s">
        <v>147</v>
      </c>
      <c r="J20" s="45" t="s">
        <v>178</v>
      </c>
    </row>
    <row r="21" spans="3:10" x14ac:dyDescent="0.25">
      <c r="C21" s="43" t="s">
        <v>115</v>
      </c>
      <c r="D21" s="42">
        <v>0</v>
      </c>
      <c r="E21" s="42">
        <v>823</v>
      </c>
      <c r="F21" s="42">
        <v>0</v>
      </c>
      <c r="G21" s="42">
        <v>0</v>
      </c>
      <c r="H21" s="42">
        <v>0</v>
      </c>
      <c r="I21" s="42">
        <v>0</v>
      </c>
      <c r="J21" s="42">
        <v>823</v>
      </c>
    </row>
    <row r="22" spans="3:10" x14ac:dyDescent="0.25">
      <c r="C22" s="43" t="s">
        <v>116</v>
      </c>
      <c r="D22" s="42">
        <v>224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224</v>
      </c>
    </row>
    <row r="23" spans="3:10" x14ac:dyDescent="0.25">
      <c r="C23" s="43" t="s">
        <v>117</v>
      </c>
      <c r="D23" s="42">
        <v>285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285</v>
      </c>
    </row>
    <row r="24" spans="3:10" x14ac:dyDescent="0.25">
      <c r="C24" s="43" t="s">
        <v>166</v>
      </c>
      <c r="D24" s="42">
        <v>112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112</v>
      </c>
    </row>
    <row r="25" spans="3:10" x14ac:dyDescent="0.25">
      <c r="C25" s="43" t="s">
        <v>118</v>
      </c>
      <c r="D25" s="42">
        <v>0</v>
      </c>
      <c r="E25" s="42">
        <v>0</v>
      </c>
      <c r="F25" s="42"/>
      <c r="G25" s="42">
        <v>0</v>
      </c>
      <c r="H25" s="42">
        <v>0</v>
      </c>
      <c r="I25" s="42">
        <v>0</v>
      </c>
      <c r="J25" s="46">
        <v>0</v>
      </c>
    </row>
    <row r="26" spans="3:10" x14ac:dyDescent="0.25">
      <c r="C26" s="56" t="s">
        <v>119</v>
      </c>
      <c r="D26" s="45" t="s">
        <v>143</v>
      </c>
      <c r="E26" s="45" t="s">
        <v>144</v>
      </c>
      <c r="F26" s="45" t="s">
        <v>145</v>
      </c>
      <c r="G26" s="45" t="s">
        <v>169</v>
      </c>
      <c r="H26" s="45" t="s">
        <v>146</v>
      </c>
      <c r="I26" s="45" t="s">
        <v>147</v>
      </c>
      <c r="J26" s="45" t="s">
        <v>178</v>
      </c>
    </row>
    <row r="27" spans="3:10" x14ac:dyDescent="0.25">
      <c r="C27" s="57" t="s">
        <v>120</v>
      </c>
      <c r="D27" s="47">
        <v>299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299</v>
      </c>
    </row>
    <row r="28" spans="3:10" x14ac:dyDescent="0.25">
      <c r="C28" s="57" t="s">
        <v>22</v>
      </c>
      <c r="D28" s="47">
        <v>0</v>
      </c>
      <c r="E28" s="47">
        <v>41</v>
      </c>
      <c r="F28" s="47">
        <v>0</v>
      </c>
      <c r="G28" s="47">
        <v>0</v>
      </c>
      <c r="H28" s="47">
        <v>0</v>
      </c>
      <c r="I28" s="47">
        <v>0</v>
      </c>
      <c r="J28" s="47">
        <v>41</v>
      </c>
    </row>
    <row r="29" spans="3:10" x14ac:dyDescent="0.25">
      <c r="C29" s="57" t="s">
        <v>121</v>
      </c>
      <c r="D29" s="47">
        <v>7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7</v>
      </c>
    </row>
    <row r="30" spans="3:10" x14ac:dyDescent="0.25">
      <c r="C30" s="57" t="s">
        <v>122</v>
      </c>
      <c r="D30" s="47">
        <v>9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9</v>
      </c>
    </row>
    <row r="31" spans="3:10" x14ac:dyDescent="0.25">
      <c r="C31" s="57" t="s">
        <v>123</v>
      </c>
      <c r="D31" s="47">
        <v>10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10</v>
      </c>
    </row>
    <row r="32" spans="3:10" x14ac:dyDescent="0.25">
      <c r="C32" s="48" t="s">
        <v>124</v>
      </c>
      <c r="D32" s="47">
        <v>9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9</v>
      </c>
    </row>
    <row r="33" spans="3:10" x14ac:dyDescent="0.25">
      <c r="C33" s="48" t="s">
        <v>125</v>
      </c>
      <c r="D33" s="47">
        <v>7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7</v>
      </c>
    </row>
    <row r="34" spans="3:10" x14ac:dyDescent="0.25">
      <c r="C34" s="48" t="s">
        <v>126</v>
      </c>
      <c r="D34" s="47">
        <v>12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12</v>
      </c>
    </row>
    <row r="35" spans="3:10" x14ac:dyDescent="0.25">
      <c r="C35" s="58" t="s">
        <v>127</v>
      </c>
      <c r="D35" s="47">
        <v>5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5</v>
      </c>
    </row>
    <row r="36" spans="3:10" x14ac:dyDescent="0.25">
      <c r="C36" s="56" t="s">
        <v>128</v>
      </c>
      <c r="D36" s="49">
        <v>358</v>
      </c>
      <c r="E36" s="49">
        <v>41</v>
      </c>
      <c r="F36" s="49">
        <v>0</v>
      </c>
      <c r="G36" s="49">
        <v>0</v>
      </c>
      <c r="H36" s="49">
        <v>0</v>
      </c>
      <c r="I36" s="49">
        <v>0</v>
      </c>
      <c r="J36" s="49">
        <v>399</v>
      </c>
    </row>
    <row r="37" spans="3:10" x14ac:dyDescent="0.25">
      <c r="C37" s="59"/>
      <c r="D37" s="42"/>
      <c r="E37" s="42"/>
      <c r="F37" s="42"/>
      <c r="G37" s="42"/>
      <c r="H37" s="42"/>
      <c r="I37" s="42"/>
      <c r="J37" s="42"/>
    </row>
    <row r="38" spans="3:10" x14ac:dyDescent="0.25">
      <c r="C38" s="56" t="s">
        <v>175</v>
      </c>
      <c r="D38" s="45" t="s">
        <v>143</v>
      </c>
      <c r="E38" s="45" t="s">
        <v>144</v>
      </c>
      <c r="F38" s="45" t="s">
        <v>145</v>
      </c>
      <c r="G38" s="45" t="s">
        <v>169</v>
      </c>
      <c r="H38" s="45" t="s">
        <v>146</v>
      </c>
      <c r="I38" s="45" t="s">
        <v>147</v>
      </c>
      <c r="J38" s="45" t="s">
        <v>178</v>
      </c>
    </row>
    <row r="39" spans="3:10" x14ac:dyDescent="0.25">
      <c r="C39" s="48" t="s">
        <v>18</v>
      </c>
      <c r="D39" s="47">
        <v>6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6</v>
      </c>
    </row>
    <row r="40" spans="3:10" x14ac:dyDescent="0.25">
      <c r="C40" s="48" t="s">
        <v>129</v>
      </c>
      <c r="D40" s="47">
        <v>19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19</v>
      </c>
    </row>
    <row r="41" spans="3:10" x14ac:dyDescent="0.25">
      <c r="C41" s="60" t="s">
        <v>130</v>
      </c>
      <c r="D41" s="47">
        <v>2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2</v>
      </c>
    </row>
    <row r="42" spans="3:10" x14ac:dyDescent="0.25">
      <c r="C42" s="48" t="s">
        <v>28</v>
      </c>
      <c r="D42" s="47">
        <v>8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8</v>
      </c>
    </row>
    <row r="43" spans="3:10" x14ac:dyDescent="0.25">
      <c r="C43" s="48" t="s">
        <v>131</v>
      </c>
      <c r="D43" s="47">
        <v>12</v>
      </c>
      <c r="E43" s="47">
        <v>0</v>
      </c>
      <c r="F43" s="47">
        <v>0</v>
      </c>
      <c r="G43" s="47">
        <v>0</v>
      </c>
      <c r="H43" s="47">
        <v>1</v>
      </c>
      <c r="I43" s="47">
        <v>0</v>
      </c>
      <c r="J43" s="47">
        <v>13</v>
      </c>
    </row>
    <row r="44" spans="3:10" x14ac:dyDescent="0.25">
      <c r="C44" s="48" t="s">
        <v>29</v>
      </c>
      <c r="D44" s="47">
        <v>9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9</v>
      </c>
    </row>
    <row r="45" spans="3:10" x14ac:dyDescent="0.25">
      <c r="C45" s="48" t="s">
        <v>132</v>
      </c>
      <c r="D45" s="47">
        <v>1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1</v>
      </c>
    </row>
    <row r="46" spans="3:10" x14ac:dyDescent="0.25">
      <c r="C46" s="48" t="s">
        <v>133</v>
      </c>
      <c r="D46" s="47">
        <v>13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13</v>
      </c>
    </row>
    <row r="47" spans="3:10" x14ac:dyDescent="0.25">
      <c r="C47" s="48" t="s">
        <v>134</v>
      </c>
      <c r="D47" s="47">
        <v>6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6</v>
      </c>
    </row>
    <row r="48" spans="3:10" x14ac:dyDescent="0.25">
      <c r="C48" s="48" t="s">
        <v>135</v>
      </c>
      <c r="D48" s="47">
        <v>10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10</v>
      </c>
    </row>
    <row r="49" spans="3:10" x14ac:dyDescent="0.25">
      <c r="C49" s="48" t="s">
        <v>136</v>
      </c>
      <c r="D49" s="47">
        <v>13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13</v>
      </c>
    </row>
    <row r="50" spans="3:10" x14ac:dyDescent="0.25">
      <c r="C50" s="48" t="s">
        <v>162</v>
      </c>
      <c r="D50" s="47">
        <v>35.5</v>
      </c>
      <c r="E50" s="47">
        <v>38</v>
      </c>
      <c r="F50" s="47">
        <v>0</v>
      </c>
      <c r="G50" s="47">
        <v>0</v>
      </c>
      <c r="H50" s="47">
        <v>3</v>
      </c>
      <c r="I50" s="47">
        <v>0</v>
      </c>
      <c r="J50" s="47">
        <v>76.5</v>
      </c>
    </row>
    <row r="51" spans="3:10" x14ac:dyDescent="0.25">
      <c r="C51" s="48" t="s">
        <v>163</v>
      </c>
      <c r="D51" s="47">
        <v>26.5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26.5</v>
      </c>
    </row>
    <row r="52" spans="3:10" x14ac:dyDescent="0.25">
      <c r="C52" s="48" t="s">
        <v>181</v>
      </c>
      <c r="D52" s="47">
        <v>0</v>
      </c>
      <c r="E52" s="47">
        <v>0</v>
      </c>
      <c r="F52" s="47">
        <v>18</v>
      </c>
      <c r="G52" s="47">
        <v>0</v>
      </c>
      <c r="H52" s="47">
        <v>0</v>
      </c>
      <c r="I52" s="47">
        <v>0</v>
      </c>
      <c r="J52" s="47">
        <v>18</v>
      </c>
    </row>
    <row r="53" spans="3:10" x14ac:dyDescent="0.25">
      <c r="C53" s="48" t="s">
        <v>137</v>
      </c>
      <c r="D53" s="47">
        <v>2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2</v>
      </c>
    </row>
    <row r="54" spans="3:10" x14ac:dyDescent="0.25">
      <c r="C54" s="60" t="s">
        <v>30</v>
      </c>
      <c r="D54" s="47">
        <v>0</v>
      </c>
      <c r="E54" s="47">
        <v>5</v>
      </c>
      <c r="F54" s="47">
        <v>0</v>
      </c>
      <c r="G54" s="47">
        <v>0</v>
      </c>
      <c r="H54" s="47">
        <v>0</v>
      </c>
      <c r="I54" s="47">
        <v>0</v>
      </c>
      <c r="J54" s="47">
        <v>5</v>
      </c>
    </row>
    <row r="55" spans="3:10" x14ac:dyDescent="0.25">
      <c r="C55" s="60" t="s">
        <v>138</v>
      </c>
      <c r="D55" s="47">
        <v>0</v>
      </c>
      <c r="E55" s="47">
        <v>2</v>
      </c>
      <c r="F55" s="47">
        <v>0</v>
      </c>
      <c r="G55" s="47">
        <v>0</v>
      </c>
      <c r="H55" s="47">
        <v>0</v>
      </c>
      <c r="I55" s="47">
        <v>0</v>
      </c>
      <c r="J55" s="47">
        <v>2</v>
      </c>
    </row>
    <row r="56" spans="3:10" x14ac:dyDescent="0.25">
      <c r="C56" s="60" t="s">
        <v>139</v>
      </c>
      <c r="D56" s="47">
        <v>0</v>
      </c>
      <c r="E56" s="47">
        <v>3</v>
      </c>
      <c r="F56" s="47">
        <v>0</v>
      </c>
      <c r="G56" s="47">
        <v>0</v>
      </c>
      <c r="H56" s="47">
        <v>0</v>
      </c>
      <c r="I56" s="47">
        <v>0</v>
      </c>
      <c r="J56" s="47">
        <v>3</v>
      </c>
    </row>
    <row r="57" spans="3:10" x14ac:dyDescent="0.25">
      <c r="C57" s="60" t="s">
        <v>32</v>
      </c>
      <c r="D57" s="47">
        <v>0</v>
      </c>
      <c r="E57" s="47">
        <v>0.83000000000000007</v>
      </c>
      <c r="F57" s="47">
        <v>0</v>
      </c>
      <c r="G57" s="47">
        <v>0</v>
      </c>
      <c r="H57" s="47">
        <v>0</v>
      </c>
      <c r="I57" s="47">
        <v>0</v>
      </c>
      <c r="J57" s="47">
        <v>0.83000000000000007</v>
      </c>
    </row>
    <row r="58" spans="3:10" x14ac:dyDescent="0.25">
      <c r="C58" s="60" t="s">
        <v>34</v>
      </c>
      <c r="D58" s="47">
        <v>3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3</v>
      </c>
    </row>
    <row r="59" spans="3:10" x14ac:dyDescent="0.25">
      <c r="C59" s="60" t="s">
        <v>36</v>
      </c>
      <c r="D59" s="47">
        <v>11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11</v>
      </c>
    </row>
    <row r="60" spans="3:10" x14ac:dyDescent="0.25">
      <c r="C60" s="48" t="s">
        <v>140</v>
      </c>
      <c r="D60" s="47">
        <v>4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4</v>
      </c>
    </row>
    <row r="61" spans="3:10" x14ac:dyDescent="0.25">
      <c r="C61" s="56" t="s">
        <v>176</v>
      </c>
      <c r="D61" s="49">
        <v>181</v>
      </c>
      <c r="E61" s="49">
        <v>48.83</v>
      </c>
      <c r="F61" s="49">
        <v>18</v>
      </c>
      <c r="G61" s="49">
        <v>0</v>
      </c>
      <c r="H61" s="49">
        <v>4</v>
      </c>
      <c r="I61" s="49">
        <v>0</v>
      </c>
      <c r="J61" s="49">
        <v>251.83</v>
      </c>
    </row>
    <row r="62" spans="3:10" ht="16.5" thickBot="1" x14ac:dyDescent="0.3">
      <c r="C62" s="61"/>
      <c r="D62" s="50"/>
      <c r="E62" s="50"/>
      <c r="F62" s="50"/>
      <c r="G62" s="50"/>
      <c r="H62" s="50"/>
      <c r="I62" s="50"/>
      <c r="J62" s="50"/>
    </row>
    <row r="63" spans="3:10" x14ac:dyDescent="0.25">
      <c r="C63" s="62" t="s">
        <v>191</v>
      </c>
      <c r="D63" s="51">
        <v>407.5</v>
      </c>
      <c r="E63" s="51">
        <v>79</v>
      </c>
      <c r="F63" s="51">
        <v>0</v>
      </c>
      <c r="G63" s="51">
        <v>0</v>
      </c>
      <c r="H63" s="51">
        <v>4</v>
      </c>
      <c r="I63" s="51">
        <v>0</v>
      </c>
      <c r="J63" s="51">
        <v>399</v>
      </c>
    </row>
    <row r="64" spans="3:10" x14ac:dyDescent="0.25">
      <c r="C64" s="63" t="s">
        <v>141</v>
      </c>
      <c r="D64" s="52">
        <v>131.5</v>
      </c>
      <c r="E64" s="52">
        <v>10.829999999999998</v>
      </c>
      <c r="F64" s="52">
        <v>18</v>
      </c>
      <c r="G64" s="52">
        <v>0</v>
      </c>
      <c r="H64" s="52">
        <v>0</v>
      </c>
      <c r="I64" s="52">
        <v>0</v>
      </c>
      <c r="J64" s="52">
        <v>251.83</v>
      </c>
    </row>
    <row r="65" spans="1:10" ht="16.5" thickBot="1" x14ac:dyDescent="0.3">
      <c r="C65" s="64" t="s">
        <v>142</v>
      </c>
      <c r="D65" s="53">
        <v>539</v>
      </c>
      <c r="E65" s="53">
        <v>89.83</v>
      </c>
      <c r="F65" s="53">
        <v>18</v>
      </c>
      <c r="G65" s="53">
        <v>0</v>
      </c>
      <c r="H65" s="53">
        <v>4</v>
      </c>
      <c r="I65" s="53">
        <v>0</v>
      </c>
      <c r="J65" s="53">
        <v>650.83000000000004</v>
      </c>
    </row>
    <row r="66" spans="1:10" ht="16.5" thickBot="1" x14ac:dyDescent="0.3"/>
    <row r="67" spans="1:10" ht="16.5" thickBot="1" x14ac:dyDescent="0.3">
      <c r="A67" s="3" t="s">
        <v>0</v>
      </c>
      <c r="B67" s="3"/>
      <c r="C67" s="65"/>
      <c r="D67" s="18" t="s">
        <v>143</v>
      </c>
      <c r="E67" s="18" t="s">
        <v>144</v>
      </c>
      <c r="F67" s="18" t="s">
        <v>145</v>
      </c>
      <c r="G67" s="32" t="s">
        <v>169</v>
      </c>
      <c r="H67" s="18" t="s">
        <v>146</v>
      </c>
      <c r="I67" s="18" t="s">
        <v>147</v>
      </c>
      <c r="J67" s="18" t="s">
        <v>178</v>
      </c>
    </row>
    <row r="68" spans="1:10" x14ac:dyDescent="0.25">
      <c r="C68" s="66" t="s">
        <v>1</v>
      </c>
      <c r="D68" s="17">
        <v>80243152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80243152</v>
      </c>
    </row>
    <row r="69" spans="1:10" x14ac:dyDescent="0.25">
      <c r="C69" s="67" t="s">
        <v>3</v>
      </c>
      <c r="D69" s="17">
        <v>948640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948640</v>
      </c>
    </row>
    <row r="70" spans="1:10" x14ac:dyDescent="0.25">
      <c r="C70" s="67" t="s">
        <v>5</v>
      </c>
      <c r="D70" s="17">
        <v>322050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322050</v>
      </c>
    </row>
    <row r="71" spans="1:10" x14ac:dyDescent="0.25">
      <c r="C71" s="67" t="s">
        <v>4</v>
      </c>
      <c r="D71" s="17">
        <v>368928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368928</v>
      </c>
    </row>
    <row r="72" spans="1:10" x14ac:dyDescent="0.25">
      <c r="C72" s="67" t="s">
        <v>190</v>
      </c>
      <c r="D72" s="17">
        <v>2288470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2288470</v>
      </c>
    </row>
    <row r="73" spans="1:10" x14ac:dyDescent="0.25">
      <c r="C73" s="67" t="s">
        <v>2</v>
      </c>
      <c r="D73" s="17">
        <v>0</v>
      </c>
      <c r="E73" s="17">
        <v>1248519</v>
      </c>
      <c r="F73" s="17">
        <v>0</v>
      </c>
      <c r="G73" s="17">
        <v>0</v>
      </c>
      <c r="H73" s="17">
        <v>0</v>
      </c>
      <c r="I73" s="17">
        <v>0</v>
      </c>
      <c r="J73" s="17">
        <v>1248519</v>
      </c>
    </row>
    <row r="74" spans="1:10" x14ac:dyDescent="0.25">
      <c r="C74" s="67" t="s">
        <v>167</v>
      </c>
      <c r="D74" s="17">
        <v>0</v>
      </c>
      <c r="E74" s="17">
        <v>2798200</v>
      </c>
      <c r="F74" s="17">
        <v>0</v>
      </c>
      <c r="G74" s="17">
        <v>0</v>
      </c>
      <c r="H74" s="17">
        <v>0</v>
      </c>
      <c r="I74" s="17">
        <v>0</v>
      </c>
      <c r="J74" s="17">
        <v>2798200</v>
      </c>
    </row>
    <row r="75" spans="1:10" x14ac:dyDescent="0.25">
      <c r="C75" s="67" t="s">
        <v>11</v>
      </c>
      <c r="D75" s="17">
        <v>0</v>
      </c>
      <c r="E75" s="17">
        <v>805055</v>
      </c>
      <c r="F75" s="17">
        <v>0</v>
      </c>
      <c r="G75" s="17">
        <v>0</v>
      </c>
      <c r="H75" s="17">
        <v>0</v>
      </c>
      <c r="I75" s="17">
        <v>0</v>
      </c>
      <c r="J75" s="17">
        <v>805055</v>
      </c>
    </row>
    <row r="76" spans="1:10" x14ac:dyDescent="0.25">
      <c r="C76" s="67" t="s">
        <v>6</v>
      </c>
      <c r="D76" s="17">
        <v>275000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275000</v>
      </c>
    </row>
    <row r="77" spans="1:10" x14ac:dyDescent="0.25">
      <c r="C77" s="67" t="s">
        <v>7</v>
      </c>
      <c r="D77" s="17">
        <v>0</v>
      </c>
      <c r="E77" s="17">
        <v>0</v>
      </c>
      <c r="F77" s="17">
        <v>0</v>
      </c>
      <c r="G77" s="17">
        <v>0</v>
      </c>
      <c r="H77" s="17">
        <v>850849</v>
      </c>
      <c r="I77" s="17">
        <v>0</v>
      </c>
      <c r="J77" s="17">
        <v>850849</v>
      </c>
    </row>
    <row r="78" spans="1:10" x14ac:dyDescent="0.25">
      <c r="C78" s="67" t="s">
        <v>180</v>
      </c>
      <c r="D78" s="17">
        <v>112000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112000</v>
      </c>
    </row>
    <row r="79" spans="1:10" x14ac:dyDescent="0.25">
      <c r="C79" s="67" t="s">
        <v>8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6175000</v>
      </c>
      <c r="J79" s="17">
        <v>6175000</v>
      </c>
    </row>
    <row r="80" spans="1:10" x14ac:dyDescent="0.25">
      <c r="C80" s="67" t="s">
        <v>9</v>
      </c>
      <c r="D80" s="17">
        <v>0</v>
      </c>
      <c r="E80" s="17">
        <v>0</v>
      </c>
      <c r="F80" s="17">
        <v>166012.20000000001</v>
      </c>
      <c r="G80" s="17">
        <v>0</v>
      </c>
      <c r="H80" s="17">
        <v>0</v>
      </c>
      <c r="I80" s="17">
        <v>0</v>
      </c>
      <c r="J80" s="17">
        <v>166012.20000000001</v>
      </c>
    </row>
    <row r="81" spans="1:10" x14ac:dyDescent="0.25">
      <c r="C81" s="68" t="s">
        <v>10</v>
      </c>
      <c r="D81" s="17">
        <v>0</v>
      </c>
      <c r="E81" s="17">
        <v>0</v>
      </c>
      <c r="F81" s="17">
        <v>1249609.5</v>
      </c>
      <c r="G81" s="17">
        <v>0</v>
      </c>
      <c r="H81" s="17">
        <v>0</v>
      </c>
      <c r="I81" s="17">
        <v>0</v>
      </c>
      <c r="J81" s="17">
        <v>1249609.5</v>
      </c>
    </row>
    <row r="82" spans="1:10" x14ac:dyDescent="0.25">
      <c r="B82" s="19" t="s">
        <v>12</v>
      </c>
      <c r="C82" s="69"/>
      <c r="D82" s="20">
        <v>84558240</v>
      </c>
      <c r="E82" s="20">
        <v>4851774</v>
      </c>
      <c r="F82" s="20">
        <v>1415621.7</v>
      </c>
      <c r="G82" s="20">
        <v>0</v>
      </c>
      <c r="H82" s="20">
        <v>850849</v>
      </c>
      <c r="I82" s="20">
        <v>6175000</v>
      </c>
      <c r="J82" s="20">
        <v>97851484.700000003</v>
      </c>
    </row>
    <row r="84" spans="1:10" x14ac:dyDescent="0.25">
      <c r="A84" s="19" t="s">
        <v>16</v>
      </c>
      <c r="B84" s="21"/>
      <c r="C84" s="70"/>
      <c r="D84" s="22" t="s">
        <v>143</v>
      </c>
      <c r="E84" s="22" t="s">
        <v>144</v>
      </c>
      <c r="F84" s="22" t="s">
        <v>145</v>
      </c>
      <c r="G84" s="33" t="s">
        <v>169</v>
      </c>
      <c r="H84" s="22" t="s">
        <v>146</v>
      </c>
      <c r="I84" s="22" t="s">
        <v>147</v>
      </c>
      <c r="J84" s="22" t="s">
        <v>148</v>
      </c>
    </row>
    <row r="85" spans="1:10" x14ac:dyDescent="0.25">
      <c r="C85" s="66" t="s">
        <v>13</v>
      </c>
      <c r="D85" s="99">
        <v>0</v>
      </c>
      <c r="E85" s="99">
        <v>0</v>
      </c>
      <c r="F85" s="99">
        <v>0</v>
      </c>
      <c r="G85" s="11">
        <v>2002000</v>
      </c>
      <c r="H85" s="99">
        <v>0</v>
      </c>
      <c r="I85" s="99">
        <v>0</v>
      </c>
      <c r="J85" s="17">
        <v>2002000</v>
      </c>
    </row>
    <row r="86" spans="1:10" x14ac:dyDescent="0.25">
      <c r="C86" s="67" t="s">
        <v>14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17">
        <v>0</v>
      </c>
    </row>
    <row r="87" spans="1:10" x14ac:dyDescent="0.25">
      <c r="C87" s="68" t="s">
        <v>26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17">
        <v>0</v>
      </c>
    </row>
    <row r="88" spans="1:10" x14ac:dyDescent="0.25">
      <c r="B88" s="19" t="s">
        <v>15</v>
      </c>
      <c r="C88" s="70"/>
      <c r="D88" s="35">
        <v>0</v>
      </c>
      <c r="E88" s="35">
        <v>0</v>
      </c>
      <c r="F88" s="35">
        <v>0</v>
      </c>
      <c r="G88" s="97">
        <v>2002000</v>
      </c>
      <c r="H88" s="35">
        <v>0</v>
      </c>
      <c r="I88" s="35">
        <v>0</v>
      </c>
      <c r="J88" s="35">
        <v>2002000</v>
      </c>
    </row>
    <row r="90" spans="1:10" ht="16.5" thickBot="1" x14ac:dyDescent="0.3"/>
    <row r="91" spans="1:10" ht="16.5" thickBot="1" x14ac:dyDescent="0.3">
      <c r="A91" s="6" t="s">
        <v>41</v>
      </c>
      <c r="B91" s="23"/>
      <c r="C91" s="71"/>
      <c r="D91" s="4" t="s">
        <v>143</v>
      </c>
      <c r="E91" s="4" t="s">
        <v>144</v>
      </c>
      <c r="F91" s="4" t="s">
        <v>145</v>
      </c>
      <c r="G91" s="34" t="s">
        <v>169</v>
      </c>
      <c r="H91" s="4" t="s">
        <v>146</v>
      </c>
      <c r="I91" s="4" t="s">
        <v>147</v>
      </c>
      <c r="J91" s="92" t="s">
        <v>178</v>
      </c>
    </row>
    <row r="92" spans="1:10" x14ac:dyDescent="0.25">
      <c r="B92" s="15" t="s">
        <v>17</v>
      </c>
      <c r="C92" s="85"/>
      <c r="D92" s="15"/>
      <c r="E92" s="15"/>
      <c r="F92" s="15"/>
      <c r="G92" s="15"/>
      <c r="H92" s="15"/>
      <c r="I92" s="15"/>
      <c r="J92" s="15"/>
    </row>
    <row r="93" spans="1:10" x14ac:dyDescent="0.25">
      <c r="C93" s="66" t="s">
        <v>18</v>
      </c>
      <c r="D93" s="11">
        <v>1057614.52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7">
        <v>1057614.52</v>
      </c>
    </row>
    <row r="94" spans="1:10" x14ac:dyDescent="0.25">
      <c r="C94" s="67" t="s">
        <v>27</v>
      </c>
      <c r="D94" s="11">
        <v>1888595</v>
      </c>
      <c r="E94" s="11">
        <v>92000</v>
      </c>
      <c r="F94" s="11">
        <v>0</v>
      </c>
      <c r="G94" s="11">
        <v>0</v>
      </c>
      <c r="H94" s="11">
        <v>0</v>
      </c>
      <c r="I94" s="11">
        <v>0</v>
      </c>
      <c r="J94" s="17">
        <v>1980595</v>
      </c>
    </row>
    <row r="95" spans="1:10" x14ac:dyDescent="0.25">
      <c r="C95" s="67" t="s">
        <v>29</v>
      </c>
      <c r="D95" s="11">
        <v>886400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7">
        <v>886400</v>
      </c>
    </row>
    <row r="96" spans="1:10" ht="17.649999999999999" customHeight="1" x14ac:dyDescent="0.25">
      <c r="C96" s="67" t="s">
        <v>149</v>
      </c>
      <c r="D96" s="11">
        <v>76750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7">
        <v>76750</v>
      </c>
    </row>
    <row r="97" spans="2:10" x14ac:dyDescent="0.25">
      <c r="C97" s="67" t="s">
        <v>99</v>
      </c>
      <c r="D97" s="11">
        <v>536660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7">
        <v>536660</v>
      </c>
    </row>
    <row r="98" spans="2:10" x14ac:dyDescent="0.25">
      <c r="C98" s="67" t="s">
        <v>150</v>
      </c>
      <c r="D98" s="11">
        <v>1051361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7">
        <v>1051361</v>
      </c>
    </row>
    <row r="99" spans="2:10" x14ac:dyDescent="0.25">
      <c r="C99" s="67" t="s">
        <v>19</v>
      </c>
      <c r="D99" s="11">
        <v>763897.95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7">
        <v>763897.95</v>
      </c>
    </row>
    <row r="100" spans="2:10" x14ac:dyDescent="0.25">
      <c r="C100" s="67" t="s">
        <v>164</v>
      </c>
      <c r="D100" s="11">
        <v>136325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7">
        <v>136325</v>
      </c>
    </row>
    <row r="101" spans="2:10" x14ac:dyDescent="0.25">
      <c r="C101" s="67" t="s">
        <v>24</v>
      </c>
      <c r="D101" s="11">
        <v>1214747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7">
        <v>1214747</v>
      </c>
    </row>
    <row r="102" spans="2:10" x14ac:dyDescent="0.25">
      <c r="C102" s="67" t="s">
        <v>179</v>
      </c>
      <c r="D102" s="11">
        <v>0</v>
      </c>
      <c r="E102" s="11">
        <v>0</v>
      </c>
      <c r="F102" s="11">
        <v>501996.4</v>
      </c>
      <c r="G102" s="11">
        <v>0</v>
      </c>
      <c r="H102" s="11">
        <v>0</v>
      </c>
      <c r="I102" s="11">
        <v>0</v>
      </c>
      <c r="J102" s="17">
        <v>501996.4</v>
      </c>
    </row>
    <row r="103" spans="2:10" x14ac:dyDescent="0.25">
      <c r="C103" s="67" t="s">
        <v>33</v>
      </c>
      <c r="D103" s="11">
        <v>49440</v>
      </c>
      <c r="E103" s="11">
        <v>25750</v>
      </c>
      <c r="F103" s="11">
        <v>0</v>
      </c>
      <c r="G103" s="11">
        <v>0</v>
      </c>
      <c r="H103" s="11">
        <v>0</v>
      </c>
      <c r="I103" s="11">
        <v>0</v>
      </c>
      <c r="J103" s="17">
        <v>75190</v>
      </c>
    </row>
    <row r="104" spans="2:10" x14ac:dyDescent="0.25">
      <c r="C104" s="67" t="s">
        <v>30</v>
      </c>
      <c r="D104" s="17">
        <v>0</v>
      </c>
      <c r="E104" s="17">
        <v>390575</v>
      </c>
      <c r="F104" s="17">
        <v>0</v>
      </c>
      <c r="G104" s="17">
        <v>0</v>
      </c>
      <c r="H104" s="17">
        <v>0</v>
      </c>
      <c r="I104" s="17">
        <v>0</v>
      </c>
      <c r="J104" s="17">
        <v>390575</v>
      </c>
    </row>
    <row r="105" spans="2:10" x14ac:dyDescent="0.25">
      <c r="C105" s="67" t="s">
        <v>31</v>
      </c>
      <c r="D105" s="17">
        <v>0</v>
      </c>
      <c r="E105" s="17">
        <v>118708</v>
      </c>
      <c r="F105" s="17">
        <v>0</v>
      </c>
      <c r="G105" s="17">
        <v>0</v>
      </c>
      <c r="H105" s="17">
        <v>0</v>
      </c>
      <c r="I105" s="17">
        <v>0</v>
      </c>
      <c r="J105" s="17">
        <v>118708</v>
      </c>
    </row>
    <row r="106" spans="2:10" x14ac:dyDescent="0.25">
      <c r="C106" s="67" t="s">
        <v>152</v>
      </c>
      <c r="D106" s="17">
        <v>0</v>
      </c>
      <c r="E106" s="17">
        <v>284706</v>
      </c>
      <c r="F106" s="17">
        <v>0</v>
      </c>
      <c r="G106" s="17">
        <v>0</v>
      </c>
      <c r="H106" s="17">
        <v>0</v>
      </c>
      <c r="I106" s="17">
        <v>0</v>
      </c>
      <c r="J106" s="17">
        <v>284706</v>
      </c>
    </row>
    <row r="107" spans="2:10" x14ac:dyDescent="0.25">
      <c r="C107" s="67" t="s">
        <v>34</v>
      </c>
      <c r="D107" s="11">
        <v>220316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7">
        <v>220316</v>
      </c>
    </row>
    <row r="108" spans="2:10" x14ac:dyDescent="0.25">
      <c r="C108" s="68" t="s">
        <v>35</v>
      </c>
      <c r="D108" s="11">
        <v>263450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7">
        <v>263450</v>
      </c>
    </row>
    <row r="109" spans="2:10" x14ac:dyDescent="0.25">
      <c r="B109" s="14" t="s">
        <v>155</v>
      </c>
      <c r="C109" s="72"/>
      <c r="D109" s="13">
        <v>8145556.4699999997</v>
      </c>
      <c r="E109" s="13">
        <v>911739</v>
      </c>
      <c r="F109" s="13">
        <v>501996.4</v>
      </c>
      <c r="G109" s="13">
        <v>0</v>
      </c>
      <c r="H109" s="13">
        <v>0</v>
      </c>
      <c r="I109" s="13">
        <v>0</v>
      </c>
      <c r="J109" s="13">
        <v>9559291.870000001</v>
      </c>
    </row>
    <row r="110" spans="2:10" x14ac:dyDescent="0.25">
      <c r="B110" s="24"/>
      <c r="C110" s="66" t="s">
        <v>170</v>
      </c>
      <c r="D110" s="11">
        <v>2931925.3904249994</v>
      </c>
      <c r="E110" s="11">
        <v>335064.08250000002</v>
      </c>
      <c r="F110" s="11">
        <v>184483.67699999997</v>
      </c>
      <c r="G110" s="11">
        <v>0</v>
      </c>
      <c r="H110" s="11">
        <v>0</v>
      </c>
      <c r="I110" s="11">
        <v>0</v>
      </c>
      <c r="J110" s="17">
        <v>3451473.1499249996</v>
      </c>
    </row>
    <row r="111" spans="2:10" x14ac:dyDescent="0.25">
      <c r="C111" s="67" t="s">
        <v>37</v>
      </c>
      <c r="D111" s="11">
        <v>1213037.1661499999</v>
      </c>
      <c r="E111" s="11">
        <v>109790.63250000001</v>
      </c>
      <c r="F111" s="11">
        <v>100681.02600000001</v>
      </c>
      <c r="G111" s="11">
        <v>0</v>
      </c>
      <c r="H111" s="11">
        <v>0</v>
      </c>
      <c r="I111" s="11">
        <v>0</v>
      </c>
      <c r="J111" s="17">
        <v>1423508.8246500001</v>
      </c>
    </row>
    <row r="112" spans="2:10" x14ac:dyDescent="0.25">
      <c r="C112" s="67" t="s">
        <v>38</v>
      </c>
      <c r="D112" s="11">
        <v>144750</v>
      </c>
      <c r="E112" s="11">
        <v>1037.5</v>
      </c>
      <c r="F112" s="11">
        <v>9000</v>
      </c>
      <c r="G112" s="11">
        <v>0</v>
      </c>
      <c r="H112" s="11">
        <v>0</v>
      </c>
      <c r="I112" s="11">
        <v>0</v>
      </c>
      <c r="J112" s="17">
        <v>154787.5</v>
      </c>
    </row>
    <row r="113" spans="2:10" x14ac:dyDescent="0.25">
      <c r="C113" s="67" t="s">
        <v>39</v>
      </c>
      <c r="D113" s="11">
        <v>22321.125</v>
      </c>
      <c r="E113" s="11">
        <v>158.32249999999999</v>
      </c>
      <c r="F113" s="11">
        <v>1471.5</v>
      </c>
      <c r="G113" s="11">
        <v>0</v>
      </c>
      <c r="H113" s="11">
        <v>0</v>
      </c>
      <c r="I113" s="11">
        <v>0</v>
      </c>
      <c r="J113" s="17">
        <v>23950.947499999998</v>
      </c>
    </row>
    <row r="114" spans="2:10" x14ac:dyDescent="0.25">
      <c r="C114" s="67" t="s">
        <v>182</v>
      </c>
      <c r="D114" s="11">
        <v>15000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7">
        <v>15000</v>
      </c>
    </row>
    <row r="115" spans="2:10" x14ac:dyDescent="0.25">
      <c r="C115" s="68" t="s">
        <v>151</v>
      </c>
      <c r="D115" s="11">
        <v>15000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7">
        <v>15000</v>
      </c>
    </row>
    <row r="116" spans="2:10" x14ac:dyDescent="0.25">
      <c r="B116" s="12" t="s">
        <v>156</v>
      </c>
      <c r="C116" s="72"/>
      <c r="D116" s="13">
        <v>4342033.6815749994</v>
      </c>
      <c r="E116" s="13">
        <v>446050.53750000003</v>
      </c>
      <c r="F116" s="13">
        <v>295636.20299999998</v>
      </c>
      <c r="G116" s="13">
        <v>0</v>
      </c>
      <c r="H116" s="13">
        <v>0</v>
      </c>
      <c r="I116" s="13">
        <v>0</v>
      </c>
      <c r="J116" s="13">
        <v>5083720.4220749997</v>
      </c>
    </row>
    <row r="118" spans="2:10" x14ac:dyDescent="0.25">
      <c r="B118" s="28" t="s">
        <v>20</v>
      </c>
      <c r="C118" s="74"/>
      <c r="D118" s="31" t="s">
        <v>143</v>
      </c>
      <c r="E118" s="31" t="s">
        <v>144</v>
      </c>
      <c r="F118" s="31" t="s">
        <v>145</v>
      </c>
      <c r="G118" s="31" t="s">
        <v>169</v>
      </c>
      <c r="H118" s="31" t="s">
        <v>174</v>
      </c>
      <c r="I118" s="31" t="s">
        <v>147</v>
      </c>
      <c r="J118" s="93" t="s">
        <v>178</v>
      </c>
    </row>
    <row r="119" spans="2:10" x14ac:dyDescent="0.25">
      <c r="C119" s="66" t="s">
        <v>25</v>
      </c>
      <c r="D119" s="17">
        <v>885746</v>
      </c>
      <c r="E119" s="17">
        <v>0</v>
      </c>
      <c r="F119" s="17">
        <v>0</v>
      </c>
      <c r="G119" s="17">
        <v>0</v>
      </c>
      <c r="H119" s="17">
        <v>65000</v>
      </c>
      <c r="I119" s="17">
        <v>0</v>
      </c>
      <c r="J119" s="17">
        <v>950746</v>
      </c>
    </row>
    <row r="120" spans="2:10" x14ac:dyDescent="0.25">
      <c r="C120" s="67" t="s">
        <v>130</v>
      </c>
      <c r="D120" s="17">
        <v>234544.38125000001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234544.38125000001</v>
      </c>
    </row>
    <row r="121" spans="2:10" x14ac:dyDescent="0.25">
      <c r="C121" s="67" t="s">
        <v>21</v>
      </c>
      <c r="D121" s="17">
        <v>22478172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22478172</v>
      </c>
    </row>
    <row r="122" spans="2:10" x14ac:dyDescent="0.25">
      <c r="C122" s="67" t="s">
        <v>22</v>
      </c>
      <c r="D122" s="17">
        <v>0</v>
      </c>
      <c r="E122" s="17">
        <v>2583028</v>
      </c>
      <c r="F122" s="17">
        <v>0</v>
      </c>
      <c r="G122" s="17">
        <v>0</v>
      </c>
      <c r="H122" s="17">
        <v>0</v>
      </c>
      <c r="I122" s="17">
        <v>0</v>
      </c>
      <c r="J122" s="17">
        <v>2583028</v>
      </c>
    </row>
    <row r="123" spans="2:10" x14ac:dyDescent="0.25">
      <c r="C123" s="67" t="s">
        <v>23</v>
      </c>
      <c r="D123" s="17">
        <v>1038110</v>
      </c>
      <c r="E123" s="17">
        <v>1127094.8</v>
      </c>
      <c r="F123" s="17">
        <v>0</v>
      </c>
      <c r="G123" s="17">
        <v>0</v>
      </c>
      <c r="H123" s="17">
        <v>84080</v>
      </c>
      <c r="I123" s="17">
        <v>0</v>
      </c>
      <c r="J123" s="17">
        <v>2249284.7999999998</v>
      </c>
    </row>
    <row r="124" spans="2:10" x14ac:dyDescent="0.25">
      <c r="C124" s="68" t="s">
        <v>36</v>
      </c>
      <c r="D124" s="17">
        <v>346500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87">
        <v>346500</v>
      </c>
    </row>
    <row r="125" spans="2:10" x14ac:dyDescent="0.25">
      <c r="B125" s="12" t="s">
        <v>157</v>
      </c>
      <c r="C125" s="73"/>
      <c r="D125" s="13">
        <v>24983072.381250001</v>
      </c>
      <c r="E125" s="13">
        <v>3710122.8</v>
      </c>
      <c r="F125" s="13">
        <v>0</v>
      </c>
      <c r="G125" s="13">
        <v>0</v>
      </c>
      <c r="H125" s="13">
        <v>149080</v>
      </c>
      <c r="I125" s="13">
        <v>0</v>
      </c>
      <c r="J125" s="13">
        <v>28842275.181250002</v>
      </c>
    </row>
    <row r="126" spans="2:10" x14ac:dyDescent="0.25">
      <c r="C126" s="66" t="s">
        <v>170</v>
      </c>
      <c r="D126" s="11">
        <v>9181279.100109376</v>
      </c>
      <c r="E126" s="11">
        <v>1363470.129</v>
      </c>
      <c r="F126" s="11">
        <v>0</v>
      </c>
      <c r="G126" s="11">
        <v>0</v>
      </c>
      <c r="H126" s="11">
        <v>54786.9</v>
      </c>
      <c r="I126" s="11">
        <v>0</v>
      </c>
      <c r="J126" s="17">
        <v>10599536.129109377</v>
      </c>
    </row>
    <row r="127" spans="2:10" x14ac:dyDescent="0.25">
      <c r="C127" s="67" t="s">
        <v>37</v>
      </c>
      <c r="D127" s="11">
        <v>3876154.1321562496</v>
      </c>
      <c r="E127" s="11">
        <v>698566.27599999995</v>
      </c>
      <c r="F127" s="11">
        <v>0</v>
      </c>
      <c r="G127" s="11">
        <v>0</v>
      </c>
      <c r="H127" s="11">
        <v>33625.599999999999</v>
      </c>
      <c r="I127" s="11">
        <v>0</v>
      </c>
      <c r="J127" s="17">
        <v>4608346.0081562493</v>
      </c>
    </row>
    <row r="128" spans="2:10" x14ac:dyDescent="0.25">
      <c r="C128" s="67" t="s">
        <v>38</v>
      </c>
      <c r="D128" s="11">
        <v>500000</v>
      </c>
      <c r="E128" s="11">
        <v>85250</v>
      </c>
      <c r="F128" s="11">
        <v>0</v>
      </c>
      <c r="G128" s="11">
        <v>0</v>
      </c>
      <c r="H128" s="11">
        <v>3000</v>
      </c>
      <c r="I128" s="11">
        <v>0</v>
      </c>
      <c r="J128" s="17">
        <v>588250</v>
      </c>
    </row>
    <row r="129" spans="1:10" x14ac:dyDescent="0.25">
      <c r="C129" s="67" t="s">
        <v>39</v>
      </c>
      <c r="D129" s="11">
        <v>83210.125</v>
      </c>
      <c r="E129" s="11">
        <v>12189</v>
      </c>
      <c r="F129" s="11">
        <v>0</v>
      </c>
      <c r="G129" s="11">
        <v>0</v>
      </c>
      <c r="H129" s="11">
        <v>436</v>
      </c>
      <c r="I129" s="11">
        <v>0</v>
      </c>
      <c r="J129" s="17">
        <v>95835.125</v>
      </c>
    </row>
    <row r="130" spans="1:10" x14ac:dyDescent="0.25">
      <c r="C130" s="67" t="s">
        <v>40</v>
      </c>
      <c r="D130" s="11">
        <v>244000</v>
      </c>
      <c r="E130" s="11">
        <v>20500</v>
      </c>
      <c r="F130" s="11">
        <v>0</v>
      </c>
      <c r="G130" s="11">
        <v>0</v>
      </c>
      <c r="H130" s="11">
        <v>0</v>
      </c>
      <c r="I130" s="11">
        <v>0</v>
      </c>
      <c r="J130" s="17">
        <v>264500</v>
      </c>
    </row>
    <row r="131" spans="1:10" x14ac:dyDescent="0.25">
      <c r="C131" s="68" t="s">
        <v>151</v>
      </c>
      <c r="D131" s="11">
        <v>75000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87">
        <v>75000</v>
      </c>
    </row>
    <row r="132" spans="1:10" x14ac:dyDescent="0.25">
      <c r="B132" s="12" t="s">
        <v>156</v>
      </c>
      <c r="C132" s="72"/>
      <c r="D132" s="13">
        <v>13959643.357265625</v>
      </c>
      <c r="E132" s="13">
        <v>2179975.4049999998</v>
      </c>
      <c r="F132" s="13">
        <v>0</v>
      </c>
      <c r="G132" s="13">
        <v>0</v>
      </c>
      <c r="H132" s="13">
        <v>91848.5</v>
      </c>
      <c r="I132" s="13">
        <v>0</v>
      </c>
      <c r="J132" s="13">
        <v>16231467.262265626</v>
      </c>
    </row>
    <row r="133" spans="1:10" x14ac:dyDescent="0.25">
      <c r="B133" s="7"/>
      <c r="D133" s="10"/>
      <c r="E133" s="10"/>
      <c r="F133" s="10"/>
      <c r="G133" s="10"/>
      <c r="H133" s="10"/>
      <c r="I133" s="10"/>
      <c r="J133" s="10"/>
    </row>
    <row r="134" spans="1:10" x14ac:dyDescent="0.25">
      <c r="A134" s="28" t="s">
        <v>42</v>
      </c>
      <c r="B134" s="29"/>
      <c r="C134" s="74"/>
      <c r="D134" s="31" t="s">
        <v>143</v>
      </c>
      <c r="E134" s="31" t="s">
        <v>144</v>
      </c>
      <c r="F134" s="31" t="s">
        <v>145</v>
      </c>
      <c r="G134" s="31" t="s">
        <v>169</v>
      </c>
      <c r="H134" s="31" t="s">
        <v>174</v>
      </c>
      <c r="I134" s="31" t="s">
        <v>147</v>
      </c>
      <c r="J134" s="31" t="s">
        <v>178</v>
      </c>
    </row>
    <row r="135" spans="1:10" x14ac:dyDescent="0.25">
      <c r="C135" s="75" t="s">
        <v>43</v>
      </c>
      <c r="D135" s="11">
        <v>1982250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1982250</v>
      </c>
    </row>
    <row r="136" spans="1:10" x14ac:dyDescent="0.25">
      <c r="C136" s="76" t="s">
        <v>44</v>
      </c>
      <c r="D136" s="11">
        <v>880000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880000</v>
      </c>
    </row>
    <row r="137" spans="1:10" x14ac:dyDescent="0.25">
      <c r="C137" s="77" t="s">
        <v>45</v>
      </c>
      <c r="D137" s="11">
        <v>405000</v>
      </c>
      <c r="E137" s="11">
        <v>0</v>
      </c>
      <c r="F137" s="11">
        <v>0</v>
      </c>
      <c r="G137" s="11">
        <v>1002000</v>
      </c>
      <c r="H137" s="11">
        <v>290000</v>
      </c>
      <c r="I137" s="11">
        <v>0</v>
      </c>
      <c r="J137" s="11">
        <v>1697000</v>
      </c>
    </row>
    <row r="138" spans="1:10" x14ac:dyDescent="0.25">
      <c r="C138" s="77" t="s">
        <v>47</v>
      </c>
      <c r="D138" s="11">
        <v>316870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316870</v>
      </c>
    </row>
    <row r="139" spans="1:10" x14ac:dyDescent="0.25">
      <c r="C139" s="77" t="s">
        <v>48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</row>
    <row r="140" spans="1:10" x14ac:dyDescent="0.25">
      <c r="C140" s="78" t="s">
        <v>50</v>
      </c>
      <c r="D140" s="11">
        <v>0</v>
      </c>
      <c r="E140" s="11">
        <v>144025</v>
      </c>
      <c r="F140" s="11">
        <v>0</v>
      </c>
      <c r="G140" s="11">
        <v>0</v>
      </c>
      <c r="H140" s="11">
        <v>0</v>
      </c>
      <c r="I140" s="11">
        <v>0</v>
      </c>
      <c r="J140" s="11">
        <v>144025</v>
      </c>
    </row>
    <row r="141" spans="1:10" x14ac:dyDescent="0.25">
      <c r="B141" s="12" t="s">
        <v>148</v>
      </c>
      <c r="C141" s="79"/>
      <c r="D141" s="13">
        <v>3584120</v>
      </c>
      <c r="E141" s="13">
        <v>144025</v>
      </c>
      <c r="F141" s="13">
        <v>0</v>
      </c>
      <c r="G141" s="13">
        <v>1002000</v>
      </c>
      <c r="H141" s="13">
        <v>290000</v>
      </c>
      <c r="I141" s="13">
        <v>0</v>
      </c>
      <c r="J141" s="13">
        <v>5020145</v>
      </c>
    </row>
    <row r="142" spans="1:10" x14ac:dyDescent="0.25">
      <c r="D142" s="9"/>
      <c r="E142" s="9"/>
      <c r="F142" s="9"/>
      <c r="G142" s="9"/>
      <c r="H142" s="9"/>
      <c r="I142" s="9"/>
      <c r="J142" s="9"/>
    </row>
    <row r="143" spans="1:10" x14ac:dyDescent="0.25">
      <c r="A143" s="28" t="s">
        <v>52</v>
      </c>
      <c r="B143" s="29"/>
      <c r="C143" s="74"/>
      <c r="D143" s="31" t="s">
        <v>143</v>
      </c>
      <c r="E143" s="31" t="s">
        <v>144</v>
      </c>
      <c r="F143" s="31" t="s">
        <v>145</v>
      </c>
      <c r="G143" s="31" t="s">
        <v>169</v>
      </c>
      <c r="H143" s="31" t="s">
        <v>174</v>
      </c>
      <c r="I143" s="31" t="s">
        <v>147</v>
      </c>
      <c r="J143" s="31" t="s">
        <v>178</v>
      </c>
    </row>
    <row r="144" spans="1:10" x14ac:dyDescent="0.25">
      <c r="C144" s="80" t="s">
        <v>46</v>
      </c>
      <c r="D144" s="11">
        <v>254260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7">
        <v>254260</v>
      </c>
    </row>
    <row r="145" spans="1:10" x14ac:dyDescent="0.25">
      <c r="C145" s="77" t="s">
        <v>48</v>
      </c>
      <c r="D145" s="11">
        <v>213050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7">
        <v>213050</v>
      </c>
    </row>
    <row r="146" spans="1:10" x14ac:dyDescent="0.25">
      <c r="C146" s="77" t="s">
        <v>49</v>
      </c>
      <c r="D146" s="11">
        <v>67056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7">
        <v>67056</v>
      </c>
    </row>
    <row r="147" spans="1:10" x14ac:dyDescent="0.25">
      <c r="C147" s="77" t="s">
        <v>161</v>
      </c>
      <c r="D147" s="11">
        <v>275000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7">
        <v>275000</v>
      </c>
    </row>
    <row r="148" spans="1:10" x14ac:dyDescent="0.25">
      <c r="C148" s="78" t="s">
        <v>51</v>
      </c>
      <c r="D148" s="11">
        <v>455457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7">
        <v>455457</v>
      </c>
    </row>
    <row r="149" spans="1:10" x14ac:dyDescent="0.25">
      <c r="B149" s="12" t="s">
        <v>148</v>
      </c>
      <c r="C149" s="79"/>
      <c r="D149" s="13">
        <v>1264823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1264823</v>
      </c>
    </row>
    <row r="150" spans="1:10" x14ac:dyDescent="0.25">
      <c r="D150" s="9"/>
      <c r="E150" s="9"/>
      <c r="F150" s="9"/>
      <c r="G150" s="9"/>
      <c r="H150" s="9"/>
      <c r="I150" s="9"/>
      <c r="J150" s="9"/>
    </row>
    <row r="151" spans="1:10" x14ac:dyDescent="0.25">
      <c r="A151" s="28" t="s">
        <v>53</v>
      </c>
      <c r="B151" s="29"/>
      <c r="C151" s="74"/>
      <c r="D151" s="31" t="s">
        <v>143</v>
      </c>
      <c r="E151" s="31" t="s">
        <v>144</v>
      </c>
      <c r="F151" s="31" t="s">
        <v>145</v>
      </c>
      <c r="G151" s="31" t="s">
        <v>169</v>
      </c>
      <c r="H151" s="31" t="s">
        <v>174</v>
      </c>
      <c r="I151" s="31" t="s">
        <v>147</v>
      </c>
      <c r="J151" s="31" t="s">
        <v>178</v>
      </c>
    </row>
    <row r="152" spans="1:10" x14ac:dyDescent="0.25">
      <c r="C152" s="80" t="s">
        <v>54</v>
      </c>
      <c r="D152" s="11">
        <v>99000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99000</v>
      </c>
    </row>
    <row r="153" spans="1:10" x14ac:dyDescent="0.25">
      <c r="C153" s="77" t="s">
        <v>55</v>
      </c>
      <c r="D153" s="11">
        <v>0</v>
      </c>
      <c r="E153" s="11">
        <v>1831480</v>
      </c>
      <c r="F153" s="11">
        <v>0</v>
      </c>
      <c r="G153" s="11">
        <v>0</v>
      </c>
      <c r="H153" s="11">
        <v>0</v>
      </c>
      <c r="I153" s="11">
        <v>0</v>
      </c>
      <c r="J153" s="11">
        <v>1831480</v>
      </c>
    </row>
    <row r="154" spans="1:10" x14ac:dyDescent="0.25">
      <c r="C154" s="77" t="s">
        <v>172</v>
      </c>
      <c r="D154" s="11">
        <v>458535</v>
      </c>
      <c r="E154" s="11">
        <v>87945</v>
      </c>
      <c r="F154" s="11">
        <v>0</v>
      </c>
      <c r="G154" s="11">
        <v>0</v>
      </c>
      <c r="H154" s="11">
        <v>0</v>
      </c>
      <c r="I154" s="11">
        <v>0</v>
      </c>
      <c r="J154" s="11">
        <v>546480</v>
      </c>
    </row>
    <row r="155" spans="1:10" x14ac:dyDescent="0.25">
      <c r="C155" s="77" t="s">
        <v>171</v>
      </c>
      <c r="D155" s="11">
        <v>210000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210000</v>
      </c>
    </row>
    <row r="156" spans="1:10" x14ac:dyDescent="0.25">
      <c r="C156" s="77" t="s">
        <v>63</v>
      </c>
      <c r="D156" s="11">
        <v>401215.76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401215.76</v>
      </c>
    </row>
    <row r="157" spans="1:10" x14ac:dyDescent="0.25">
      <c r="C157" s="77" t="s">
        <v>64</v>
      </c>
      <c r="D157" s="11">
        <v>401215.76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401215.76</v>
      </c>
    </row>
    <row r="158" spans="1:10" x14ac:dyDescent="0.25">
      <c r="C158" s="78" t="s">
        <v>65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</row>
    <row r="159" spans="1:10" x14ac:dyDescent="0.25">
      <c r="B159" s="14" t="s">
        <v>148</v>
      </c>
      <c r="C159" s="79"/>
      <c r="D159" s="13">
        <v>1569966.52</v>
      </c>
      <c r="E159" s="13">
        <v>1919425</v>
      </c>
      <c r="F159" s="13">
        <v>0</v>
      </c>
      <c r="G159" s="13">
        <v>0</v>
      </c>
      <c r="H159" s="13">
        <v>0</v>
      </c>
      <c r="I159" s="13">
        <v>0</v>
      </c>
      <c r="J159" s="13">
        <v>3489391.5199999996</v>
      </c>
    </row>
    <row r="160" spans="1:10" x14ac:dyDescent="0.25">
      <c r="B160" s="30"/>
      <c r="D160" s="9"/>
      <c r="E160" s="9"/>
      <c r="F160" s="9"/>
      <c r="G160" s="9"/>
      <c r="H160" s="9"/>
      <c r="I160" s="9"/>
      <c r="J160" s="9"/>
    </row>
    <row r="161" spans="1:10" x14ac:dyDescent="0.25">
      <c r="A161" s="28" t="s">
        <v>66</v>
      </c>
      <c r="B161" s="29"/>
      <c r="C161" s="74"/>
      <c r="D161" s="31" t="s">
        <v>143</v>
      </c>
      <c r="E161" s="31" t="s">
        <v>144</v>
      </c>
      <c r="F161" s="31" t="s">
        <v>145</v>
      </c>
      <c r="G161" s="31" t="s">
        <v>169</v>
      </c>
      <c r="H161" s="31" t="s">
        <v>174</v>
      </c>
      <c r="I161" s="31" t="s">
        <v>147</v>
      </c>
      <c r="J161" s="31" t="s">
        <v>178</v>
      </c>
    </row>
    <row r="162" spans="1:10" x14ac:dyDescent="0.25">
      <c r="C162" s="80" t="s">
        <v>54</v>
      </c>
      <c r="D162" s="11">
        <v>25000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7">
        <v>25000</v>
      </c>
    </row>
    <row r="163" spans="1:10" x14ac:dyDescent="0.25">
      <c r="C163" s="77" t="s">
        <v>171</v>
      </c>
      <c r="D163" s="11">
        <v>146004.88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7">
        <v>146004.88</v>
      </c>
    </row>
    <row r="164" spans="1:10" x14ac:dyDescent="0.25">
      <c r="C164" s="77" t="s">
        <v>56</v>
      </c>
      <c r="D164" s="11">
        <v>4218390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7">
        <v>4218390</v>
      </c>
    </row>
    <row r="165" spans="1:10" x14ac:dyDescent="0.25">
      <c r="C165" s="77" t="s">
        <v>57</v>
      </c>
      <c r="D165" s="11">
        <v>250500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7">
        <v>250500</v>
      </c>
    </row>
    <row r="166" spans="1:10" x14ac:dyDescent="0.25">
      <c r="C166" s="77" t="s">
        <v>58</v>
      </c>
      <c r="D166" s="11">
        <v>164000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7">
        <v>164000</v>
      </c>
    </row>
    <row r="167" spans="1:10" x14ac:dyDescent="0.25">
      <c r="C167" s="77" t="s">
        <v>59</v>
      </c>
      <c r="D167" s="11">
        <v>185000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7">
        <v>185000</v>
      </c>
    </row>
    <row r="168" spans="1:10" x14ac:dyDescent="0.25">
      <c r="C168" s="77" t="s">
        <v>60</v>
      </c>
      <c r="D168" s="11">
        <v>414456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7">
        <v>414456</v>
      </c>
    </row>
    <row r="169" spans="1:10" x14ac:dyDescent="0.25">
      <c r="C169" s="77" t="s">
        <v>61</v>
      </c>
      <c r="D169" s="11">
        <v>167000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7">
        <v>167000</v>
      </c>
    </row>
    <row r="170" spans="1:10" x14ac:dyDescent="0.25">
      <c r="C170" s="78" t="s">
        <v>62</v>
      </c>
      <c r="D170" s="11">
        <v>975139.79200000013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7">
        <v>975139.79200000013</v>
      </c>
    </row>
    <row r="171" spans="1:10" x14ac:dyDescent="0.25">
      <c r="B171" s="12" t="s">
        <v>148</v>
      </c>
      <c r="C171" s="79"/>
      <c r="D171" s="13">
        <v>6545490.6720000003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6545490.6720000003</v>
      </c>
    </row>
    <row r="172" spans="1:10" x14ac:dyDescent="0.25">
      <c r="D172" s="9"/>
      <c r="E172" s="9"/>
      <c r="F172" s="9"/>
      <c r="G172" s="9"/>
      <c r="H172" s="9"/>
      <c r="I172" s="9"/>
      <c r="J172" s="9"/>
    </row>
    <row r="173" spans="1:10" x14ac:dyDescent="0.25">
      <c r="A173" s="28" t="s">
        <v>83</v>
      </c>
      <c r="B173" s="29"/>
      <c r="C173" s="74"/>
      <c r="D173" s="31" t="s">
        <v>143</v>
      </c>
      <c r="E173" s="31" t="s">
        <v>144</v>
      </c>
      <c r="F173" s="31" t="s">
        <v>145</v>
      </c>
      <c r="G173" s="31" t="s">
        <v>169</v>
      </c>
      <c r="H173" s="31" t="s">
        <v>174</v>
      </c>
      <c r="I173" s="31" t="s">
        <v>147</v>
      </c>
      <c r="J173" s="31" t="s">
        <v>178</v>
      </c>
    </row>
    <row r="174" spans="1:10" x14ac:dyDescent="0.25">
      <c r="C174" s="80" t="s">
        <v>84</v>
      </c>
      <c r="D174" s="17">
        <v>118200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118200</v>
      </c>
    </row>
    <row r="175" spans="1:10" x14ac:dyDescent="0.25">
      <c r="C175" s="77" t="s">
        <v>67</v>
      </c>
      <c r="D175" s="17">
        <v>10500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10500</v>
      </c>
    </row>
    <row r="176" spans="1:10" x14ac:dyDescent="0.25">
      <c r="C176" s="77" t="s">
        <v>68</v>
      </c>
      <c r="D176" s="17">
        <v>35000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35000</v>
      </c>
    </row>
    <row r="177" spans="3:10" x14ac:dyDescent="0.25">
      <c r="C177" s="77" t="s">
        <v>69</v>
      </c>
      <c r="D177" s="17">
        <v>372500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372500</v>
      </c>
    </row>
    <row r="178" spans="3:10" x14ac:dyDescent="0.25">
      <c r="C178" s="77" t="s">
        <v>70</v>
      </c>
      <c r="D178" s="17">
        <v>58375.700000000004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58375.700000000004</v>
      </c>
    </row>
    <row r="179" spans="3:10" x14ac:dyDescent="0.25">
      <c r="C179" s="77" t="s">
        <v>158</v>
      </c>
      <c r="D179" s="17">
        <v>683700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683700</v>
      </c>
    </row>
    <row r="180" spans="3:10" x14ac:dyDescent="0.25">
      <c r="C180" s="77" t="s">
        <v>71</v>
      </c>
      <c r="D180" s="17">
        <v>0</v>
      </c>
      <c r="E180" s="17">
        <v>0</v>
      </c>
      <c r="F180" s="17">
        <v>167085</v>
      </c>
      <c r="G180" s="17">
        <v>0</v>
      </c>
      <c r="H180" s="17">
        <v>0</v>
      </c>
      <c r="I180" s="17">
        <v>0</v>
      </c>
      <c r="J180" s="17">
        <v>167085</v>
      </c>
    </row>
    <row r="181" spans="3:10" x14ac:dyDescent="0.25">
      <c r="C181" s="77" t="s">
        <v>72</v>
      </c>
      <c r="D181" s="17">
        <v>0</v>
      </c>
      <c r="E181" s="17">
        <v>0</v>
      </c>
      <c r="F181" s="17">
        <v>1052181</v>
      </c>
      <c r="G181" s="17">
        <v>0</v>
      </c>
      <c r="H181" s="17">
        <v>0</v>
      </c>
      <c r="I181" s="17">
        <v>0</v>
      </c>
      <c r="J181" s="17">
        <v>1052181</v>
      </c>
    </row>
    <row r="182" spans="3:10" x14ac:dyDescent="0.25">
      <c r="C182" s="77" t="s">
        <v>73</v>
      </c>
      <c r="D182" s="17">
        <v>57500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57500</v>
      </c>
    </row>
    <row r="183" spans="3:10" x14ac:dyDescent="0.25">
      <c r="C183" s="77" t="s">
        <v>74</v>
      </c>
      <c r="D183" s="17">
        <v>20250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20250</v>
      </c>
    </row>
    <row r="184" spans="3:10" x14ac:dyDescent="0.25">
      <c r="C184" s="77" t="s">
        <v>75</v>
      </c>
      <c r="D184" s="17">
        <v>7200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7200</v>
      </c>
    </row>
    <row r="185" spans="3:10" x14ac:dyDescent="0.25">
      <c r="C185" s="77" t="s">
        <v>76</v>
      </c>
      <c r="D185" s="17">
        <v>122700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122700</v>
      </c>
    </row>
    <row r="186" spans="3:10" x14ac:dyDescent="0.25">
      <c r="C186" s="77" t="s">
        <v>183</v>
      </c>
      <c r="D186" s="17">
        <v>100000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100000</v>
      </c>
    </row>
    <row r="187" spans="3:10" x14ac:dyDescent="0.25">
      <c r="C187" s="77" t="s">
        <v>77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</row>
    <row r="188" spans="3:10" x14ac:dyDescent="0.25">
      <c r="C188" s="77" t="s">
        <v>78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</row>
    <row r="189" spans="3:10" x14ac:dyDescent="0.25">
      <c r="C189" s="77" t="s">
        <v>79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</row>
    <row r="190" spans="3:10" x14ac:dyDescent="0.25">
      <c r="C190" s="77" t="s">
        <v>80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</row>
    <row r="191" spans="3:10" x14ac:dyDescent="0.25">
      <c r="C191" s="77" t="s">
        <v>81</v>
      </c>
      <c r="D191" s="17">
        <v>0</v>
      </c>
      <c r="E191" s="17">
        <v>0</v>
      </c>
      <c r="F191" s="17">
        <v>0</v>
      </c>
      <c r="G191" s="17">
        <v>0</v>
      </c>
      <c r="H191" s="17">
        <v>0</v>
      </c>
      <c r="I191" s="17">
        <v>6175000</v>
      </c>
      <c r="J191" s="17">
        <v>6175000</v>
      </c>
    </row>
    <row r="192" spans="3:10" x14ac:dyDescent="0.25">
      <c r="C192" s="77" t="s">
        <v>153</v>
      </c>
      <c r="D192" s="17">
        <v>29500</v>
      </c>
      <c r="E192" s="17">
        <v>0</v>
      </c>
      <c r="F192" s="17">
        <v>0</v>
      </c>
      <c r="G192" s="17">
        <v>0</v>
      </c>
      <c r="H192" s="17">
        <v>387197</v>
      </c>
      <c r="I192" s="17">
        <v>0</v>
      </c>
      <c r="J192" s="17">
        <v>416697</v>
      </c>
    </row>
    <row r="193" spans="1:10" x14ac:dyDescent="0.25">
      <c r="C193" s="78" t="s">
        <v>82</v>
      </c>
      <c r="D193" s="17">
        <v>1176086.648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1176086.648</v>
      </c>
    </row>
    <row r="194" spans="1:10" x14ac:dyDescent="0.25">
      <c r="B194" s="12" t="s">
        <v>148</v>
      </c>
      <c r="C194" s="79"/>
      <c r="D194" s="13">
        <v>2791512.3480000002</v>
      </c>
      <c r="E194" s="13">
        <v>0</v>
      </c>
      <c r="F194" s="13">
        <v>1219266</v>
      </c>
      <c r="G194" s="13">
        <v>0</v>
      </c>
      <c r="H194" s="13">
        <v>387197</v>
      </c>
      <c r="I194" s="13">
        <v>6175000</v>
      </c>
      <c r="J194" s="13">
        <v>10572975.347999999</v>
      </c>
    </row>
    <row r="195" spans="1:10" x14ac:dyDescent="0.25">
      <c r="D195" s="9"/>
      <c r="E195" s="9"/>
      <c r="F195" s="9"/>
      <c r="G195" s="9"/>
      <c r="H195" s="9"/>
      <c r="I195" s="9"/>
      <c r="J195" s="9"/>
    </row>
    <row r="196" spans="1:10" x14ac:dyDescent="0.25">
      <c r="A196" s="28" t="s">
        <v>85</v>
      </c>
      <c r="B196" s="29"/>
      <c r="C196" s="74"/>
      <c r="D196" s="31" t="s">
        <v>143</v>
      </c>
      <c r="E196" s="31" t="s">
        <v>144</v>
      </c>
      <c r="F196" s="31" t="s">
        <v>145</v>
      </c>
      <c r="G196" s="31" t="s">
        <v>169</v>
      </c>
      <c r="H196" s="31" t="s">
        <v>174</v>
      </c>
      <c r="I196" s="31" t="s">
        <v>147</v>
      </c>
      <c r="J196" s="31" t="s">
        <v>178</v>
      </c>
    </row>
    <row r="197" spans="1:10" x14ac:dyDescent="0.25">
      <c r="C197" s="80" t="s">
        <v>160</v>
      </c>
      <c r="D197" s="17">
        <v>890000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890000</v>
      </c>
    </row>
    <row r="198" spans="1:10" x14ac:dyDescent="0.25">
      <c r="C198" s="77" t="s">
        <v>86</v>
      </c>
      <c r="D198" s="17">
        <v>9200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9200</v>
      </c>
    </row>
    <row r="199" spans="1:10" x14ac:dyDescent="0.25">
      <c r="C199" s="77" t="s">
        <v>87</v>
      </c>
      <c r="D199" s="17">
        <v>205100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205100</v>
      </c>
    </row>
    <row r="200" spans="1:10" x14ac:dyDescent="0.25">
      <c r="C200" s="77" t="s">
        <v>88</v>
      </c>
      <c r="D200" s="17">
        <v>211000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211000</v>
      </c>
    </row>
    <row r="201" spans="1:10" x14ac:dyDescent="0.25">
      <c r="C201" s="77" t="s">
        <v>89</v>
      </c>
      <c r="D201" s="17">
        <v>92500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92500</v>
      </c>
    </row>
    <row r="202" spans="1:10" x14ac:dyDescent="0.25">
      <c r="C202" s="77" t="s">
        <v>90</v>
      </c>
      <c r="D202" s="17">
        <v>1171240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1171240</v>
      </c>
    </row>
    <row r="203" spans="1:10" x14ac:dyDescent="0.25">
      <c r="C203" s="77" t="s">
        <v>168</v>
      </c>
      <c r="D203" s="17">
        <v>795000</v>
      </c>
      <c r="E203" s="17">
        <v>0</v>
      </c>
      <c r="F203" s="17">
        <v>0</v>
      </c>
      <c r="G203" s="17">
        <v>1000000</v>
      </c>
      <c r="H203" s="17">
        <v>0</v>
      </c>
      <c r="I203" s="17">
        <v>0</v>
      </c>
      <c r="J203" s="17">
        <v>1795000</v>
      </c>
    </row>
    <row r="204" spans="1:10" x14ac:dyDescent="0.25">
      <c r="C204" s="77" t="s">
        <v>91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</row>
    <row r="205" spans="1:10" x14ac:dyDescent="0.25">
      <c r="C205" s="77" t="s">
        <v>92</v>
      </c>
      <c r="D205" s="17">
        <v>139108.79999999999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139108.79999999999</v>
      </c>
    </row>
    <row r="206" spans="1:10" x14ac:dyDescent="0.25">
      <c r="C206" s="78" t="s">
        <v>93</v>
      </c>
      <c r="D206" s="17">
        <v>211688.2</v>
      </c>
      <c r="E206" s="17">
        <v>0</v>
      </c>
      <c r="F206" s="17">
        <v>0</v>
      </c>
      <c r="G206" s="17">
        <v>0</v>
      </c>
      <c r="H206" s="17">
        <v>0</v>
      </c>
      <c r="I206" s="17">
        <v>0</v>
      </c>
      <c r="J206" s="17">
        <v>211688.2</v>
      </c>
    </row>
    <row r="207" spans="1:10" x14ac:dyDescent="0.25">
      <c r="B207" s="12" t="s">
        <v>148</v>
      </c>
      <c r="C207" s="79"/>
      <c r="D207" s="13">
        <v>3724837</v>
      </c>
      <c r="E207" s="13">
        <v>0</v>
      </c>
      <c r="F207" s="13">
        <v>0</v>
      </c>
      <c r="G207" s="13">
        <v>1000000</v>
      </c>
      <c r="H207" s="13">
        <v>0</v>
      </c>
      <c r="I207" s="13">
        <v>0</v>
      </c>
      <c r="J207" s="13">
        <v>4724837</v>
      </c>
    </row>
    <row r="208" spans="1:10" ht="16.5" thickBot="1" x14ac:dyDescent="0.3">
      <c r="D208" s="9"/>
      <c r="E208" s="9"/>
      <c r="F208" s="9"/>
      <c r="G208" s="9"/>
      <c r="H208" s="9"/>
      <c r="I208" s="9"/>
      <c r="J208" s="9"/>
    </row>
    <row r="209" spans="1:10" ht="16.5" thickBot="1" x14ac:dyDescent="0.3">
      <c r="A209" s="104" t="s">
        <v>173</v>
      </c>
      <c r="B209" s="105"/>
      <c r="C209" s="105"/>
      <c r="D209" s="89">
        <v>70911055.430090621</v>
      </c>
      <c r="E209" s="89">
        <v>9311337.7424999997</v>
      </c>
      <c r="F209" s="89">
        <v>2016898.6030000001</v>
      </c>
      <c r="G209" s="89">
        <v>2002000</v>
      </c>
      <c r="H209" s="89">
        <v>918125.5</v>
      </c>
      <c r="I209" s="89">
        <v>6175000</v>
      </c>
      <c r="J209" s="89">
        <v>91334417.275590643</v>
      </c>
    </row>
    <row r="210" spans="1:10" ht="16.5" thickBot="1" x14ac:dyDescent="0.3"/>
    <row r="211" spans="1:10" ht="16.5" thickBot="1" x14ac:dyDescent="0.3">
      <c r="A211" s="6" t="s">
        <v>159</v>
      </c>
      <c r="B211" s="5"/>
      <c r="C211" s="81"/>
      <c r="D211" s="8"/>
      <c r="E211" s="8"/>
      <c r="F211" s="8"/>
      <c r="G211" s="8"/>
      <c r="H211" s="8"/>
      <c r="I211" s="8"/>
      <c r="J211" s="8"/>
    </row>
    <row r="212" spans="1:10" x14ac:dyDescent="0.25">
      <c r="C212" s="82" t="s">
        <v>94</v>
      </c>
      <c r="D212" s="25">
        <v>5680070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17">
        <v>5680070</v>
      </c>
    </row>
    <row r="213" spans="1:10" x14ac:dyDescent="0.25">
      <c r="C213" s="83" t="s">
        <v>95</v>
      </c>
      <c r="D213" s="25">
        <v>801452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17">
        <v>801452</v>
      </c>
    </row>
    <row r="214" spans="1:10" x14ac:dyDescent="0.25">
      <c r="C214" s="83" t="s">
        <v>96</v>
      </c>
      <c r="D214" s="25">
        <v>1985897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17">
        <v>1985897</v>
      </c>
    </row>
    <row r="215" spans="1:10" x14ac:dyDescent="0.25">
      <c r="C215" s="84" t="s">
        <v>97</v>
      </c>
      <c r="D215" s="25">
        <v>48375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17">
        <v>48375</v>
      </c>
    </row>
    <row r="216" spans="1:10" x14ac:dyDescent="0.25">
      <c r="A216" s="7"/>
      <c r="B216" s="12" t="s">
        <v>98</v>
      </c>
      <c r="C216" s="72"/>
      <c r="D216" s="13">
        <v>8515794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8515794</v>
      </c>
    </row>
    <row r="217" spans="1:10" ht="16.5" thickBot="1" x14ac:dyDescent="0.3">
      <c r="D217" s="9"/>
      <c r="E217" s="9"/>
      <c r="F217" s="9"/>
      <c r="G217" s="9"/>
      <c r="H217" s="9"/>
      <c r="I217" s="9"/>
      <c r="J217" s="9"/>
    </row>
    <row r="218" spans="1:10" ht="16.5" thickBot="1" x14ac:dyDescent="0.3">
      <c r="A218" s="2" t="s">
        <v>154</v>
      </c>
      <c r="B218" s="26"/>
      <c r="C218" s="86"/>
      <c r="D218" s="27">
        <v>5131390.5699093789</v>
      </c>
      <c r="E218" s="27">
        <v>-4459563.7424999997</v>
      </c>
      <c r="F218" s="27">
        <v>-601276.90300000017</v>
      </c>
      <c r="G218" s="27">
        <v>0</v>
      </c>
      <c r="H218" s="27">
        <v>-67276.5</v>
      </c>
      <c r="I218" s="27">
        <v>0</v>
      </c>
      <c r="J218" s="27">
        <v>3273.4244093596935</v>
      </c>
    </row>
    <row r="219" spans="1:10" x14ac:dyDescent="0.25">
      <c r="D219" s="9"/>
      <c r="E219" s="9"/>
      <c r="F219" s="9"/>
      <c r="G219" s="9"/>
      <c r="H219" s="9"/>
      <c r="I219" s="9"/>
      <c r="J219" s="96">
        <v>4.0157896242452827E-5</v>
      </c>
    </row>
    <row r="220" spans="1:10" x14ac:dyDescent="0.25">
      <c r="C220" s="90" t="s">
        <v>184</v>
      </c>
      <c r="D220" s="94" t="s">
        <v>143</v>
      </c>
      <c r="E220" s="94" t="s">
        <v>144</v>
      </c>
      <c r="F220" s="94" t="s">
        <v>145</v>
      </c>
      <c r="G220" s="94" t="s">
        <v>169</v>
      </c>
      <c r="H220" s="94" t="s">
        <v>146</v>
      </c>
      <c r="I220" s="94" t="s">
        <v>147</v>
      </c>
      <c r="J220" s="94" t="s">
        <v>178</v>
      </c>
    </row>
  </sheetData>
  <mergeCells count="1">
    <mergeCell ref="A209:C209"/>
  </mergeCells>
  <phoneticPr fontId="9" type="noConversion"/>
  <printOptions horizontalCentered="1" verticalCentered="1"/>
  <pageMargins left="0.45" right="0.45" top="1" bottom="1" header="0.3" footer="0.3"/>
  <pageSetup fitToHeight="0" orientation="landscape" r:id="rId1"/>
  <rowBreaks count="2" manualBreakCount="2">
    <brk id="88" max="9" man="1"/>
    <brk id="1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Budget &amp; CashFlow</vt:lpstr>
      <vt:lpstr>'Current Budget &amp; CashFlow'!Print_Area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Goodsell</dc:creator>
  <cp:lastModifiedBy>Paul Ballou</cp:lastModifiedBy>
  <cp:lastPrinted>2025-09-25T22:30:51Z</cp:lastPrinted>
  <dcterms:created xsi:type="dcterms:W3CDTF">2024-11-22T16:55:46Z</dcterms:created>
  <dcterms:modified xsi:type="dcterms:W3CDTF">2025-09-25T22:31:10Z</dcterms:modified>
</cp:coreProperties>
</file>