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drawings/drawing5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ymond\Char. School Bus Mgt Dropbox\Collin Raymond\Growth Team\Growth 2.0\Growth &amp; Data\Client Projects\Rooted LV\"/>
    </mc:Choice>
  </mc:AlternateContent>
  <xr:revisionPtr revIDLastSave="0" documentId="13_ncr:1_{C7807EDC-2BD7-4C11-B0E1-6CCC1D72324F}" xr6:coauthVersionLast="47" xr6:coauthVersionMax="47" xr10:uidLastSave="{00000000-0000-0000-0000-000000000000}"/>
  <bookViews>
    <workbookView xWindow="5010" yWindow="1065" windowWidth="22245" windowHeight="12195" tabRatio="746" firstSheet="1" activeTab="1" xr2:uid="{684E7762-A5DA-4EB9-8CB9-30744A9CBF10}"/>
  </bookViews>
  <sheets>
    <sheet name="Form 1" sheetId="63" state="hidden" r:id="rId1"/>
    <sheet name="Sch 1" sheetId="61" r:id="rId2"/>
    <sheet name="Form 2 (B-1)" sheetId="54" state="hidden" r:id="rId3"/>
    <sheet name="Sch B-1" sheetId="77" r:id="rId4"/>
    <sheet name="Form 2 (B-1)Alt" sheetId="60" state="hidden" r:id="rId5"/>
    <sheet name="Sch B-1 Alt" sheetId="78" state="hidden" r:id="rId6"/>
    <sheet name="Sch AA" sheetId="53" r:id="rId7"/>
    <sheet name="AA Attachment" sheetId="62" state="hidden" r:id="rId8"/>
    <sheet name="Sch AA Modified" sheetId="79" r:id="rId9"/>
    <sheet name="Sch AA-1" sheetId="52" r:id="rId10"/>
    <sheet name="Sch AA-1 Modified" sheetId="80" r:id="rId11"/>
    <sheet name="Sch BB-5" sheetId="64" r:id="rId12"/>
    <sheet name="Sch BB-6" sheetId="66" r:id="rId13"/>
    <sheet name="Sch BB-7" sheetId="48" r:id="rId14"/>
    <sheet name="Sch BB-8" sheetId="47" r:id="rId15"/>
    <sheet name="Sch BB-9" sheetId="46" r:id="rId16"/>
    <sheet name="Sch BB-10" sheetId="45" r:id="rId17"/>
    <sheet name="Sch BB-11" sheetId="44" r:id="rId18"/>
    <sheet name="Sch BB-12" sheetId="43" r:id="rId19"/>
    <sheet name="Sch BB-13" sheetId="42" r:id="rId20"/>
    <sheet name="Sch BB-14" sheetId="41" r:id="rId21"/>
    <sheet name="Sch BB-14A" sheetId="40" r:id="rId22"/>
    <sheet name="Sch CC" sheetId="38" r:id="rId23"/>
    <sheet name="Sch C-1" sheetId="37" r:id="rId24"/>
    <sheet name="Sch J-1" sheetId="36" r:id="rId25"/>
    <sheet name="Sch J-2" sheetId="35" r:id="rId26"/>
    <sheet name="Sch I" sheetId="34" r:id="rId27"/>
    <sheet name="Sch T" sheetId="33" r:id="rId28"/>
    <sheet name="Form 30" sheetId="57" state="hidden" r:id="rId29"/>
    <sheet name="Sch 31" sheetId="74" r:id="rId30"/>
    <sheet name="Sch 32" sheetId="75" r:id="rId31"/>
    <sheet name="Checklist" sheetId="81" state="hidden" r:id="rId32"/>
    <sheet name="Form 5 (BB)" sheetId="51" state="hidden" r:id="rId33"/>
    <sheet name="Form 6 (BB)" sheetId="50" state="hidden" r:id="rId34"/>
    <sheet name="Form 6A (BB)" sheetId="49" state="hidden" r:id="rId35"/>
  </sheets>
  <definedNames>
    <definedName name="OLE_LINK3" localSheetId="1">'Sch 1'!$A$2</definedName>
    <definedName name="_xlnm.Print_Area" localSheetId="31">Checklist!$A$1:$M$188</definedName>
    <definedName name="_xlnm.Print_Area" localSheetId="0">'Form 1'!$A$1:$K$61</definedName>
    <definedName name="_xlnm.Print_Area" localSheetId="4">'Form 2 (B-1)Alt'!$A$1:$O$59</definedName>
    <definedName name="_xlnm.Print_Area" localSheetId="1">'Sch 1'!$A$1:$K$63</definedName>
    <definedName name="_xlnm.Print_Area" localSheetId="8">'Sch AA Modified'!$A$1:$I$42</definedName>
    <definedName name="_xlnm.Print_Area" localSheetId="9">'Sch AA-1'!$A$1:$G$52</definedName>
    <definedName name="_xlnm.Print_Area" localSheetId="10">'Sch AA-1 Modified'!$A$1:$I$48</definedName>
    <definedName name="_xlnm.Print_Area" localSheetId="3">'Sch B-1'!$A$1:$O$63</definedName>
    <definedName name="_xlnm.Print_Area" localSheetId="5">'Sch B-1 Alt'!$A$1:$O$68</definedName>
    <definedName name="_xlnm.Print_Area" localSheetId="16">'Sch BB-10'!$A$1:$H$56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" i="80" l="1"/>
  <c r="D3" i="80"/>
  <c r="C3" i="80"/>
  <c r="G39" i="42"/>
  <c r="G46" i="43"/>
  <c r="G51" i="48"/>
  <c r="G28" i="48"/>
  <c r="I40" i="80" l="1"/>
  <c r="I12" i="80"/>
  <c r="I4" i="80"/>
  <c r="I3" i="80"/>
  <c r="I21" i="80" s="1"/>
  <c r="E12" i="80"/>
  <c r="E4" i="80"/>
  <c r="D12" i="80"/>
  <c r="G30" i="43"/>
  <c r="C12" i="80"/>
  <c r="C4" i="80"/>
  <c r="E16" i="79"/>
  <c r="I16" i="79" s="1"/>
  <c r="I10" i="79"/>
  <c r="I7" i="79" l="1"/>
  <c r="I9" i="79"/>
  <c r="G13" i="42" l="1"/>
  <c r="G21" i="42"/>
  <c r="G22" i="43"/>
  <c r="G17" i="40" s="1"/>
  <c r="F20" i="66"/>
  <c r="E40" i="80"/>
  <c r="D40" i="80"/>
  <c r="C40" i="80"/>
  <c r="H40" i="80" s="1"/>
  <c r="E35" i="79"/>
  <c r="F56" i="64"/>
  <c r="F48" i="64"/>
  <c r="F25" i="64"/>
  <c r="F23" i="66" s="1"/>
  <c r="N23" i="77"/>
  <c r="N31" i="77" s="1"/>
  <c r="J31" i="77"/>
  <c r="E36" i="79" l="1"/>
  <c r="E38" i="79" s="1"/>
  <c r="I36" i="79"/>
  <c r="I38" i="79" s="1"/>
  <c r="C21" i="80"/>
  <c r="D21" i="80"/>
  <c r="D41" i="80" l="1"/>
  <c r="D43" i="80" s="1"/>
  <c r="C41" i="80"/>
  <c r="C43" i="80" s="1"/>
  <c r="L48" i="77"/>
  <c r="N21" i="77"/>
  <c r="J21" i="77"/>
  <c r="F21" i="77"/>
  <c r="L38" i="77"/>
  <c r="L39" i="77" s="1"/>
  <c r="F12" i="77"/>
  <c r="J12" i="77"/>
  <c r="N12" i="77"/>
  <c r="L53" i="77"/>
  <c r="L45" i="77"/>
  <c r="F31" i="77"/>
  <c r="F37" i="77"/>
  <c r="H14" i="37"/>
  <c r="G2" i="35"/>
  <c r="G2" i="36"/>
  <c r="G2" i="38"/>
  <c r="G2" i="40"/>
  <c r="G2" i="41"/>
  <c r="G2" i="42"/>
  <c r="G2" i="43"/>
  <c r="G2" i="44"/>
  <c r="G2" i="45"/>
  <c r="G2" i="46"/>
  <c r="G2" i="47"/>
  <c r="G2" i="48"/>
  <c r="F2" i="66"/>
  <c r="F5" i="35"/>
  <c r="F5" i="36"/>
  <c r="F5" i="40"/>
  <c r="F5" i="38"/>
  <c r="F5" i="41"/>
  <c r="F5" i="42"/>
  <c r="F5" i="43"/>
  <c r="F5" i="44"/>
  <c r="F5" i="45"/>
  <c r="F5" i="46"/>
  <c r="F5" i="47"/>
  <c r="F5" i="48"/>
  <c r="E5" i="66"/>
  <c r="E5" i="35"/>
  <c r="E5" i="36"/>
  <c r="E5" i="38"/>
  <c r="E5" i="40"/>
  <c r="E5" i="41"/>
  <c r="E5" i="42"/>
  <c r="E5" i="43"/>
  <c r="E5" i="44"/>
  <c r="E5" i="45"/>
  <c r="E5" i="46"/>
  <c r="E5" i="47"/>
  <c r="E5" i="48"/>
  <c r="F2" i="64"/>
  <c r="E5" i="64"/>
  <c r="D5" i="64"/>
  <c r="J45" i="57"/>
  <c r="O67" i="78"/>
  <c r="I70" i="62"/>
  <c r="D5" i="66"/>
  <c r="C20" i="61"/>
  <c r="F15" i="78"/>
  <c r="F20" i="78"/>
  <c r="F28" i="78"/>
  <c r="O29" i="78"/>
  <c r="L9" i="81"/>
  <c r="M12" i="78"/>
  <c r="B62" i="78"/>
  <c r="H12" i="78"/>
  <c r="O4" i="78"/>
  <c r="J4" i="78"/>
  <c r="F4" i="78"/>
  <c r="M37" i="78"/>
  <c r="O15" i="78"/>
  <c r="O20" i="78"/>
  <c r="O28" i="78"/>
  <c r="M33" i="78"/>
  <c r="J15" i="78"/>
  <c r="J20" i="78"/>
  <c r="J28" i="78"/>
  <c r="D12" i="78"/>
  <c r="B55" i="54"/>
  <c r="O59" i="60"/>
  <c r="M4" i="60"/>
  <c r="A57" i="60"/>
  <c r="H4" i="60"/>
  <c r="D4" i="60"/>
  <c r="N5" i="54"/>
  <c r="A59" i="54"/>
  <c r="J5" i="54"/>
  <c r="F5" i="54"/>
  <c r="N69" i="54"/>
  <c r="M29" i="60"/>
  <c r="O7" i="60"/>
  <c r="O9" i="60"/>
  <c r="O12" i="60"/>
  <c r="O20" i="60"/>
  <c r="M25" i="60"/>
  <c r="F7" i="60"/>
  <c r="F12" i="60"/>
  <c r="F20" i="60"/>
  <c r="O21" i="60"/>
  <c r="F9" i="60"/>
  <c r="J7" i="60"/>
  <c r="J12" i="60"/>
  <c r="J20" i="60"/>
  <c r="J9" i="60"/>
  <c r="G46" i="49"/>
  <c r="J11" i="37"/>
  <c r="F22" i="49"/>
  <c r="F2" i="49"/>
  <c r="E5" i="49"/>
  <c r="D5" i="49"/>
  <c r="G46" i="50"/>
  <c r="F2" i="50"/>
  <c r="E5" i="50"/>
  <c r="D5" i="50"/>
  <c r="G49" i="51"/>
  <c r="F44" i="51"/>
  <c r="F2" i="51"/>
  <c r="E5" i="51"/>
  <c r="D5" i="51"/>
  <c r="C20" i="63"/>
  <c r="J61" i="63"/>
  <c r="J26" i="57"/>
  <c r="A3" i="33"/>
  <c r="B3" i="33"/>
  <c r="C3" i="33"/>
  <c r="D3" i="33"/>
  <c r="F3" i="33"/>
  <c r="G3" i="33"/>
  <c r="H3" i="33"/>
  <c r="O22" i="60"/>
  <c r="M24" i="60"/>
  <c r="M26" i="60"/>
  <c r="O31" i="60"/>
  <c r="O39" i="60"/>
  <c r="O30" i="78"/>
  <c r="M32" i="78"/>
  <c r="M34" i="78"/>
  <c r="O39" i="78"/>
  <c r="O47" i="78"/>
  <c r="O62" i="78"/>
  <c r="J50" i="78"/>
  <c r="J42" i="60"/>
  <c r="O54" i="60"/>
  <c r="B54" i="60"/>
  <c r="B24" i="60"/>
  <c r="B32" i="78"/>
  <c r="B28" i="54"/>
  <c r="N55" i="77" l="1"/>
  <c r="G18" i="40"/>
  <c r="E21" i="80"/>
  <c r="E41" i="80" l="1"/>
  <c r="E43" i="80" s="1"/>
  <c r="H21" i="80"/>
  <c r="H23" i="80" s="1"/>
  <c r="H41" i="80" s="1"/>
  <c r="H43" i="80" s="1"/>
  <c r="I43" i="80" s="1"/>
  <c r="G20" i="40"/>
  <c r="G23" i="40" s="1"/>
  <c r="G24" i="40" s="1"/>
  <c r="I23" i="80" l="1"/>
  <c r="I41" i="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Gordon J. Hella</author>
  </authors>
  <commentList>
    <comment ref="C20" authorId="0" shapeId="0" xr:uid="{3EB8C8EF-A1D1-47DE-85CD-BD9CEA3EE915}">
      <text>
        <r>
          <rPr>
            <b/>
            <sz val="8"/>
            <color indexed="81"/>
            <rFont val="Tahoma"/>
            <family val="2"/>
          </rPr>
          <t>Gordon J. Hella:</t>
        </r>
        <r>
          <rPr>
            <sz val="8"/>
            <color indexed="81"/>
            <rFont val="Tahoma"/>
            <family val="2"/>
          </rPr>
          <t xml:space="preserve">
Insert fiscal year as 6-30-XX
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B15" authorId="0" shapeId="0" xr:uid="{55D0D8B4-FB4A-442B-B105-02BA20CB7434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According to DOE, this section is not used by Nevada School Districts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9" authorId="0" shapeId="0" xr:uid="{90D1F544-291B-412F-9C24-80FDEE08A31E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Description now is "Net Proceed from Minerals Adjustment"</t>
        </r>
      </text>
    </comment>
    <comment ref="C16" authorId="0" shapeId="0" xr:uid="{647A462F-3606-4B03-B92D-B62A49E3E97D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It now is a program code "100".  Remove &amp; use summary code 1300?</t>
        </r>
      </text>
    </comment>
    <comment ref="C17" authorId="0" shapeId="0" xr:uid="{425C9C5D-2EF0-474E-BA07-94E4F607E813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It now is a program code "600
".  Remove &amp; use summary code 1300?</t>
        </r>
      </text>
    </comment>
    <comment ref="C18" authorId="0" shapeId="0" xr:uid="{3C5D3BC3-F1CF-4841-8279-209186D048E1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It now is a program code "140".  Remove &amp; use summary code 1300?</t>
        </r>
      </text>
    </comment>
    <comment ref="C20" authorId="0" shapeId="0" xr:uid="{EAC97CE4-C5FB-4FFF-B719-D5FD530B9A1A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Remove &amp; use summary code 1300?</t>
        </r>
      </text>
    </comment>
    <comment ref="C21" authorId="0" shapeId="0" xr:uid="{B2AC4301-141C-4448-9771-3D69E0487478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is no longer a revenue code.  Remove &amp; use summary code 1300?</t>
        </r>
      </text>
    </comment>
    <comment ref="C23" authorId="0" shapeId="0" xr:uid="{67183E3E-749E-49B7-9688-D1D29D9191B1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"1610".  There now are several new Food Svc Revenue categories that are not listed here.</t>
        </r>
      </text>
    </comment>
    <comment ref="C24" authorId="0" shapeId="0" xr:uid="{3FDF6A3E-5CF7-44BF-BBC7-95F781A3CD86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"1611".</t>
        </r>
      </text>
    </comment>
    <comment ref="C25" authorId="0" shapeId="0" xr:uid="{5FAA7A96-0ED6-4235-BDD6-1F285C3701B9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"1612".</t>
        </r>
      </text>
    </comment>
    <comment ref="C26" authorId="0" shapeId="0" xr:uid="{32669404-11D5-435B-8FA8-3B3AA59FE657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"1613".</t>
        </r>
      </text>
    </comment>
    <comment ref="C27" authorId="0" shapeId="0" xr:uid="{37B9D0FA-5E7A-4F56-8C2E-1009257D3C79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Revenue code "1690" now is defunct.  </t>
        </r>
      </text>
    </comment>
    <comment ref="C31" authorId="0" shapeId="0" xr:uid="{D2B06C79-4F7A-41A8-AD9C-B8DA6E6EDFF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was "Rent".</t>
        </r>
      </text>
    </comment>
    <comment ref="C33" authorId="0" shapeId="0" xr:uid="{163A6797-66E1-4D43-9E4F-927E2E3DB24B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Revenue codes "1940" &amp; "1950" are now combined into "1960".</t>
        </r>
      </text>
    </comment>
    <comment ref="C34" authorId="0" shapeId="0" xr:uid="{36F5EB6B-C965-4BC4-A854-10940859493E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was "Other Local Revenue".</t>
        </r>
      </text>
    </comment>
    <comment ref="C38" authorId="0" shapeId="0" xr:uid="{E656061B-7F8E-4967-868C-2FDCB8A4A145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Now is revenue code "3110".  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7" authorId="0" shapeId="0" xr:uid="{2D907777-BCB1-41B4-ABD8-C8056FF8F1DE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There now is a "4100 Unrest'd Grants-in-Aid Direct from Fed" and 4200 is "Unrest'd Grants-in-Aid from Fed thru the State"</t>
        </r>
      </text>
    </comment>
    <comment ref="C8" authorId="0" shapeId="0" xr:uid="{2E8BED86-AFA5-4B5A-894B-69058C641D41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9" authorId="0" shapeId="0" xr:uid="{18958099-3D93-43FE-B435-F4DF4E53434B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
</t>
        </r>
      </text>
    </comment>
    <comment ref="C11" authorId="0" shapeId="0" xr:uid="{D00A6F54-FE9B-4C3F-B707-C28B2DF17EA8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2" authorId="0" shapeId="0" xr:uid="{A4E9F679-4F94-4B3E-8D75-D831020A7223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4" authorId="0" shapeId="0" xr:uid="{FF4D04D6-EF61-4C5D-A56D-215058CB9B76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5" authorId="0" shapeId="0" xr:uid="{D0C07371-AF24-4E19-9BD3-F3276C79F3C1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6" authorId="0" shapeId="0" xr:uid="{15D760CC-A44E-4142-98CE-C19E969A804F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7" authorId="0" shapeId="0" xr:uid="{DC4FFFB1-8766-4291-B8A9-936665866788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8" authorId="0" shapeId="0" xr:uid="{D93A6B14-54C3-4BFC-8E14-06E7BF6920A6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19" authorId="0" shapeId="0" xr:uid="{6424B9AE-BA0C-486C-851D-E884818AC60F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0" authorId="0" shapeId="0" xr:uid="{E4798ED3-645A-4692-AE69-AC43702CA9D4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1" authorId="0" shapeId="0" xr:uid="{D6FBA2F0-23BA-4218-9F7D-109B8CD81068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2" authorId="0" shapeId="0" xr:uid="{239FD824-A3C5-4FE2-8EE9-3E9BD3567A3A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3" authorId="0" shapeId="0" xr:uid="{8D1AE521-5678-4DE4-9BDD-54F15E0BB775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4" authorId="0" shapeId="0" xr:uid="{AAF8A897-259A-492F-8342-F800F73E13FE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5" authorId="0" shapeId="0" xr:uid="{67E377DC-3150-49E4-A1A7-31ADC07CDE24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6" authorId="0" shapeId="0" xr:uid="{B683D3E3-FA14-4EFF-AA5A-6AEAF5929CB7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7" authorId="0" shapeId="0" xr:uid="{BDE9930A-A496-494C-971D-6262944ED775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8" authorId="0" shapeId="0" xr:uid="{69DA8427-A156-4E8C-A958-A65AA3DA5D4D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29" authorId="0" shapeId="0" xr:uid="{801B0F46-E145-4AAA-BFB1-F87E8D0D580B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30" authorId="0" shapeId="0" xr:uid="{81F952C9-46DE-4722-B0E9-629C06008FBA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  <comment ref="C31" authorId="0" shapeId="0" xr:uid="{38D8503F-D03E-4825-94E9-DDFA359E4189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any active "46XX" revenue codes.</t>
        </r>
      </text>
    </comment>
    <comment ref="C33" authorId="0" shapeId="0" xr:uid="{C94D05E6-CA8B-48B1-82C7-434544D87FD6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No longer an active revenue code.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6" authorId="0" shapeId="0" xr:uid="{1F50474E-B09E-4EAE-823A-94BFC08E8F3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The following revenue codes are also included in this section:  "5200, 5500 and 5600",  There also is a revenue code "6000 Other Items"</t>
        </r>
      </text>
    </comment>
    <comment ref="C7" authorId="0" shapeId="0" xr:uid="{DC114DEF-7D3D-4ED7-95AE-7FA6BD637D1A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"5100" has been changed to "Issuance of Bonds".</t>
        </r>
      </text>
    </comment>
    <comment ref="C8" authorId="0" shapeId="0" xr:uid="{50F4F6B8-0777-48B9-B664-9EDDCC9F21AA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"5300" has been changed to "Proceeds - Sale of Property"</t>
        </r>
      </text>
    </comment>
    <comment ref="C9" authorId="0" shapeId="0" xr:uid="{93082A0F-3730-4F47-AD44-AB0B886B2082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"5400" has been changed to "Loan Proceeds"</t>
        </r>
      </text>
    </comment>
    <comment ref="C12" authorId="0" shapeId="0" xr:uid="{6ECB1667-DD83-44B0-B7B6-838E01341CBD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has been assigned revenue code "8000".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B8" authorId="0" shapeId="0" xr:uid="{6DA56BE9-B2FE-414F-B843-C97A2064B11D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I did not enter a line for "2000 Intermediate Sources" since per DOE it is not in use in Nevada.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B29" authorId="0" shapeId="0" xr:uid="{9AEB7B1C-78EF-45A5-BECB-E4D61A1CA738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Program 410 has been deleted.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B6" authorId="0" shapeId="0" xr:uid="{EA4C3CC8-E6F1-44B6-954B-07D4322F0026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Program 420 has been changed to "English as a Second Language LEP/ESL/ELL"</t>
        </r>
      </text>
    </comment>
    <comment ref="B28" authorId="0" shapeId="0" xr:uid="{A3D045EB-1BB9-41BB-A27F-FC4060CD145D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Program 420 has been changed to "English as a Second Language LEP/ESL/ELL"</t>
        </r>
      </text>
    </comment>
    <comment ref="B29" authorId="0" shapeId="0" xr:uid="{8462B285-14E5-42AE-9577-293976FEE5E3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Program 420 has been changed to "English as a Second Language LEP/ESL/ELL"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B6" authorId="0" shapeId="0" xr:uid="{98102FE1-F61E-42B4-B06A-27B63AEECB9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This previously was known as program code "450".  "450" has been deleted from the  list of program codes.</t>
        </r>
      </text>
    </comment>
    <comment ref="B22" authorId="0" shapeId="0" xr:uid="{D5236B1F-614E-4E90-9867-51C47005DB5D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was program code "550".  "550" no longer exists as a code.  </t>
        </r>
      </text>
    </comment>
    <comment ref="D22" authorId="0" shapeId="0" xr:uid="{3FAB4185-4030-4099-BA6A-573B80566AFD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According to DOE, this is not used in Nevada.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B29" authorId="0" shapeId="0" xr:uid="{4FE90DCD-AB75-4380-95AB-86252EDCD300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Voc Ed was Program Code "700".</t>
        </r>
      </text>
    </comment>
    <comment ref="D51" authorId="0" shapeId="0" xr:uid="{48F71237-98E8-4433-8AEE-674F887AADA6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Food Service Program previously followed this section.  The Program code for FS was deleted.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38" authorId="0" shapeId="0" xr:uid="{00D4FB9E-4FCB-4D40-A1D7-30C3D7C99EC8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New function code.  Previously was coded to "4600"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C19" authorId="0" shapeId="0" xr:uid="{72D6602C-2467-4E5C-BC55-4E0CEF1A32B3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Previously Function 6000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Williams</author>
  </authors>
  <commentList>
    <comment ref="D18" authorId="0" shapeId="0" xr:uid="{8014C430-73FA-4D3C-80DB-2304A4DC3C59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The notation is "834" for this line item; however, that # is for Debt Service.  I would offer the number should be "790".</t>
        </r>
      </text>
    </comment>
    <comment ref="D26" authorId="0" shapeId="0" xr:uid="{72FF77D6-515D-469D-8F7D-11CF54FB063C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The notated sheets have a "?" for this change.  Looks OK to me, for whatever that's worth.</t>
        </r>
      </text>
    </comment>
    <comment ref="D30" authorId="0" shapeId="0" xr:uid="{D6829EE3-444A-48C8-A18F-DF8FADA4C05C}">
      <text>
        <r>
          <rPr>
            <b/>
            <sz val="8"/>
            <color indexed="81"/>
            <rFont val="Tahoma"/>
            <family val="2"/>
          </rPr>
          <t>Lori Williams:</t>
        </r>
        <r>
          <rPr>
            <sz val="8"/>
            <color indexed="81"/>
            <rFont val="Tahoma"/>
            <family val="2"/>
          </rPr>
          <t xml:space="preserve">
Object code 830 is now "Debt Related Expenditures/Expenses.  Object code 832 is "Interest".</t>
        </r>
      </text>
    </comment>
  </commentList>
</comments>
</file>

<file path=xl/sharedStrings.xml><?xml version="1.0" encoding="utf-8"?>
<sst xmlns="http://schemas.openxmlformats.org/spreadsheetml/2006/main" count="2212" uniqueCount="956">
  <si>
    <t>ENROLLMENT AND BASIC SUPPORT GUARANTEE INFORMATION</t>
  </si>
  <si>
    <t>ESTIMATED</t>
  </si>
  <si>
    <t>ACTUAL YEAR</t>
  </si>
  <si>
    <t>YEAR</t>
  </si>
  <si>
    <t>Pre-kindergarten</t>
  </si>
  <si>
    <t>(NRS 388.490)</t>
  </si>
  <si>
    <t>x .6 =</t>
  </si>
  <si>
    <t>Kindergarten</t>
  </si>
  <si>
    <t>Elementary</t>
  </si>
  <si>
    <t>Secondary</t>
  </si>
  <si>
    <t>Ungraded</t>
  </si>
  <si>
    <r>
      <t>Deduct</t>
    </r>
    <r>
      <rPr>
        <sz val="9"/>
        <rFont val="Arial"/>
        <family val="2"/>
      </rPr>
      <t xml:space="preserve"> students transported into</t>
    </r>
  </si>
  <si>
    <t>Nevada from out-of-state</t>
  </si>
  <si>
    <r>
      <t>Add</t>
    </r>
    <r>
      <rPr>
        <sz val="9"/>
        <rFont val="Arial"/>
        <family val="2"/>
      </rPr>
      <t xml:space="preserve"> students transported to</t>
    </r>
  </si>
  <si>
    <t>another state</t>
  </si>
  <si>
    <t>$</t>
  </si>
  <si>
    <t>Total basic support for enrollees (Line 9 time Line 10)</t>
  </si>
  <si>
    <t>Estimated number of special education program units</t>
  </si>
  <si>
    <t>X</t>
  </si>
  <si>
    <t>amount per unit</t>
  </si>
  <si>
    <t>TOTAL BASIC SUPPORT GUARANTEE (Line 11 + Line 12)</t>
  </si>
  <si>
    <t>LESS LOCAL FUNDS AVAILABLE:</t>
  </si>
  <si>
    <t>Estimated REGULAR Adult High School Diploma Program Revenue</t>
  </si>
  <si>
    <t>Indicate fund to be used:  (  )  General or (  )  Special Revenue</t>
  </si>
  <si>
    <t>Estimated PRISON Adult High School Diploma Program Revenue</t>
  </si>
  <si>
    <t>Other anticipated DSA revenue (describe):</t>
  </si>
  <si>
    <t>Schedule B-1, Page</t>
  </si>
  <si>
    <t xml:space="preserve">of </t>
  </si>
  <si>
    <t>1.</t>
  </si>
  <si>
    <t>3.</t>
  </si>
  <si>
    <t>4.</t>
  </si>
  <si>
    <t>5.</t>
  </si>
  <si>
    <t>(1)</t>
  </si>
  <si>
    <t>(2)</t>
  </si>
  <si>
    <t>(3)</t>
  </si>
  <si>
    <t>(4)</t>
  </si>
  <si>
    <t>(5)</t>
  </si>
  <si>
    <t>(6)</t>
  </si>
  <si>
    <t>(7)</t>
  </si>
  <si>
    <t>(8)</t>
  </si>
  <si>
    <t>TAX RATE</t>
  </si>
  <si>
    <t>FUND</t>
  </si>
  <si>
    <t>T R A N S F E R S   I N</t>
  </si>
  <si>
    <t>T R A N S F E R S   O U T</t>
  </si>
  <si>
    <t>FUND TYPE</t>
  </si>
  <si>
    <t>FROM FUND</t>
  </si>
  <si>
    <t>PAGE</t>
  </si>
  <si>
    <t>AMOUNT</t>
  </si>
  <si>
    <t>TO FUND</t>
  </si>
  <si>
    <t>GENERAL FUND</t>
  </si>
  <si>
    <t>SUBTOTAL</t>
  </si>
  <si>
    <t>SPECIAL REVENUE FUNDS</t>
  </si>
  <si>
    <t>TOTAL TRANSFERS</t>
  </si>
  <si>
    <t>School District</t>
  </si>
  <si>
    <t>TO/FROM DISTRICTS IN NEVADA</t>
  </si>
  <si>
    <t>TO/FROM DISTRICTS OUTSIDE NEVADA</t>
  </si>
  <si>
    <t>REPORT FOR ALL FUNDS</t>
  </si>
  <si>
    <t xml:space="preserve">(1) </t>
  </si>
  <si>
    <t>TUITION</t>
  </si>
  <si>
    <t>TRANSPORTATION</t>
  </si>
  <si>
    <t>REVENUES</t>
  </si>
  <si>
    <t>CODES</t>
  </si>
  <si>
    <t>EXPENDITURES</t>
  </si>
  <si>
    <t>OBJECT CODE</t>
  </si>
  <si>
    <t>100 - Regular Programs</t>
  </si>
  <si>
    <t>200 - Special Programs</t>
  </si>
  <si>
    <t>300 - Vocational Programs</t>
  </si>
  <si>
    <t>400 - Other PK-12 Programs</t>
  </si>
  <si>
    <t>500 - Nonpublic Programs</t>
  </si>
  <si>
    <t>600 - Adult Programs</t>
  </si>
  <si>
    <t>TOTALS</t>
  </si>
  <si>
    <t>Interdistrict Payments - All Funds</t>
  </si>
  <si>
    <t>PROPRIETARY FUND</t>
  </si>
  <si>
    <t>A.</t>
  </si>
  <si>
    <t>CASH FLOWS FROM OPERATING ACTIVIES:</t>
  </si>
  <si>
    <t>a.</t>
  </si>
  <si>
    <t>Net cash provided by (or used for) operating activities</t>
  </si>
  <si>
    <t>B.</t>
  </si>
  <si>
    <t>CASH FLOWS FROM NONCAPITAL FINANCING ACTIVITIES</t>
  </si>
  <si>
    <t>b.</t>
  </si>
  <si>
    <t>Net cash provided by (or used for) noncapital financing activities</t>
  </si>
  <si>
    <t>C.</t>
  </si>
  <si>
    <t>CASH FLOWS FROM CAPITAL AND RELATED FINANCING ACTIVITIES</t>
  </si>
  <si>
    <t>c.</t>
  </si>
  <si>
    <t>Net cash provided by (or used for) capital and related financing activities</t>
  </si>
  <si>
    <t>D.</t>
  </si>
  <si>
    <t>CASH FLOWS FROM INVESTING ACTIVITIES</t>
  </si>
  <si>
    <t>d.</t>
  </si>
  <si>
    <t>Net cash provided by (or used for) investing activities</t>
  </si>
  <si>
    <t>NET INCREASE (DECREASE) in cash and cash equivalents (a+b+c+d)</t>
  </si>
  <si>
    <t>Enterprise Fund</t>
  </si>
  <si>
    <t>PROGRAM FUNCTION OBJECT</t>
  </si>
  <si>
    <t>Operating Revenue</t>
  </si>
  <si>
    <t>Local Sources</t>
  </si>
  <si>
    <t>1600</t>
  </si>
  <si>
    <t>Food Service Revenues</t>
  </si>
  <si>
    <t>( A )</t>
  </si>
  <si>
    <t>Total Operating Revenue</t>
  </si>
  <si>
    <t>100</t>
  </si>
  <si>
    <t>Salaries</t>
  </si>
  <si>
    <t>200</t>
  </si>
  <si>
    <t>Benefits</t>
  </si>
  <si>
    <t>300-500</t>
  </si>
  <si>
    <t>Purchased Services</t>
  </si>
  <si>
    <t>600</t>
  </si>
  <si>
    <t>Supplies</t>
  </si>
  <si>
    <t>800</t>
  </si>
  <si>
    <t>Other</t>
  </si>
  <si>
    <t>700</t>
  </si>
  <si>
    <t>Depreciation - Amortization</t>
  </si>
  <si>
    <t>( B )</t>
  </si>
  <si>
    <t>Total Operating Expenses</t>
  </si>
  <si>
    <t>Operating Income (Loss)</t>
  </si>
  <si>
    <t>Nonoperating Revenue</t>
  </si>
  <si>
    <t>1500</t>
  </si>
  <si>
    <t>Interest earned</t>
  </si>
  <si>
    <t>Subsidies</t>
  </si>
  <si>
    <t>4000</t>
  </si>
  <si>
    <t>Federal Sources</t>
  </si>
  <si>
    <t>4558</t>
  </si>
  <si>
    <t>( C )</t>
  </si>
  <si>
    <t>Total Nonoperating Revenue</t>
  </si>
  <si>
    <t>Nonoperating Expense</t>
  </si>
  <si>
    <t>Interest Expense</t>
  </si>
  <si>
    <t>Other Expense</t>
  </si>
  <si>
    <t>( D )</t>
  </si>
  <si>
    <t>Total Nonoperating Expense</t>
  </si>
  <si>
    <t>5300</t>
  </si>
  <si>
    <t>From Other Funds</t>
  </si>
  <si>
    <t>To Other Funds</t>
  </si>
  <si>
    <t>( E )</t>
  </si>
  <si>
    <t>Net Operating Transfers</t>
  </si>
  <si>
    <t>( F )</t>
  </si>
  <si>
    <t>Net Income</t>
  </si>
  <si>
    <t>Retained Earnings</t>
  </si>
  <si>
    <t>*  -  Type</t>
  </si>
  <si>
    <t xml:space="preserve"> 6  -  Medium-Term Financing - Lease Purchase</t>
  </si>
  <si>
    <t xml:space="preserve">          ALL EXISTING OR PROPOSED</t>
  </si>
  <si>
    <t>1  -  General Obligation Bonds</t>
  </si>
  <si>
    <t xml:space="preserve"> 7  -  Capital Leases</t>
  </si>
  <si>
    <t xml:space="preserve">          GENERAL OBLIGATION BONDS, REVENUE BONDS</t>
  </si>
  <si>
    <t>2  -  G. O. Revenue Supported Bonds</t>
  </si>
  <si>
    <t xml:space="preserve"> 8  -  Special Assessment Bonds</t>
  </si>
  <si>
    <t xml:space="preserve">          MEDIUM-TERM FINANCING, CAPITAL LEASES AND</t>
  </si>
  <si>
    <t>3  -  G. O. Special Assessment Bonds</t>
  </si>
  <si>
    <t xml:space="preserve"> 9  -  Mortgages</t>
  </si>
  <si>
    <t xml:space="preserve">          SPECIAL ASSESSMENT BONDS</t>
  </si>
  <si>
    <t>4  -  Revenue Bonds</t>
  </si>
  <si>
    <t>10 -  Other (Specify Type)</t>
  </si>
  <si>
    <t>5  -  Medium-Term Financing</t>
  </si>
  <si>
    <t>11 -  Proposed (Specify Type)</t>
  </si>
  <si>
    <t>(9)</t>
  </si>
  <si>
    <t>(10)</t>
  </si>
  <si>
    <t>(11)</t>
  </si>
  <si>
    <t>REQUIREMENTS FOR FISCAL</t>
  </si>
  <si>
    <t>(9)+(10)</t>
  </si>
  <si>
    <t>BEGINNING</t>
  </si>
  <si>
    <t>ORIGINAL</t>
  </si>
  <si>
    <t xml:space="preserve">FINAL </t>
  </si>
  <si>
    <t>OUTSTANDING</t>
  </si>
  <si>
    <t>NAME OF BOND OR LOAN</t>
  </si>
  <si>
    <t>AMOUNT OF</t>
  </si>
  <si>
    <t xml:space="preserve">ISSUE </t>
  </si>
  <si>
    <t>PAYMENT</t>
  </si>
  <si>
    <t xml:space="preserve">INTEREST </t>
  </si>
  <si>
    <t>BALANCE</t>
  </si>
  <si>
    <t xml:space="preserve">PRINCIPAL </t>
  </si>
  <si>
    <t>List and Subtotal By Fund</t>
  </si>
  <si>
    <t>*</t>
  </si>
  <si>
    <t>TERM</t>
  </si>
  <si>
    <t>ISSUE</t>
  </si>
  <si>
    <t>DATE</t>
  </si>
  <si>
    <t>RATE</t>
  </si>
  <si>
    <t>PAYABLE</t>
  </si>
  <si>
    <t>TOTAL</t>
  </si>
  <si>
    <t>FUND:</t>
  </si>
  <si>
    <t>TOTAL ALL DEBT SERVICE</t>
  </si>
  <si>
    <t>SCHEDULE C-1 INDEBTEDNESS</t>
  </si>
  <si>
    <t>COMBINED BONDS</t>
  </si>
  <si>
    <t>1110</t>
  </si>
  <si>
    <t>Property Taxes</t>
  </si>
  <si>
    <t>1190</t>
  </si>
  <si>
    <t>Other Resources:</t>
  </si>
  <si>
    <t>Subtotal</t>
  </si>
  <si>
    <t>Opening Fund Balance</t>
  </si>
  <si>
    <t>Subtotal - Combined Bonds</t>
  </si>
  <si>
    <t>MEDIUM-TERM FINANCING</t>
  </si>
  <si>
    <t>Subtotal - Loans</t>
  </si>
  <si>
    <t>TOTAL AVAILABLE FINANCING</t>
  </si>
  <si>
    <t>FUND EXPENDITURES</t>
  </si>
  <si>
    <t>Principal</t>
  </si>
  <si>
    <t>Interest</t>
  </si>
  <si>
    <t>Subtotal - MTF</t>
  </si>
  <si>
    <t>Debt Service Fund</t>
  </si>
  <si>
    <t>Schedule CC</t>
  </si>
  <si>
    <r>
      <t>Reserves (</t>
    </r>
    <r>
      <rPr>
        <sz val="10"/>
        <rFont val="Arial"/>
        <family val="2"/>
      </rPr>
      <t>Include Unappropriated Balance</t>
    </r>
    <r>
      <rPr>
        <sz val="11"/>
        <rFont val="Arial"/>
        <family val="2"/>
      </rPr>
      <t>)</t>
    </r>
  </si>
  <si>
    <t>4900</t>
  </si>
  <si>
    <t>Other (All Objects)</t>
  </si>
  <si>
    <t>300/400/500  Purchased Services</t>
  </si>
  <si>
    <t>Property</t>
  </si>
  <si>
    <t>4900  SUBTOTAL</t>
  </si>
  <si>
    <t xml:space="preserve">4000 </t>
  </si>
  <si>
    <t>Other Fund Transfers</t>
  </si>
  <si>
    <t>Interfund Transfer</t>
  </si>
  <si>
    <t xml:space="preserve">000  </t>
  </si>
  <si>
    <t>TOTAL UNDISTRIBUTED EXPENDITURES</t>
  </si>
  <si>
    <t>TOTAL ALL EXPENDITURES</t>
  </si>
  <si>
    <t>XXXXXXXXXXXXXXXXXXXXXXXXXXXXXXXXXXXX</t>
  </si>
  <si>
    <t>ENDING FUND BALANCE</t>
  </si>
  <si>
    <t>TOTAL ENDING FUND BALANCE</t>
  </si>
  <si>
    <t>TOTAL APPLICATIONS</t>
  </si>
  <si>
    <t>Fund - Expenditures by Program, Function, and Object</t>
  </si>
  <si>
    <r>
      <t>Contingency</t>
    </r>
    <r>
      <rPr>
        <sz val="11"/>
        <rFont val="Arial"/>
        <family val="2"/>
      </rPr>
      <t xml:space="preserve"> (not to exceed 3% of Total Expenditures)</t>
    </r>
  </si>
  <si>
    <t>4200</t>
  </si>
  <si>
    <t>Site Improvement</t>
  </si>
  <si>
    <t>4200  SUBTOTAL</t>
  </si>
  <si>
    <t>4300</t>
  </si>
  <si>
    <t>Architecture/Engineering</t>
  </si>
  <si>
    <t>4300  SUBTOTAL</t>
  </si>
  <si>
    <t>4500</t>
  </si>
  <si>
    <t>4500  SUBTOTAL</t>
  </si>
  <si>
    <t>4600</t>
  </si>
  <si>
    <t>Building Improvement</t>
  </si>
  <si>
    <t>4600  SUBTOTAL</t>
  </si>
  <si>
    <t>2600</t>
  </si>
  <si>
    <t>Operating/Maintenance Plant Service</t>
  </si>
  <si>
    <t>2600  SUBTOTAL</t>
  </si>
  <si>
    <t>2700</t>
  </si>
  <si>
    <t>Student Transportation</t>
  </si>
  <si>
    <t>2700  SUBTOTAL</t>
  </si>
  <si>
    <t>2900</t>
  </si>
  <si>
    <t>Other Support (All Objects)</t>
  </si>
  <si>
    <t>2900  SUBTOTAL</t>
  </si>
  <si>
    <t>TOTAL SUPPORT SERVICES</t>
  </si>
  <si>
    <t>4100</t>
  </si>
  <si>
    <t>Land Acquisition</t>
  </si>
  <si>
    <t>4100  SUBTOTAL</t>
  </si>
  <si>
    <t>2100  SUBTOTAL</t>
  </si>
  <si>
    <t>2200</t>
  </si>
  <si>
    <t>Instruction Staff Support</t>
  </si>
  <si>
    <t>2200  SUBTOTAL</t>
  </si>
  <si>
    <t>2300</t>
  </si>
  <si>
    <t>General Administration</t>
  </si>
  <si>
    <t>2300  SUBTOTAL</t>
  </si>
  <si>
    <t>2400</t>
  </si>
  <si>
    <t>School Administration</t>
  </si>
  <si>
    <t>2400  SUBTOTAL</t>
  </si>
  <si>
    <t>2500  SUBTOTAL</t>
  </si>
  <si>
    <t>1000</t>
  </si>
  <si>
    <t>Instruction</t>
  </si>
  <si>
    <t>COMMUNITY SERVICE PROGRAMS</t>
  </si>
  <si>
    <t>3300</t>
  </si>
  <si>
    <t>Community Service Operations</t>
  </si>
  <si>
    <t>910</t>
  </si>
  <si>
    <t>Other Direct Support</t>
  </si>
  <si>
    <t>440</t>
  </si>
  <si>
    <t>SUMMER SCHOOL</t>
  </si>
  <si>
    <t>300</t>
  </si>
  <si>
    <t>REGULAR PROGRAMS</t>
  </si>
  <si>
    <t>100 TOTAL REGULAR PROGRAMS</t>
  </si>
  <si>
    <t>SPECIAL PROGRAMS</t>
  </si>
  <si>
    <t>5000</t>
  </si>
  <si>
    <t>OTHER SOURCES OF FUNDS</t>
  </si>
  <si>
    <t>5100</t>
  </si>
  <si>
    <t>Sale or Loss of Fixed Assets</t>
  </si>
  <si>
    <t>Transfers from Other Funds</t>
  </si>
  <si>
    <t>5400</t>
  </si>
  <si>
    <t>Sale of Bonds</t>
  </si>
  <si>
    <t>TOTAL OTHER SOURCES</t>
  </si>
  <si>
    <t>OPENING FUND BALANCE</t>
  </si>
  <si>
    <t>Reserved Opening Balance</t>
  </si>
  <si>
    <t>Unreserved Opening Balance</t>
  </si>
  <si>
    <t>TOTAL OPENING FUND BALANCE</t>
  </si>
  <si>
    <t>Prior Period Adjustments</t>
  </si>
  <si>
    <t>Residual Equity Transfers</t>
  </si>
  <si>
    <t>TOTAL ALL RESOURCES</t>
  </si>
  <si>
    <t>Fund - Budgeted Resources</t>
  </si>
  <si>
    <t>Schedule BB, Page _____of _____</t>
  </si>
  <si>
    <t>REVENUE</t>
  </si>
  <si>
    <t>FEDERAL SOURCES</t>
  </si>
  <si>
    <t>Unrestricted - State Agency</t>
  </si>
  <si>
    <t>4210</t>
  </si>
  <si>
    <t>Forest Reserve</t>
  </si>
  <si>
    <t>4290</t>
  </si>
  <si>
    <t>Restricted - Direct</t>
  </si>
  <si>
    <t>4321</t>
  </si>
  <si>
    <t>Johnson O'Malley Program</t>
  </si>
  <si>
    <t>4322</t>
  </si>
  <si>
    <t>Indian Education Program</t>
  </si>
  <si>
    <t>Restricted - State Agency</t>
  </si>
  <si>
    <t>4511</t>
  </si>
  <si>
    <t>IASA Title I Basic</t>
  </si>
  <si>
    <t>4514</t>
  </si>
  <si>
    <t>IASA Title I Migrant</t>
  </si>
  <si>
    <t>4515</t>
  </si>
  <si>
    <t>IASA Title VI, Innovative Programs</t>
  </si>
  <si>
    <t>4516</t>
  </si>
  <si>
    <t>Federal Class Size Reduction</t>
  </si>
  <si>
    <t>4517</t>
  </si>
  <si>
    <t>Comprehensive School Reform Programs</t>
  </si>
  <si>
    <t>4530</t>
  </si>
  <si>
    <t>Carl Perkins Occupational</t>
  </si>
  <si>
    <t>4531</t>
  </si>
  <si>
    <t>School to Careers</t>
  </si>
  <si>
    <t>4551</t>
  </si>
  <si>
    <t>School Lunch/Breakfast Programs</t>
  </si>
  <si>
    <t>Commodity Foods (in lieu)</t>
  </si>
  <si>
    <t>4560</t>
  </si>
  <si>
    <t>IDEA, Special Education Basic</t>
  </si>
  <si>
    <t>4561</t>
  </si>
  <si>
    <t>IDEA, Training</t>
  </si>
  <si>
    <t>4562</t>
  </si>
  <si>
    <t>IDEA Preschool Grants</t>
  </si>
  <si>
    <t>4572</t>
  </si>
  <si>
    <t>IDEA Title II, Eisenhower</t>
  </si>
  <si>
    <t>Other Restricted State Agency</t>
  </si>
  <si>
    <t>4601</t>
  </si>
  <si>
    <t>Drug Free Schools (IASA lV)</t>
  </si>
  <si>
    <t>4611</t>
  </si>
  <si>
    <t>Adult Education</t>
  </si>
  <si>
    <t>4612</t>
  </si>
  <si>
    <t>National Energy PL 95-619</t>
  </si>
  <si>
    <t>46XX</t>
  </si>
  <si>
    <t>Other Restricted - State</t>
  </si>
  <si>
    <t>4800</t>
  </si>
  <si>
    <t>Revenue in Lieu of Taxes</t>
  </si>
  <si>
    <t>4810</t>
  </si>
  <si>
    <t>Impact Aid</t>
  </si>
  <si>
    <t>Revenue for-on behalf of LEA</t>
  </si>
  <si>
    <t>TOTAL FEDERAL SOURCES</t>
  </si>
  <si>
    <t>LOCAL SOURCES</t>
  </si>
  <si>
    <t>1100</t>
  </si>
  <si>
    <t>Taxes</t>
  </si>
  <si>
    <t>1111</t>
  </si>
  <si>
    <t>Net Proceed of Mines</t>
  </si>
  <si>
    <t>1120</t>
  </si>
  <si>
    <t>School Support Taxes</t>
  </si>
  <si>
    <t>1130</t>
  </si>
  <si>
    <t>Franchise Taxes</t>
  </si>
  <si>
    <t>1140</t>
  </si>
  <si>
    <t>Governmental Services Tax</t>
  </si>
  <si>
    <t>1200</t>
  </si>
  <si>
    <t>1300</t>
  </si>
  <si>
    <t>Tuition</t>
  </si>
  <si>
    <t>1310</t>
  </si>
  <si>
    <t>Regular Day School</t>
  </si>
  <si>
    <t>1320</t>
  </si>
  <si>
    <t>Adult Continued Education</t>
  </si>
  <si>
    <t>1330</t>
  </si>
  <si>
    <t>Summer School</t>
  </si>
  <si>
    <t>1400</t>
  </si>
  <si>
    <t>Transportation Fees</t>
  </si>
  <si>
    <t>1410</t>
  </si>
  <si>
    <t>1420</t>
  </si>
  <si>
    <t>Earnings on Investments</t>
  </si>
  <si>
    <t>Food Service Revenue</t>
  </si>
  <si>
    <t>1610</t>
  </si>
  <si>
    <t>Daily Sales - School Lunch</t>
  </si>
  <si>
    <t>1620</t>
  </si>
  <si>
    <t>Daily Sales - School Breakfast</t>
  </si>
  <si>
    <t>1630</t>
  </si>
  <si>
    <t>Daily Sales - Special Milk</t>
  </si>
  <si>
    <t>1690</t>
  </si>
  <si>
    <t>1700</t>
  </si>
  <si>
    <t>Income from Pupil Activities</t>
  </si>
  <si>
    <t>1800</t>
  </si>
  <si>
    <t>Community Service Activities</t>
  </si>
  <si>
    <t>1900</t>
  </si>
  <si>
    <t>Other Revenues</t>
  </si>
  <si>
    <t>1910</t>
  </si>
  <si>
    <t>1920</t>
  </si>
  <si>
    <t>Donations</t>
  </si>
  <si>
    <t>1940/50</t>
  </si>
  <si>
    <t>Services Provided other Governments</t>
  </si>
  <si>
    <t>1990</t>
  </si>
  <si>
    <t>TOTAL LOCAL SOURCES</t>
  </si>
  <si>
    <t>3000</t>
  </si>
  <si>
    <t>REVENUE FROM STATE SOURCES</t>
  </si>
  <si>
    <t>Distributive School Fund</t>
  </si>
  <si>
    <t>3200</t>
  </si>
  <si>
    <t>3800</t>
  </si>
  <si>
    <t>In Lieu of Taxes</t>
  </si>
  <si>
    <t>3900</t>
  </si>
  <si>
    <t>For-on behalf of LEA</t>
  </si>
  <si>
    <t>TOTAL STATE SOURCES</t>
  </si>
  <si>
    <t>(1)                                                                             PROGRAM OR FUNCTION</t>
  </si>
  <si>
    <t xml:space="preserve"> (2)             SALARIES      AND                        WAGES</t>
  </si>
  <si>
    <t>(3)         EMPLOYEE BENEFITS</t>
  </si>
  <si>
    <t>(4)                SERVICES                SUPPLIES               AND                 OTHER</t>
  </si>
  <si>
    <t>(5)                            ENDING              FUND            BALANCE</t>
  </si>
  <si>
    <t>(6)                      TOTAL             FUND REQUIRE-    MENTS</t>
  </si>
  <si>
    <t>Regular</t>
  </si>
  <si>
    <t>Special</t>
  </si>
  <si>
    <t>Other PK-12</t>
  </si>
  <si>
    <t>Nonpublic School</t>
  </si>
  <si>
    <t>Community Services</t>
  </si>
  <si>
    <t>Undistributed Expenditures</t>
  </si>
  <si>
    <t>Facility Acquisition and Construction</t>
  </si>
  <si>
    <t>Fund Transfers</t>
  </si>
  <si>
    <t>Contingency</t>
  </si>
  <si>
    <t>Ending Balance</t>
  </si>
  <si>
    <t>General Subtotal</t>
  </si>
  <si>
    <t>DEBT SERVICE</t>
  </si>
  <si>
    <t>SUBTOTAL APPROPRIATION FUNDS</t>
  </si>
  <si>
    <t>OTHER FUNDS:  (List)</t>
  </si>
  <si>
    <t>Building and Sites</t>
  </si>
  <si>
    <t>Capital Projects</t>
  </si>
  <si>
    <t>Expendable Trust</t>
  </si>
  <si>
    <t>Federal Projects</t>
  </si>
  <si>
    <t>Special Revenue</t>
  </si>
  <si>
    <t>Internal Service</t>
  </si>
  <si>
    <t>Proprietary:</t>
  </si>
  <si>
    <t>Food Service</t>
  </si>
  <si>
    <t xml:space="preserve">Other </t>
  </si>
  <si>
    <t>SUBTOTAL OTHER FUNDS</t>
  </si>
  <si>
    <t>TOTAL ALL FUNDS</t>
  </si>
  <si>
    <t xml:space="preserve"> </t>
  </si>
  <si>
    <t>NET ALL FUNDS</t>
  </si>
  <si>
    <r>
      <t>Less:</t>
    </r>
    <r>
      <rPr>
        <sz val="11"/>
        <rFont val="Arial"/>
        <family val="2"/>
      </rPr>
      <t xml:space="preserve">  Interfund Transfers</t>
    </r>
  </si>
  <si>
    <t>SUMMARY OF PROPERTY TAX BASE</t>
  </si>
  <si>
    <t>(A)</t>
  </si>
  <si>
    <t>Assessed Valuation (excluding</t>
  </si>
  <si>
    <t xml:space="preserve">Net Proceeds of Mines)             </t>
  </si>
  <si>
    <t xml:space="preserve">                                       </t>
  </si>
  <si>
    <t>(B1)</t>
  </si>
  <si>
    <t>(C)</t>
  </si>
  <si>
    <t xml:space="preserve">TOTAL ASSESSED VALUE      </t>
  </si>
  <si>
    <t>OPENING</t>
  </si>
  <si>
    <t>NONPROPERTY</t>
  </si>
  <si>
    <t>PROPERTY</t>
  </si>
  <si>
    <t>TAX</t>
  </si>
  <si>
    <t>TOTAL FUND</t>
  </si>
  <si>
    <t>RESOURCES</t>
  </si>
  <si>
    <t>1000 Local</t>
  </si>
  <si>
    <t>3000 State</t>
  </si>
  <si>
    <t>4000 Federal</t>
  </si>
  <si>
    <t>Other Sources</t>
  </si>
  <si>
    <t>OTHER FUNDS:</t>
  </si>
  <si>
    <t xml:space="preserve">  Food Service</t>
  </si>
  <si>
    <t xml:space="preserve">  Internal Service</t>
  </si>
  <si>
    <t xml:space="preserve">  Other (List)</t>
  </si>
  <si>
    <t>All Funds - Budgeted Resources</t>
  </si>
  <si>
    <t>Nevada Department of Taxation</t>
  </si>
  <si>
    <t>Entity:</t>
  </si>
  <si>
    <t>1550 East College Parkway, Suite 115</t>
  </si>
  <si>
    <t>Carson City, NV  89706-7921</t>
  </si>
  <si>
    <t xml:space="preserve">herewith submits the (TENTATIVE) --- (FINAL) budget for the </t>
  </si>
  <si>
    <t xml:space="preserve">fiscal year ending </t>
  </si>
  <si>
    <t xml:space="preserve">This budget contains </t>
  </si>
  <si>
    <t xml:space="preserve">The property tax rates computed herein are based on preliminary data.  If the final state computed revenue limitation permits, </t>
  </si>
  <si>
    <t xml:space="preserve">the tax rate will be increased by an amount not to exceed </t>
  </si>
  <si>
    <t>lowered.</t>
  </si>
  <si>
    <t>and</t>
  </si>
  <si>
    <t xml:space="preserve">Copies of this budget have been filed for public record and inspection in the offices enumerated in NRS 354.596 (Local </t>
  </si>
  <si>
    <t>Government Budget and Finance Act).</t>
  </si>
  <si>
    <t>CERTIFICATION</t>
  </si>
  <si>
    <t>APPROVED BY THE GOVERNING BOARD</t>
  </si>
  <si>
    <t>I</t>
  </si>
  <si>
    <t xml:space="preserve">        (Printed Name)</t>
  </si>
  <si>
    <t>(Title)</t>
  </si>
  <si>
    <t>certify that all applicable funds and financial</t>
  </si>
  <si>
    <t>operations of this Local Government are</t>
  </si>
  <si>
    <t>listed herein</t>
  </si>
  <si>
    <t>Signed</t>
  </si>
  <si>
    <t xml:space="preserve">Dated:  </t>
  </si>
  <si>
    <t>SCHEDULED PUBLIC HEARING:</t>
  </si>
  <si>
    <t>Date and Time</t>
  </si>
  <si>
    <t>Publication Date</t>
  </si>
  <si>
    <t xml:space="preserve">Place:  </t>
  </si>
  <si>
    <t>L O B B Y I N G   E X P E N S E   E S T I M A T E</t>
  </si>
  <si>
    <t xml:space="preserve">separate statement of anticipated expenses relating to activities designed to influence the passage </t>
  </si>
  <si>
    <t>or defeat of legislation in an upcoming legislative session.</t>
  </si>
  <si>
    <t>1.  Activity:</t>
  </si>
  <si>
    <t>2.  Funding Source:</t>
  </si>
  <si>
    <t>3.  Transportation</t>
  </si>
  <si>
    <t>5.  Salaries and Wages</t>
  </si>
  <si>
    <t xml:space="preserve">8.  Supplies, equipment &amp; facilities; other personnel and </t>
  </si>
  <si>
    <t xml:space="preserve">     services spent in Carson City</t>
  </si>
  <si>
    <t>Total</t>
  </si>
  <si>
    <r>
      <t xml:space="preserve">Pursuant to NRS 354.600 (3), </t>
    </r>
    <r>
      <rPr>
        <b/>
        <sz val="10"/>
        <rFont val="Arial"/>
        <family val="2"/>
      </rPr>
      <t>each</t>
    </r>
    <r>
      <rPr>
        <sz val="10"/>
        <rFont val="Arial"/>
        <family val="2"/>
      </rPr>
      <t xml:space="preserve"> (emphasis added) local government budget must obtain a</t>
    </r>
  </si>
  <si>
    <t>funds, including Debt Service, requiring property tax revenues totaling $</t>
  </si>
  <si>
    <t>governmental fund types with estimated expenditures of $</t>
  </si>
  <si>
    <t>proprietary funds with estimated expenses of  $</t>
  </si>
  <si>
    <t>4.  Lodging and meals</t>
  </si>
  <si>
    <t>6.  Compensation to lobbyists</t>
  </si>
  <si>
    <t>7.  Entertainment</t>
  </si>
  <si>
    <t>ACTUAL PRIOR</t>
  </si>
  <si>
    <t>YEAR ENDING</t>
  </si>
  <si>
    <t xml:space="preserve">CURRENT </t>
  </si>
  <si>
    <t xml:space="preserve">TENTATIVE </t>
  </si>
  <si>
    <t>APPROVED</t>
  </si>
  <si>
    <t xml:space="preserve">OTHER RESOURCES AND </t>
  </si>
  <si>
    <t>FUND BALANCE</t>
  </si>
  <si>
    <t>AVAILABLE RESOURCES</t>
  </si>
  <si>
    <r>
      <t xml:space="preserve">Total </t>
    </r>
    <r>
      <rPr>
        <b/>
        <sz val="9"/>
        <rFont val="Arial"/>
        <family val="2"/>
      </rPr>
      <t>WEIGHTED</t>
    </r>
    <r>
      <rPr>
        <sz val="9"/>
        <rFont val="Arial"/>
        <family val="2"/>
      </rPr>
      <t xml:space="preserve"> enrollment</t>
    </r>
  </si>
  <si>
    <t>=</t>
  </si>
  <si>
    <t>7.</t>
  </si>
  <si>
    <t>9.</t>
  </si>
  <si>
    <t>12.</t>
  </si>
  <si>
    <t>TOTAL FACILITIES ACQUISITION AND CONSTRUCTION</t>
  </si>
  <si>
    <t>Building Acquisition/Construction</t>
  </si>
  <si>
    <t>Page: _______</t>
  </si>
  <si>
    <t>11.</t>
  </si>
  <si>
    <t>13.</t>
  </si>
  <si>
    <t>14.</t>
  </si>
  <si>
    <t>Support Services</t>
  </si>
  <si>
    <t>ADULT EDUCATION PROGRAMS</t>
  </si>
  <si>
    <t>000</t>
  </si>
  <si>
    <t>2100</t>
  </si>
  <si>
    <t>UNDISTRIBUTED EXPENDITURES</t>
  </si>
  <si>
    <t>Student Support</t>
  </si>
  <si>
    <t>ESTIMATED YEAR</t>
  </si>
  <si>
    <t>Grades 1-12 &amp; Ungraded</t>
  </si>
  <si>
    <t>Nevada (*)</t>
  </si>
  <si>
    <t>6,</t>
  </si>
  <si>
    <t>(*) Report weighted enrollment</t>
  </si>
  <si>
    <t>TOTAL ENROLLMENT</t>
  </si>
  <si>
    <t xml:space="preserve">8. </t>
  </si>
  <si>
    <t>Apportionment Enrollment, Highest of three Years</t>
  </si>
  <si>
    <t>Hold Harmless Enrollment</t>
  </si>
  <si>
    <t>10.</t>
  </si>
  <si>
    <t>10a.</t>
  </si>
  <si>
    <t>Supplemental Support per Student (Does not include Hold Harmless)</t>
  </si>
  <si>
    <t>Total basic support for school district:</t>
  </si>
  <si>
    <t>12a.</t>
  </si>
  <si>
    <t xml:space="preserve">   Amount per Unit:</t>
  </si>
  <si>
    <t>TOTAL BASIC SUPPORT GUARANTEE (Line 11 + Line 12a)</t>
  </si>
  <si>
    <t>15</t>
  </si>
  <si>
    <t>General Fund</t>
  </si>
  <si>
    <t>17.</t>
  </si>
  <si>
    <t xml:space="preserve">Indicate fund to be used: </t>
  </si>
  <si>
    <t>18.</t>
  </si>
  <si>
    <t>19.</t>
  </si>
  <si>
    <t>20.</t>
  </si>
  <si>
    <r>
      <t xml:space="preserve">Deduct </t>
    </r>
    <r>
      <rPr>
        <sz val="9"/>
        <rFont val="Arial"/>
        <family val="2"/>
      </rPr>
      <t>students transported into</t>
    </r>
  </si>
  <si>
    <r>
      <t>Add</t>
    </r>
    <r>
      <rPr>
        <sz val="9"/>
        <rFont val="Arial"/>
        <family val="2"/>
      </rPr>
      <t xml:space="preserve"> students transported from</t>
    </r>
  </si>
  <si>
    <t>25 cent Property Tax</t>
  </si>
  <si>
    <t>Schedule B-1(Alt), Page</t>
  </si>
  <si>
    <t>2.</t>
  </si>
  <si>
    <t>6.     Subtotal</t>
  </si>
  <si>
    <t>8.</t>
  </si>
  <si>
    <t>9.     Total WEIGHTED enrollment</t>
  </si>
  <si>
    <r>
      <t>LESS</t>
    </r>
    <r>
      <rPr>
        <sz val="9"/>
        <rFont val="Arial"/>
        <family val="2"/>
      </rPr>
      <t xml:space="preserve"> LOCAL FUNDS AVAILABLE:</t>
    </r>
  </si>
  <si>
    <t>ATTACHMENT TO SCHEDULE AA</t>
  </si>
  <si>
    <t>CALCULATION OF ALLOWED AD VALOREM REVENUES FOR SCHOOL DISTRICTS</t>
  </si>
  <si>
    <t>ASSESSED VALUATION</t>
  </si>
  <si>
    <t>TOTAL PREABATED</t>
  </si>
  <si>
    <t xml:space="preserve"> AD VALOREM</t>
  </si>
  <si>
    <t>BUDGETED</t>
  </si>
  <si>
    <t>(Excluding Net</t>
  </si>
  <si>
    <t xml:space="preserve">AD VALOREM REVENUE </t>
  </si>
  <si>
    <t>TAX ABATEMENT</t>
  </si>
  <si>
    <t xml:space="preserve">ABATED AD VALOREM </t>
  </si>
  <si>
    <t>Proceeds of Mines)</t>
  </si>
  <si>
    <t>LEVIED</t>
  </si>
  <si>
    <t>[(1)X(2)/100]</t>
  </si>
  <si>
    <t>[(3)-(5)]</t>
  </si>
  <si>
    <t>A.  SCHOOL OPERATING:</t>
  </si>
  <si>
    <t xml:space="preserve">    Property Tax Subject to</t>
  </si>
  <si>
    <t xml:space="preserve">          Revenue Limitations</t>
  </si>
  <si>
    <t xml:space="preserve">Net Proceeds revenue reserved </t>
  </si>
  <si>
    <t xml:space="preserve">  per NRS 387.195 [Sch. AA (B2)]</t>
  </si>
  <si>
    <t>Total School Operating:</t>
  </si>
  <si>
    <t xml:space="preserve">B.  SCHOOL DEBT:    </t>
  </si>
  <si>
    <t xml:space="preserve">Property Tax Suject to </t>
  </si>
  <si>
    <t xml:space="preserve">   Revenue Limitations</t>
  </si>
  <si>
    <t>Net Proceeds of Minerals</t>
  </si>
  <si>
    <t>Total School Debt:</t>
  </si>
  <si>
    <t>Page_______</t>
  </si>
  <si>
    <t>Vocational &amp; Technical</t>
  </si>
  <si>
    <t>Co-curricular &amp; Extra Curricular</t>
  </si>
  <si>
    <t>Interdistrict Payments</t>
  </si>
  <si>
    <t>Miscellaneous</t>
  </si>
  <si>
    <t>Rentals</t>
  </si>
  <si>
    <t>900</t>
  </si>
  <si>
    <t>270</t>
  </si>
  <si>
    <t>Land Improvement</t>
  </si>
  <si>
    <t>4700</t>
  </si>
  <si>
    <t>6200</t>
  </si>
  <si>
    <t>6300</t>
  </si>
  <si>
    <t>5200</t>
  </si>
  <si>
    <t xml:space="preserve"> If the final computation requires, the tax rate will be </t>
  </si>
  <si>
    <t>Update all fiscal year reference to the appropriate fiscal year.</t>
  </si>
  <si>
    <t>Actual Prior</t>
  </si>
  <si>
    <t>Estimated Current</t>
  </si>
  <si>
    <t>Budget Year</t>
  </si>
  <si>
    <t>Form 15 and</t>
  </si>
  <si>
    <t xml:space="preserve">   1st day of budget year</t>
  </si>
  <si>
    <t>Schedule C-1</t>
  </si>
  <si>
    <t xml:space="preserve">Updated on </t>
  </si>
  <si>
    <t>200 TOTAL SPECIAL PROGRAMS</t>
  </si>
  <si>
    <t>4700  SUBTOTAL</t>
  </si>
  <si>
    <t>1112</t>
  </si>
  <si>
    <t>Net Proceeds of Mines - Prior Year</t>
  </si>
  <si>
    <t>Other Taxes</t>
  </si>
  <si>
    <t>District Activities Revenue</t>
  </si>
  <si>
    <t>1950/60</t>
  </si>
  <si>
    <t>3110</t>
  </si>
  <si>
    <t>3115</t>
  </si>
  <si>
    <t>3220</t>
  </si>
  <si>
    <t>Adult High School Diploma</t>
  </si>
  <si>
    <t>3210</t>
  </si>
  <si>
    <t>Special Transportation</t>
  </si>
  <si>
    <t>Unrestricted - Direct Fed Gov't</t>
  </si>
  <si>
    <t>Issuance of Bonds</t>
  </si>
  <si>
    <t>5110</t>
  </si>
  <si>
    <t>Bond Principal</t>
  </si>
  <si>
    <t>5120</t>
  </si>
  <si>
    <t>Premium/Discount of Bond Sale</t>
  </si>
  <si>
    <t>Gain/Loss on Disposal of Assets</t>
  </si>
  <si>
    <t>Loan Proceeds (&gt; 12 months)</t>
  </si>
  <si>
    <t>5500</t>
  </si>
  <si>
    <t>Capital lease Proceeds</t>
  </si>
  <si>
    <t>5600</t>
  </si>
  <si>
    <t>Other Long-Term Debt Proceeds</t>
  </si>
  <si>
    <t>OTHER FINANCING SOURCES</t>
  </si>
  <si>
    <t>TOTAL OTHER FINANCING SOURCES</t>
  </si>
  <si>
    <t>8000</t>
  </si>
  <si>
    <t>GIFTED AND TALENTED</t>
  </si>
  <si>
    <t>TOTAL ADULT EDUCATION PROGRAMS</t>
  </si>
  <si>
    <t xml:space="preserve">800 TOTAL NONPUBLIC SCHOOL </t>
  </si>
  <si>
    <t>TOTAL COMMUNITY SVC PROGRAMS</t>
  </si>
  <si>
    <t>TOTAL GIFTED AND TALENTED</t>
  </si>
  <si>
    <t>TOTAL SUMMER SCHOOL</t>
  </si>
  <si>
    <t>COCURRICULAR ACTIVITIES</t>
  </si>
  <si>
    <t>TOTAL COCURRICULAR ACTIVITIES</t>
  </si>
  <si>
    <t>920</t>
  </si>
  <si>
    <t>ATHLETICS</t>
  </si>
  <si>
    <t>TOTAL ATHLETICS</t>
  </si>
  <si>
    <t>790</t>
  </si>
  <si>
    <t>831</t>
  </si>
  <si>
    <t>832</t>
  </si>
  <si>
    <t>Notes:</t>
  </si>
  <si>
    <t xml:space="preserve">    XXXXXXXXXXXXX</t>
  </si>
  <si>
    <t xml:space="preserve">  XXXXXXX</t>
  </si>
  <si>
    <t xml:space="preserve">    XXXXXXXXXXXX</t>
  </si>
  <si>
    <t>Restricted Funding/Grants-in-Aid Rev</t>
  </si>
  <si>
    <t>Column (1) Assessed Valuation is available from the March 15th Final Revenue Projections.</t>
  </si>
  <si>
    <r>
      <t xml:space="preserve"> </t>
    </r>
    <r>
      <rPr>
        <b/>
        <sz val="8"/>
        <rFont val="Arial"/>
        <family val="2"/>
      </rPr>
      <t>C.</t>
    </r>
    <r>
      <rPr>
        <sz val="8"/>
        <rFont val="Arial"/>
        <family val="2"/>
      </rPr>
      <t xml:space="preserve">   </t>
    </r>
    <r>
      <rPr>
        <b/>
        <sz val="8"/>
        <rFont val="Arial"/>
        <family val="2"/>
      </rPr>
      <t>TOTAL OPERATING AND DEBT</t>
    </r>
  </si>
  <si>
    <t>1510</t>
  </si>
  <si>
    <t>Revenue from State Sources</t>
  </si>
  <si>
    <t>Local Gov Units - Not School Districts</t>
  </si>
  <si>
    <t>800/900 Miscellaneous &amp; Other</t>
  </si>
  <si>
    <t>400</t>
  </si>
  <si>
    <t>Operating Expense (Object Codes)</t>
  </si>
  <si>
    <t>16.</t>
  </si>
  <si>
    <t>STATE SHARE (Line 13 - Line 14 - Line 15)</t>
  </si>
  <si>
    <t>15.     25 cent Property Tax</t>
  </si>
  <si>
    <t>STATE SHARE (Line 8 - Line 9 - Line 10)</t>
  </si>
  <si>
    <t>REVENUE TO:</t>
  </si>
  <si>
    <t>Special Education Special Revenue Fund</t>
  </si>
  <si>
    <t xml:space="preserve">Ad Valorem revenue shortfall created as a result of the tax abatement may be supplemented through the </t>
  </si>
  <si>
    <t>Distributive School Account (DSA).</t>
  </si>
  <si>
    <t>All Funds - Fund Applications</t>
  </si>
  <si>
    <t>Tax Revenue</t>
  </si>
  <si>
    <t>Class Size Reduction</t>
  </si>
  <si>
    <t>For/on behalf of School District</t>
  </si>
  <si>
    <t>OTHER INSTRUCTIONAL PROGRAMS</t>
  </si>
  <si>
    <t>TOTAL OTHER INSTR PROGRAMS</t>
  </si>
  <si>
    <t>2500</t>
  </si>
  <si>
    <t>Central Services</t>
  </si>
  <si>
    <t>Beginning July 1</t>
  </si>
  <si>
    <t>Ending June 30</t>
  </si>
  <si>
    <t>CASH AND CASH EQUIVALENTS AT               JULY 1, 20XX</t>
  </si>
  <si>
    <t>CASH AND CASH EQUIVALENTS AT              JUNE 30, 20XX</t>
  </si>
  <si>
    <t xml:space="preserve">VOCATIONAL &amp; TECHNICAL </t>
  </si>
  <si>
    <t>TOTAL VOCATIONAL &amp; TECHNICAL</t>
  </si>
  <si>
    <t>Net Proceeds of Mines</t>
  </si>
  <si>
    <t>Revenue for-on behalf of School District</t>
  </si>
  <si>
    <t>Noninstructional Services</t>
  </si>
  <si>
    <t>NONINSTRUCTIONAL SERVICES</t>
  </si>
  <si>
    <t>3100</t>
  </si>
  <si>
    <t>Food Services Operations</t>
  </si>
  <si>
    <t>3100  SUBTOTAL</t>
  </si>
  <si>
    <t>1150</t>
  </si>
  <si>
    <t>Residential Construction Tax</t>
  </si>
  <si>
    <t>Abatement" column of the March 25th Proforma Ad Valorem Revenue Report.</t>
  </si>
  <si>
    <t xml:space="preserve">Column (5) Budgeted Abated Ad Valorem Revenue - can be obtained from the "Net Tax less Redevelopment and LEED </t>
  </si>
  <si>
    <t>Reserved Opening Balance (NPM)</t>
  </si>
  <si>
    <t>Ending Balance (Other)</t>
  </si>
  <si>
    <t>Opening Balance (Other)</t>
  </si>
  <si>
    <t>Vendor</t>
  </si>
  <si>
    <t>Form 30</t>
  </si>
  <si>
    <t>Reserved NPM Per NRS 387.1235</t>
  </si>
  <si>
    <r>
      <t>2.60</t>
    </r>
    <r>
      <rPr>
        <sz val="9"/>
        <rFont val="Arial"/>
        <family val="2"/>
      </rPr>
      <t xml:space="preserve"> percent Local School Support Tax (LSST)</t>
    </r>
  </si>
  <si>
    <r>
      <t xml:space="preserve">14.     </t>
    </r>
    <r>
      <rPr>
        <b/>
        <sz val="9"/>
        <rFont val="Arial"/>
        <family val="2"/>
      </rPr>
      <t>2.60</t>
    </r>
    <r>
      <rPr>
        <sz val="9"/>
        <rFont val="Arial"/>
        <family val="2"/>
      </rPr>
      <t xml:space="preserve"> percent Local School Support Tax (LSST)</t>
    </r>
  </si>
  <si>
    <t>Line</t>
  </si>
  <si>
    <t>Effective Date of Contract</t>
  </si>
  <si>
    <t>Termination Date of Contract</t>
  </si>
  <si>
    <t xml:space="preserve">Reason or need for contract: </t>
  </si>
  <si>
    <t>Total Proposed Expenditures</t>
  </si>
  <si>
    <t xml:space="preserve">Additional Explanations (Reference Line Number and Vendor): </t>
  </si>
  <si>
    <t>Duration (Months/ Years)</t>
  </si>
  <si>
    <t>Position Class or Grade</t>
  </si>
  <si>
    <t>Number of FTEs employed by Position Class or Grade</t>
  </si>
  <si>
    <t>Equivalent hourly wage of FTEs by Position Class or Grade</t>
  </si>
  <si>
    <t xml:space="preserve">Total </t>
  </si>
  <si>
    <t xml:space="preserve">Attach additional sheets if necessary.  </t>
  </si>
  <si>
    <t xml:space="preserve">             Total Number of Existing Contracts: ______________</t>
  </si>
  <si>
    <t xml:space="preserve">Local Government:  </t>
  </si>
  <si>
    <t xml:space="preserve">Contact:  </t>
  </si>
  <si>
    <t xml:space="preserve">E-mail Address:  </t>
  </si>
  <si>
    <t xml:space="preserve">Daytime Telephone:  </t>
  </si>
  <si>
    <t>TOTAL EMPLOYEE INFORMATION</t>
  </si>
  <si>
    <t>FTE Total employees</t>
  </si>
  <si>
    <t>FTE Classroom teachers</t>
  </si>
  <si>
    <t xml:space="preserve">TRANSFERS </t>
  </si>
  <si>
    <t>IN</t>
  </si>
  <si>
    <t xml:space="preserve">Opening Balance </t>
  </si>
  <si>
    <t>NPM - Reserved Per NRS 387.1235</t>
  </si>
  <si>
    <t>Total Opening Balance</t>
  </si>
  <si>
    <t>State Projects</t>
  </si>
  <si>
    <t xml:space="preserve"> (2)             SALARIES          AND                        WAGES</t>
  </si>
  <si>
    <t>(4)                SERVICES                SUPPLIES               AND OTHER</t>
  </si>
  <si>
    <t>(5)            TRANSFERS OUT</t>
  </si>
  <si>
    <t>(6)           CONTINGENCY</t>
  </si>
  <si>
    <t>(7)                            ENDING              FUND            BALANCE</t>
  </si>
  <si>
    <t>(8)                         TOTAL                FUND REQUIRE-       MENTS</t>
  </si>
  <si>
    <t>Facility Acquisition &amp; Construction</t>
  </si>
  <si>
    <t xml:space="preserve">Ending Balance:  </t>
  </si>
  <si>
    <t>Total Ending Fund Balance</t>
  </si>
  <si>
    <t>SCHEDULE OF PRIVATIZATION CONTRACTS</t>
  </si>
  <si>
    <t xml:space="preserve">      Total Number of Privatization Contracts: </t>
  </si>
  <si>
    <t>Page: ______</t>
  </si>
  <si>
    <t>SCHEDULE OF EXISTING CONTRACTS</t>
  </si>
  <si>
    <t>Schedule 32</t>
  </si>
  <si>
    <t>Schedule 31</t>
  </si>
  <si>
    <t>Schedule 1</t>
  </si>
  <si>
    <t>Schedule B-1(Alt)</t>
  </si>
  <si>
    <t>Schedule AA</t>
  </si>
  <si>
    <t>Attachment to Schedule AA</t>
  </si>
  <si>
    <t>Page __________</t>
  </si>
  <si>
    <t>Schedule AA-1</t>
  </si>
  <si>
    <t>Page ________</t>
  </si>
  <si>
    <t>Schedule J-1</t>
  </si>
  <si>
    <t>Statement of Cash Flows</t>
  </si>
  <si>
    <t>Schedule J-2</t>
  </si>
  <si>
    <t>Schedule I</t>
  </si>
  <si>
    <t>Schedule T</t>
  </si>
  <si>
    <t>Transfer Reconciliation (Operating &amp; Residual Equity)</t>
  </si>
  <si>
    <t>Page _____</t>
  </si>
  <si>
    <t>Lobbying Expense Estimate</t>
  </si>
  <si>
    <t>Schedule BB-5</t>
  </si>
  <si>
    <t>Schedule BB-6</t>
  </si>
  <si>
    <t>Schedule BB-7</t>
  </si>
  <si>
    <t>Schedule BB-8</t>
  </si>
  <si>
    <t>Schedule BB-9</t>
  </si>
  <si>
    <t>Schedule BB-10</t>
  </si>
  <si>
    <t>Schedule BB-11</t>
  </si>
  <si>
    <t>Schedule BB-12</t>
  </si>
  <si>
    <t>Schedule BB-14</t>
  </si>
  <si>
    <t>Schedule BB-14A</t>
  </si>
  <si>
    <t>SCHEDULE C-1</t>
  </si>
  <si>
    <t>ACTUAL ADE*</t>
  </si>
  <si>
    <t>ESTIMATED ADE*</t>
  </si>
  <si>
    <t>* ADE = Average Daily Enrollment</t>
  </si>
  <si>
    <t>Schedule BB-13</t>
  </si>
  <si>
    <t>Statement of Revenue Expenses and Net Income</t>
  </si>
  <si>
    <t>Schedule AA (Mod.)</t>
  </si>
  <si>
    <t>Schedule AA-1 (Mod.)</t>
  </si>
  <si>
    <t>RATES ENTERED</t>
  </si>
  <si>
    <t>Local Government Finance</t>
  </si>
  <si>
    <t>Operating Rate</t>
  </si>
  <si>
    <t>CHECKLIST FOR TENTATIVE BUDGET REVIEW</t>
  </si>
  <si>
    <t>Voter Approved</t>
  </si>
  <si>
    <t>SCHOOL DISTRICT</t>
  </si>
  <si>
    <t>Legislative</t>
  </si>
  <si>
    <t>Debt Service</t>
  </si>
  <si>
    <t>Reviewed by:</t>
  </si>
  <si>
    <t>Date:</t>
  </si>
  <si>
    <t>GENERAL QUESTIONS</t>
  </si>
  <si>
    <t>Yes</t>
  </si>
  <si>
    <t>No</t>
  </si>
  <si>
    <t>N/A</t>
  </si>
  <si>
    <t>Have appropriate schedules been filed?</t>
  </si>
  <si>
    <t>Have any new funds been created?  (If yes, list below and . . . )</t>
  </si>
  <si>
    <t xml:space="preserve">If yes, list below in NOTES and were the creating resolutions submitted to  </t>
  </si>
  <si>
    <t>Local Government Finance?</t>
  </si>
  <si>
    <t xml:space="preserve">The 2nd paragraph of the transmittal form relates to property tax revenues. </t>
  </si>
  <si>
    <t xml:space="preserve"> Does the dollar amount agree with the net amount in Column 4 on Schedule AA?</t>
  </si>
  <si>
    <t xml:space="preserve">The 4th paragraph of the transmittal form relates to expenditures and proprietary  </t>
  </si>
  <si>
    <t>expenses.  Does the dollar amount agree with the amounts on Schedule AA-1?</t>
  </si>
  <si>
    <t>Is the certification letter signed? (NAC 354.140) (Note: Signatures of a majority of</t>
  </si>
  <si>
    <r>
      <t xml:space="preserve">all members of the governing board required on the </t>
    </r>
    <r>
      <rPr>
        <i/>
        <sz val="10"/>
        <rFont val="Arial"/>
        <family val="2"/>
      </rPr>
      <t>final</t>
    </r>
    <r>
      <rPr>
        <sz val="10"/>
        <rFont val="Arial"/>
        <family val="2"/>
      </rPr>
      <t xml:space="preserve"> budget)</t>
    </r>
  </si>
  <si>
    <t>Are the publication and hearing dates correct?</t>
  </si>
  <si>
    <t>See calendar of events. Per NRS 354.596, not less than 7 nor more than 14 days.)</t>
  </si>
  <si>
    <t>Does the budget include an explanation for a general fund ending fund balance less than</t>
  </si>
  <si>
    <t>4% of the total actual prior year expenditures (pursuant to the criteria at NAC 354.650)?</t>
  </si>
  <si>
    <r>
      <t xml:space="preserve">Does the budget include the Lobbying Expense Estimate (Form 30)?  </t>
    </r>
    <r>
      <rPr>
        <b/>
        <sz val="10"/>
        <rFont val="Arial"/>
        <family val="2"/>
      </rPr>
      <t>This form is</t>
    </r>
  </si>
  <si>
    <t>to be submitted only for legislative years.</t>
  </si>
  <si>
    <t>Are forms 31 and/or 32 included with the budget documents?</t>
  </si>
  <si>
    <t>NOTES:</t>
  </si>
  <si>
    <t>SCHEDULE B-1</t>
  </si>
  <si>
    <t>Do Lines 14 and 20 agree with Local School Support Tax and Distributive School Fund</t>
  </si>
  <si>
    <t>amounts on Schedules BB?</t>
  </si>
  <si>
    <r>
      <t>Does LSST compare with Department projection? (</t>
    </r>
    <r>
      <rPr>
        <i/>
        <sz val="10"/>
        <rFont val="Arial"/>
        <family val="2"/>
      </rPr>
      <t>Revenue Projection Part C</t>
    </r>
    <r>
      <rPr>
        <sz val="10"/>
        <rFont val="Arial"/>
        <family val="2"/>
      </rPr>
      <t>)</t>
    </r>
  </si>
  <si>
    <t>Is the amount on Line 15 equal to 1/3 of Local Line on Schedule AA, Column 4?</t>
  </si>
  <si>
    <t>Is math correct?</t>
  </si>
  <si>
    <t>(Skip Schedule AA and review Schedules BB first.)</t>
  </si>
  <si>
    <t>SCHEDULES BB</t>
  </si>
  <si>
    <t xml:space="preserve">Do actual prior year total revenues, expenditures and fund balances agree with audit </t>
  </si>
  <si>
    <t>for each fund?</t>
  </si>
  <si>
    <t>Are all funds in the audit included in the budget?</t>
  </si>
  <si>
    <t>Do total resources equal total applications in each fund?</t>
  </si>
  <si>
    <t>Are governmental funds budgeted contingencies three percent or less of total</t>
  </si>
  <si>
    <t>expenditures, excluding transfers? (NRS 354.608)</t>
  </si>
  <si>
    <t>Do ending fund balances carry forward as beginning fund balances for the next year?</t>
  </si>
  <si>
    <t>If not, is there an explanation?</t>
  </si>
  <si>
    <t>Check current fiscal year column:</t>
  </si>
  <si>
    <t>Do the LSST and the Distributive School Fund amounts look reasonable?</t>
  </si>
  <si>
    <t>Does the Government Services Tax amount compare with Department estimate?</t>
  </si>
  <si>
    <t>Is there a buildings and sites fund? (NRS 387.177)</t>
  </si>
  <si>
    <t>Do revenues consist of receipts from rentals and sales of school property,</t>
  </si>
  <si>
    <t>gifts or federal grants for construction, interest earned and no others?</t>
  </si>
  <si>
    <t>Are there any transfers in or out? If yes, review validity.</t>
  </si>
  <si>
    <t>Is there a capital projects fund? (NRS 387.328)</t>
  </si>
  <si>
    <t>If a pay-as-you-go override is in effect, are the receipts identified?</t>
  </si>
  <si>
    <t>For enrollment over 25,000 up to .5000?</t>
  </si>
  <si>
    <t>For enrollment under 25,000 up to .7500?</t>
  </si>
  <si>
    <t>Has the food service/school lunch been budgeted as an identifiable line item in a fund?</t>
  </si>
  <si>
    <t>If budgeted as an enterprise fund, is math correct?</t>
  </si>
  <si>
    <t xml:space="preserve">Has conversion amount been lowered? </t>
  </si>
  <si>
    <t>Do any funds have a budgeted deficit ending balance? [NRS 354.598 (5)]</t>
  </si>
  <si>
    <t>DEBT SCHEDULES - SCHEDULES CC AND C-1</t>
  </si>
  <si>
    <t>Are lease payments identifiable in appropriate fund?</t>
  </si>
  <si>
    <t>Was all budgeted debt incurred prior to June 25th?</t>
  </si>
  <si>
    <t>Are all issues listed on the Schedule C-1?</t>
  </si>
  <si>
    <t>(Check audit, last year's budget and any other information available.)</t>
  </si>
  <si>
    <t>For debt requiring ad valorem taxes:</t>
  </si>
  <si>
    <t>Do the debt requirements for the fiscal year compare to the audit report?</t>
  </si>
  <si>
    <t>Are service reserves for ad valorem bonds and short-term financing for budget</t>
  </si>
  <si>
    <t>year established?</t>
  </si>
  <si>
    <t xml:space="preserve">Are reserves at June 30 equal to one year or less of debt requirements for </t>
  </si>
  <si>
    <t xml:space="preserve">the fiscal year or is an explanation of bond covenant attached?  </t>
  </si>
  <si>
    <t>(NAC 354.650)</t>
  </si>
  <si>
    <t>Calculate the debt tax rate.  (Attach tape to the back of this page.)</t>
  </si>
  <si>
    <t>Does this rate equal the rate of Schedule AA?</t>
  </si>
  <si>
    <t>Do all debt issues reflected on Schedule C-1, or elsewhere in the budget, agree with</t>
  </si>
  <si>
    <t>approvals (if necessary) from the Department?  (Watch for lease stacking.)</t>
  </si>
  <si>
    <t>TRANSFERS - SCHEDULE T</t>
  </si>
  <si>
    <t>Check each fund for transfers:</t>
  </si>
  <si>
    <t>Are all the transfers recorded on the Schedule T?</t>
  </si>
  <si>
    <t>BUDGETED RESOURCES - ALL FUNDS - SCHEDULE AA</t>
  </si>
  <si>
    <t>Do all amounts in each column agree with the same line item or group of line</t>
  </si>
  <si>
    <t xml:space="preserve"> items on all Schedules BB?</t>
  </si>
  <si>
    <t>Do Fund Balances agree with Schedule BB?</t>
  </si>
  <si>
    <t>Does the schedule foot and crossfoot?</t>
  </si>
  <si>
    <t>Verify Summary of Property Tax Base:</t>
  </si>
  <si>
    <r>
      <t>Is assessed value on line (A) correct? (</t>
    </r>
    <r>
      <rPr>
        <i/>
        <sz val="10"/>
        <rFont val="Arial"/>
        <family val="2"/>
      </rPr>
      <t>Revenue Projection, Column 4</t>
    </r>
    <r>
      <rPr>
        <sz val="10"/>
        <rFont val="Arial"/>
        <family val="2"/>
      </rPr>
      <t>)</t>
    </r>
  </si>
  <si>
    <t>Are Net Proceeds accurately reflected on line(s) (B1) and/or (B2)?</t>
  </si>
  <si>
    <t>BUDGETED APPLICATIONS - ALL FUNDS - SCHEDULE AA-1</t>
  </si>
  <si>
    <t>Do all amounts in each column agree with all Schedules BB-2?</t>
  </si>
  <si>
    <t>Do Totals on Schedule AA agree with Schedule AA-1?</t>
  </si>
  <si>
    <t>(Printed Name)</t>
  </si>
  <si>
    <t>Transfers</t>
  </si>
  <si>
    <t xml:space="preserve">SCHEDULED PUBLIC HEARING:  </t>
  </si>
  <si>
    <t xml:space="preserve">     State Education Funding</t>
  </si>
  <si>
    <t>Total Enrollment</t>
  </si>
  <si>
    <t>Adjusted Base per Pupil Funding</t>
  </si>
  <si>
    <t>Estimated Weighted Average Daily Enrollment</t>
  </si>
  <si>
    <t>Total Adjusted Base per Pupil Funding</t>
  </si>
  <si>
    <t>Weighted Funding</t>
  </si>
  <si>
    <t>At-Risk Weighted Funding</t>
  </si>
  <si>
    <t>English Learners Weighted Funding</t>
  </si>
  <si>
    <t>Gifted &amp; Talented Weighted Funding</t>
  </si>
  <si>
    <t>Total Weighted Funding</t>
  </si>
  <si>
    <t>Local Special Education Funding</t>
  </si>
  <si>
    <t>Auxiliary Funding</t>
  </si>
  <si>
    <t>Auxiliary - Transportation</t>
  </si>
  <si>
    <t>Auxiliary - Special Transportation</t>
  </si>
  <si>
    <t>Auxiliary - Food Services</t>
  </si>
  <si>
    <t>Total Auxiliary Funding</t>
  </si>
  <si>
    <t>Total Funding from State Education Fund</t>
  </si>
  <si>
    <t>STATE</t>
  </si>
  <si>
    <t>EDUCATION</t>
  </si>
  <si>
    <t>FUNDING</t>
  </si>
  <si>
    <t>Subtotlal</t>
  </si>
  <si>
    <t>Total WEIGHTED enrollment</t>
  </si>
  <si>
    <t>English Learners</t>
  </si>
  <si>
    <t>At-risk</t>
  </si>
  <si>
    <t>Gifted and Talented</t>
  </si>
  <si>
    <t>(D)</t>
  </si>
  <si>
    <t>(F)</t>
  </si>
  <si>
    <t>STATE EDUCATION FUNDING</t>
  </si>
  <si>
    <t xml:space="preserve">STATE </t>
  </si>
  <si>
    <t xml:space="preserve">TOTAL </t>
  </si>
  <si>
    <r>
      <t xml:space="preserve">Only necessary for </t>
    </r>
    <r>
      <rPr>
        <b/>
        <sz val="9"/>
        <rFont val="Arial"/>
        <family val="2"/>
      </rPr>
      <t>FINAL</t>
    </r>
    <r>
      <rPr>
        <sz val="9"/>
        <rFont val="Arial"/>
        <family val="2"/>
      </rPr>
      <t xml:space="preserve"> Budget</t>
    </r>
  </si>
  <si>
    <r>
      <t xml:space="preserve">         </t>
    </r>
    <r>
      <rPr>
        <i/>
        <sz val="9"/>
        <rFont val="Arial"/>
        <family val="2"/>
      </rPr>
      <t xml:space="preserve"> (Signature by Docusign is acceptable)</t>
    </r>
  </si>
  <si>
    <t>Date and Time:</t>
  </si>
  <si>
    <t>Publication Date:</t>
  </si>
  <si>
    <t xml:space="preserve"> State Education Fund revenues including Debt Service totaling $</t>
  </si>
  <si>
    <t xml:space="preserve">Net Proceeds of Mines    (AV)            </t>
  </si>
  <si>
    <t>(E)</t>
  </si>
  <si>
    <t>Ending 6/30/2024</t>
  </si>
  <si>
    <t xml:space="preserve">ENROLLMENT </t>
  </si>
  <si>
    <t>Schedule B- 1</t>
  </si>
  <si>
    <t>the tax rate will be increased by an amount not to exceed 1%.  If the final computation requires, the tax rate will be</t>
  </si>
  <si>
    <t>PCFP - Adjusted Base Funding</t>
  </si>
  <si>
    <t>3113</t>
  </si>
  <si>
    <t>PCFP - Auxillary Services - Transportation</t>
  </si>
  <si>
    <t>PCFP - Auxillary Services - Food Service</t>
  </si>
  <si>
    <t>3114</t>
  </si>
  <si>
    <t xml:space="preserve">PCFP - Local Special Education </t>
  </si>
  <si>
    <t>Ending 6/30/2025</t>
  </si>
  <si>
    <t>Proposed Expenditure   FY 2025-26</t>
  </si>
  <si>
    <t xml:space="preserve">Phone: </t>
  </si>
  <si>
    <t>_______________________</t>
  </si>
  <si>
    <t>Nevada Legislature:  83rd Session; February 1, 2025 to May 31, 2025</t>
  </si>
  <si>
    <t>Special Education</t>
  </si>
  <si>
    <t xml:space="preserve">Budgeted </t>
  </si>
  <si>
    <t>Budgeted  *ADE</t>
  </si>
  <si>
    <t>ESTIMATED *ADE</t>
  </si>
  <si>
    <t>2024/2025</t>
  </si>
  <si>
    <t>2025-2026</t>
  </si>
  <si>
    <t>June 30, 2026</t>
  </si>
  <si>
    <t>FY 2025-26</t>
  </si>
  <si>
    <t>Ending 6/30/2026</t>
  </si>
  <si>
    <t>July 1, 2025</t>
  </si>
  <si>
    <t xml:space="preserve">  (Must be held from May 19, 2025 to May 31, 2025)</t>
  </si>
  <si>
    <t>Proposed Expenditure   FY 2026-27</t>
  </si>
  <si>
    <t>Budget Fiscal Year 2025-2026</t>
  </si>
  <si>
    <t>Fill in Blue Areas</t>
  </si>
  <si>
    <t>(B2) Tax from Net Proceeds unavailable for Appropriation 2025/26</t>
  </si>
  <si>
    <t>2024-2025</t>
  </si>
  <si>
    <t>8000 Opening Balance</t>
  </si>
  <si>
    <t>5000 Other Sources</t>
  </si>
  <si>
    <t>Food Services</t>
  </si>
  <si>
    <t>Sales &amp; Use Tax</t>
  </si>
  <si>
    <t>Unrestricted Grants-in-Aid</t>
  </si>
  <si>
    <t>3111</t>
  </si>
  <si>
    <t>PCFP - Adjusted Base Funding True-up</t>
  </si>
  <si>
    <t>3112</t>
  </si>
  <si>
    <t>PCFP -Charter Fees Paid to Sponser</t>
  </si>
  <si>
    <t>3116</t>
  </si>
  <si>
    <t>Charter School Sponsership Fees</t>
  </si>
  <si>
    <t>3250</t>
  </si>
  <si>
    <t>3230</t>
  </si>
  <si>
    <t>PCFP Funding</t>
  </si>
  <si>
    <t>3254</t>
  </si>
  <si>
    <t>3255</t>
  </si>
  <si>
    <t>3256</t>
  </si>
  <si>
    <t>PCFP - English Learner (restricted)</t>
  </si>
  <si>
    <t>PCFP - At-Risk (restricted)</t>
  </si>
  <si>
    <t>PCFP - Gifted &amp; Talented (restricted)</t>
  </si>
  <si>
    <t>3260</t>
  </si>
  <si>
    <t>3270</t>
  </si>
  <si>
    <t>3280</t>
  </si>
  <si>
    <t>NV Education Funding Plan SB178</t>
  </si>
  <si>
    <t>State Special Ed Funding (moved from 3115)</t>
  </si>
  <si>
    <t>SB231 Salary Increases</t>
  </si>
  <si>
    <t>Nevada Department of Education</t>
  </si>
  <si>
    <t>700 E. Fifth Street, Suite 104</t>
  </si>
  <si>
    <t>Carson City, NV  89701</t>
  </si>
  <si>
    <t>Charter School</t>
  </si>
  <si>
    <t xml:space="preserve">herewith submits the TENTATIVE budget for the </t>
  </si>
  <si>
    <t>Rooted School Clark County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</si>
</sst>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;\(0\)"/>
    <numFmt numFmtId="165" formatCode="mmmm\ d\,\ yyyy"/>
    <numFmt numFmtId="166" formatCode="mm/dd/yy"/>
    <numFmt numFmtId="167" formatCode="_(* #,##0.0000_);_(* \(#,##0.0000\);_(* &quot;-&quot;????_);_(@_)"/>
    <numFmt numFmtId="168" formatCode="#,##0.0000_);\(#,##0.0000\)"/>
    <numFmt numFmtId="169" formatCode="[$-409]mmmm\ d\,\ yyyy;@"/>
    <numFmt numFmtId="170" formatCode="[$-409]m/d/yy\ h:mm\ AM/PM;@"/>
    <numFmt numFmtId="171" formatCode="mm/dd/yy;@"/>
    <numFmt numFmtId="172" formatCode="_(* #,##0_);_(* \(#,##0\);_(* &quot;-&quot;??_);_(@_)"/>
    <numFmt numFmtId="173" formatCode="[$-F800]dddd\,\ mmmm\ dd\,\ yyyy"/>
    <numFmt numFmtId="174" formatCode="0.0000"/>
    <numFmt numFmtId="175" formatCode="_(&quot;$&quot;* #,##0_);_(&quot;$&quot;* \(#,##0\);_(&quot;$&quot;* &quot;-&quot;??_);_(@_)"/>
    <numFmt numFmtId="176" formatCode="&quot;$&quot;#,##0.00"/>
  </numFmts>
  <fonts count="30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u/>
      <sz val="11"/>
      <color indexed="12"/>
      <name val="Arial"/>
      <family val="2"/>
    </font>
    <font>
      <b/>
      <u/>
      <sz val="9"/>
      <name val="Arial"/>
      <family val="2"/>
    </font>
    <font>
      <sz val="9"/>
      <color indexed="12"/>
      <name val="Arial"/>
      <family val="2"/>
    </font>
    <font>
      <b/>
      <i/>
      <sz val="9"/>
      <name val="Comic Sans MS"/>
      <family val="4"/>
    </font>
    <font>
      <b/>
      <i/>
      <sz val="8"/>
      <name val="Comic Sans MS"/>
      <family val="4"/>
    </font>
    <font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9" fillId="0" borderId="0"/>
    <xf numFmtId="0" fontId="9" fillId="0" borderId="0"/>
    <xf numFmtId="0" fontId="11" fillId="0" borderId="0" applyProtection="0"/>
    <xf numFmtId="0" fontId="11" fillId="0" borderId="0" applyProtection="0"/>
  </cellStyleXfs>
  <cellXfs count="8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43" fontId="3" fillId="0" borderId="0" xfId="0" applyNumberFormat="1" applyFont="1" applyAlignment="1">
      <alignment horizontal="center"/>
    </xf>
    <xf numFmtId="0" fontId="3" fillId="0" borderId="0" xfId="0" quotePrefix="1" applyFont="1"/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right"/>
    </xf>
    <xf numFmtId="0" fontId="5" fillId="0" borderId="0" xfId="0" applyFont="1"/>
    <xf numFmtId="49" fontId="5" fillId="0" borderId="0" xfId="0" applyNumberFormat="1" applyFont="1"/>
    <xf numFmtId="0" fontId="5" fillId="0" borderId="2" xfId="0" applyFont="1" applyBorder="1"/>
    <xf numFmtId="0" fontId="5" fillId="0" borderId="0" xfId="0" applyFont="1" applyAlignment="1">
      <alignment horizontal="left"/>
    </xf>
    <xf numFmtId="0" fontId="6" fillId="0" borderId="0" xfId="0" applyFont="1"/>
    <xf numFmtId="0" fontId="5" fillId="0" borderId="3" xfId="0" applyFont="1" applyBorder="1"/>
    <xf numFmtId="0" fontId="8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5" fillId="0" borderId="3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0" fontId="5" fillId="0" borderId="0" xfId="0" quotePrefix="1" applyFont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49" fontId="9" fillId="0" borderId="14" xfId="0" applyNumberFormat="1" applyFont="1" applyBorder="1" applyAlignment="1">
      <alignment horizontal="left"/>
    </xf>
    <xf numFmtId="0" fontId="9" fillId="0" borderId="4" xfId="0" applyFont="1" applyBorder="1"/>
    <xf numFmtId="164" fontId="9" fillId="0" borderId="3" xfId="0" applyNumberFormat="1" applyFont="1" applyBorder="1" applyAlignment="1">
      <alignment horizontal="center"/>
    </xf>
    <xf numFmtId="164" fontId="9" fillId="0" borderId="4" xfId="0" applyNumberFormat="1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9" fillId="0" borderId="0" xfId="0" applyFont="1"/>
    <xf numFmtId="49" fontId="9" fillId="0" borderId="0" xfId="0" applyNumberFormat="1" applyFont="1" applyAlignment="1">
      <alignment horizontal="left"/>
    </xf>
    <xf numFmtId="41" fontId="9" fillId="0" borderId="0" xfId="0" applyNumberFormat="1" applyFont="1"/>
    <xf numFmtId="49" fontId="5" fillId="0" borderId="14" xfId="0" applyNumberFormat="1" applyFont="1" applyBorder="1" applyAlignment="1">
      <alignment horizontal="left"/>
    </xf>
    <xf numFmtId="0" fontId="5" fillId="0" borderId="4" xfId="0" applyFont="1" applyBorder="1"/>
    <xf numFmtId="164" fontId="5" fillId="0" borderId="3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14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left"/>
    </xf>
    <xf numFmtId="49" fontId="5" fillId="0" borderId="2" xfId="0" applyNumberFormat="1" applyFont="1" applyBorder="1" applyAlignment="1">
      <alignment horizontal="left" wrapText="1"/>
    </xf>
    <xf numFmtId="0" fontId="5" fillId="0" borderId="10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8" fillId="0" borderId="0" xfId="0" applyFont="1"/>
    <xf numFmtId="41" fontId="5" fillId="0" borderId="0" xfId="0" applyNumberFormat="1" applyFont="1"/>
    <xf numFmtId="49" fontId="5" fillId="0" borderId="3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5" xfId="0" applyFont="1" applyBorder="1" applyAlignment="1">
      <alignment horizontal="center"/>
    </xf>
    <xf numFmtId="49" fontId="5" fillId="0" borderId="5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5" fillId="0" borderId="16" xfId="0" applyFont="1" applyBorder="1"/>
    <xf numFmtId="49" fontId="8" fillId="0" borderId="0" xfId="0" applyNumberFormat="1" applyFont="1" applyAlignment="1">
      <alignment horizontal="left"/>
    </xf>
    <xf numFmtId="37" fontId="5" fillId="0" borderId="0" xfId="0" applyNumberFormat="1" applyFont="1"/>
    <xf numFmtId="0" fontId="5" fillId="0" borderId="1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0" fontId="13" fillId="0" borderId="0" xfId="0" applyFont="1"/>
    <xf numFmtId="0" fontId="13" fillId="0" borderId="2" xfId="0" applyFont="1" applyBorder="1"/>
    <xf numFmtId="0" fontId="0" fillId="0" borderId="2" xfId="0" applyBorder="1"/>
    <xf numFmtId="44" fontId="1" fillId="0" borderId="0" xfId="3" applyFont="1"/>
    <xf numFmtId="41" fontId="0" fillId="0" borderId="2" xfId="0" applyNumberFormat="1" applyBorder="1"/>
    <xf numFmtId="41" fontId="0" fillId="0" borderId="0" xfId="0" applyNumberFormat="1"/>
    <xf numFmtId="41" fontId="0" fillId="0" borderId="1" xfId="0" applyNumberFormat="1" applyBorder="1"/>
    <xf numFmtId="0" fontId="6" fillId="0" borderId="0" xfId="0" applyFont="1" applyAlignment="1">
      <alignment horizontal="right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17" xfId="0" applyFont="1" applyBorder="1"/>
    <xf numFmtId="0" fontId="1" fillId="0" borderId="17" xfId="0" applyFont="1" applyBorder="1"/>
    <xf numFmtId="0" fontId="0" fillId="0" borderId="17" xfId="0" applyBorder="1"/>
    <xf numFmtId="0" fontId="13" fillId="0" borderId="16" xfId="0" applyFont="1" applyBorder="1"/>
    <xf numFmtId="0" fontId="13" fillId="0" borderId="10" xfId="0" applyFont="1" applyBorder="1"/>
    <xf numFmtId="0" fontId="3" fillId="0" borderId="18" xfId="0" applyFont="1" applyBorder="1"/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5" fillId="0" borderId="6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wrapText="1"/>
    </xf>
    <xf numFmtId="0" fontId="5" fillId="0" borderId="3" xfId="0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49" fontId="5" fillId="0" borderId="0" xfId="0" applyNumberFormat="1" applyFont="1" applyAlignment="1">
      <alignment horizontal="left" wrapText="1"/>
    </xf>
    <xf numFmtId="49" fontId="7" fillId="0" borderId="0" xfId="0" applyNumberFormat="1" applyFont="1" applyAlignment="1">
      <alignment horizontal="left"/>
    </xf>
    <xf numFmtId="0" fontId="5" fillId="0" borderId="5" xfId="0" applyFont="1" applyBorder="1" applyAlignment="1">
      <alignment wrapText="1"/>
    </xf>
    <xf numFmtId="164" fontId="5" fillId="0" borderId="19" xfId="0" applyNumberFormat="1" applyFont="1" applyBorder="1" applyAlignment="1">
      <alignment horizontal="center"/>
    </xf>
    <xf numFmtId="0" fontId="5" fillId="0" borderId="6" xfId="0" applyFont="1" applyBorder="1" applyAlignment="1">
      <alignment wrapText="1"/>
    </xf>
    <xf numFmtId="0" fontId="7" fillId="0" borderId="6" xfId="0" applyFont="1" applyBorder="1"/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left"/>
    </xf>
    <xf numFmtId="0" fontId="13" fillId="0" borderId="0" xfId="0" applyFont="1" applyProtection="1">
      <protection locked="0"/>
    </xf>
    <xf numFmtId="38" fontId="13" fillId="0" borderId="2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9" xfId="0" applyFont="1" applyBorder="1" applyProtection="1">
      <protection locked="0"/>
    </xf>
    <xf numFmtId="0" fontId="13" fillId="0" borderId="2" xfId="0" applyFont="1" applyBorder="1" applyProtection="1">
      <protection locked="0"/>
    </xf>
    <xf numFmtId="0" fontId="13" fillId="0" borderId="20" xfId="0" applyFont="1" applyBorder="1" applyProtection="1">
      <protection locked="0"/>
    </xf>
    <xf numFmtId="0" fontId="13" fillId="0" borderId="0" xfId="0" applyFont="1" applyAlignment="1" applyProtection="1">
      <alignment horizontal="center"/>
      <protection locked="0"/>
    </xf>
    <xf numFmtId="170" fontId="13" fillId="0" borderId="0" xfId="0" applyNumberFormat="1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3" fillId="0" borderId="0" xfId="0" applyFont="1" applyProtection="1">
      <protection locked="0"/>
    </xf>
    <xf numFmtId="171" fontId="3" fillId="0" borderId="0" xfId="0" applyNumberFormat="1" applyFont="1"/>
    <xf numFmtId="43" fontId="3" fillId="0" borderId="2" xfId="0" applyNumberFormat="1" applyFont="1" applyBorder="1" applyProtection="1">
      <protection locked="0"/>
    </xf>
    <xf numFmtId="43" fontId="3" fillId="0" borderId="2" xfId="0" applyNumberFormat="1" applyFont="1" applyBorder="1" applyAlignment="1" applyProtection="1">
      <alignment horizontal="center"/>
      <protection hidden="1"/>
    </xf>
    <xf numFmtId="0" fontId="3" fillId="0" borderId="2" xfId="0" applyFont="1" applyBorder="1" applyProtection="1">
      <protection locked="0"/>
    </xf>
    <xf numFmtId="43" fontId="3" fillId="0" borderId="2" xfId="0" applyNumberFormat="1" applyFont="1" applyBorder="1" applyAlignment="1" applyProtection="1">
      <alignment horizontal="center"/>
      <protection locked="0"/>
    </xf>
    <xf numFmtId="0" fontId="2" fillId="0" borderId="0" xfId="0" applyFont="1"/>
    <xf numFmtId="0" fontId="2" fillId="0" borderId="0" xfId="0" quotePrefix="1" applyFont="1"/>
    <xf numFmtId="43" fontId="2" fillId="0" borderId="2" xfId="0" applyNumberFormat="1" applyFont="1" applyBorder="1" applyAlignment="1" applyProtection="1">
      <alignment horizontal="center"/>
      <protection hidden="1"/>
    </xf>
    <xf numFmtId="43" fontId="2" fillId="0" borderId="0" xfId="0" applyNumberFormat="1" applyFont="1" applyAlignment="1">
      <alignment horizontal="center"/>
    </xf>
    <xf numFmtId="43" fontId="2" fillId="0" borderId="0" xfId="0" applyNumberFormat="1" applyFont="1" applyProtection="1">
      <protection hidden="1"/>
    </xf>
    <xf numFmtId="41" fontId="3" fillId="0" borderId="2" xfId="0" applyNumberFormat="1" applyFont="1" applyBorder="1" applyProtection="1">
      <protection locked="0"/>
    </xf>
    <xf numFmtId="41" fontId="3" fillId="0" borderId="21" xfId="0" applyNumberFormat="1" applyFont="1" applyBorder="1" applyProtection="1">
      <protection locked="0"/>
    </xf>
    <xf numFmtId="41" fontId="3" fillId="0" borderId="2" xfId="0" applyNumberFormat="1" applyFont="1" applyBorder="1" applyProtection="1">
      <protection hidden="1"/>
    </xf>
    <xf numFmtId="172" fontId="3" fillId="0" borderId="2" xfId="1" applyNumberFormat="1" applyFont="1" applyBorder="1" applyProtection="1">
      <protection locked="0"/>
    </xf>
    <xf numFmtId="0" fontId="2" fillId="0" borderId="22" xfId="0" applyFont="1" applyBorder="1" applyAlignment="1" applyProtection="1">
      <alignment horizontal="center"/>
      <protection locked="0"/>
    </xf>
    <xf numFmtId="41" fontId="3" fillId="0" borderId="1" xfId="0" applyNumberFormat="1" applyFont="1" applyBorder="1" applyProtection="1">
      <protection hidden="1"/>
    </xf>
    <xf numFmtId="0" fontId="3" fillId="0" borderId="2" xfId="0" applyFont="1" applyBorder="1" applyAlignment="1" applyProtection="1">
      <alignment horizontal="center"/>
      <protection locked="0"/>
    </xf>
    <xf numFmtId="41" fontId="3" fillId="0" borderId="0" xfId="0" applyNumberFormat="1" applyFont="1" applyProtection="1">
      <protection hidden="1"/>
    </xf>
    <xf numFmtId="41" fontId="3" fillId="0" borderId="23" xfId="0" applyNumberFormat="1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3" fontId="3" fillId="0" borderId="0" xfId="0" applyNumberFormat="1" applyFont="1" applyAlignment="1" applyProtection="1">
      <alignment horizontal="center"/>
      <protection locked="0"/>
    </xf>
    <xf numFmtId="0" fontId="3" fillId="0" borderId="0" xfId="0" quotePrefix="1" applyFo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3" fillId="0" borderId="1" xfId="0" applyFont="1" applyBorder="1" applyProtection="1">
      <protection locked="0"/>
    </xf>
    <xf numFmtId="0" fontId="3" fillId="0" borderId="18" xfId="0" applyFont="1" applyBorder="1" applyProtection="1">
      <protection locked="0"/>
    </xf>
    <xf numFmtId="5" fontId="3" fillId="0" borderId="23" xfId="0" applyNumberFormat="1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41" fontId="3" fillId="0" borderId="9" xfId="0" applyNumberFormat="1" applyFont="1" applyBorder="1" applyProtection="1">
      <protection locked="0"/>
    </xf>
    <xf numFmtId="0" fontId="8" fillId="0" borderId="21" xfId="0" applyFont="1" applyBorder="1" applyProtection="1">
      <protection locked="0"/>
    </xf>
    <xf numFmtId="0" fontId="5" fillId="0" borderId="24" xfId="0" applyFont="1" applyBorder="1" applyProtection="1">
      <protection locked="0"/>
    </xf>
    <xf numFmtId="41" fontId="5" fillId="0" borderId="4" xfId="0" applyNumberFormat="1" applyFont="1" applyBorder="1" applyProtection="1">
      <protection locked="0"/>
    </xf>
    <xf numFmtId="0" fontId="5" fillId="0" borderId="2" xfId="0" applyFont="1" applyBorder="1" applyProtection="1">
      <protection locked="0"/>
    </xf>
    <xf numFmtId="41" fontId="5" fillId="0" borderId="11" xfId="0" applyNumberFormat="1" applyFont="1" applyBorder="1" applyProtection="1">
      <protection locked="0"/>
    </xf>
    <xf numFmtId="41" fontId="5" fillId="0" borderId="10" xfId="0" applyNumberFormat="1" applyFont="1" applyBorder="1" applyProtection="1">
      <protection locked="0"/>
    </xf>
    <xf numFmtId="41" fontId="5" fillId="0" borderId="2" xfId="0" applyNumberFormat="1" applyFont="1" applyBorder="1" applyProtection="1">
      <protection locked="0"/>
    </xf>
    <xf numFmtId="0" fontId="5" fillId="0" borderId="10" xfId="0" applyFont="1" applyBorder="1" applyProtection="1">
      <protection locked="0"/>
    </xf>
    <xf numFmtId="0" fontId="5" fillId="0" borderId="12" xfId="0" applyFont="1" applyBorder="1" applyProtection="1">
      <protection locked="0"/>
    </xf>
    <xf numFmtId="0" fontId="8" fillId="0" borderId="7" xfId="0" applyFont="1" applyBorder="1" applyProtection="1">
      <protection locked="0"/>
    </xf>
    <xf numFmtId="41" fontId="5" fillId="0" borderId="7" xfId="0" applyNumberFormat="1" applyFont="1" applyBorder="1" applyProtection="1">
      <protection locked="0"/>
    </xf>
    <xf numFmtId="41" fontId="5" fillId="0" borderId="9" xfId="0" applyNumberFormat="1" applyFont="1" applyBorder="1" applyProtection="1">
      <protection locked="0"/>
    </xf>
    <xf numFmtId="0" fontId="8" fillId="0" borderId="25" xfId="0" applyFont="1" applyBorder="1" applyProtection="1">
      <protection locked="0"/>
    </xf>
    <xf numFmtId="0" fontId="5" fillId="0" borderId="26" xfId="0" applyFont="1" applyBorder="1" applyProtection="1">
      <protection locked="0"/>
    </xf>
    <xf numFmtId="41" fontId="5" fillId="0" borderId="26" xfId="0" applyNumberFormat="1" applyFont="1" applyBorder="1" applyProtection="1">
      <protection locked="0"/>
    </xf>
    <xf numFmtId="41" fontId="5" fillId="0" borderId="25" xfId="0" applyNumberFormat="1" applyFont="1" applyBorder="1" applyProtection="1">
      <protection locked="0"/>
    </xf>
    <xf numFmtId="0" fontId="5" fillId="0" borderId="9" xfId="0" applyFont="1" applyBorder="1" applyProtection="1">
      <protection locked="0"/>
    </xf>
    <xf numFmtId="0" fontId="8" fillId="0" borderId="2" xfId="0" applyFont="1" applyBorder="1" applyProtection="1">
      <protection locked="0"/>
    </xf>
    <xf numFmtId="41" fontId="5" fillId="0" borderId="6" xfId="0" applyNumberFormat="1" applyFont="1" applyBorder="1" applyProtection="1">
      <protection locked="0"/>
    </xf>
    <xf numFmtId="41" fontId="5" fillId="0" borderId="0" xfId="0" applyNumberFormat="1" applyFont="1" applyProtection="1">
      <protection locked="0"/>
    </xf>
    <xf numFmtId="0" fontId="8" fillId="0" borderId="10" xfId="0" applyFont="1" applyBorder="1" applyProtection="1">
      <protection locked="0"/>
    </xf>
    <xf numFmtId="0" fontId="8" fillId="0" borderId="26" xfId="0" applyFont="1" applyBorder="1" applyProtection="1">
      <protection locked="0"/>
    </xf>
    <xf numFmtId="0" fontId="8" fillId="0" borderId="27" xfId="0" applyFont="1" applyBorder="1" applyProtection="1">
      <protection locked="0"/>
    </xf>
    <xf numFmtId="41" fontId="5" fillId="0" borderId="27" xfId="0" applyNumberFormat="1" applyFont="1" applyBorder="1" applyProtection="1">
      <protection locked="0"/>
    </xf>
    <xf numFmtId="0" fontId="5" fillId="0" borderId="28" xfId="0" applyFont="1" applyBorder="1" applyProtection="1">
      <protection locked="0"/>
    </xf>
    <xf numFmtId="41" fontId="5" fillId="0" borderId="28" xfId="0" applyNumberFormat="1" applyFont="1" applyBorder="1" applyProtection="1">
      <protection locked="0"/>
    </xf>
    <xf numFmtId="41" fontId="5" fillId="0" borderId="1" xfId="0" applyNumberFormat="1" applyFont="1" applyBorder="1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Protection="1">
      <protection hidden="1"/>
    </xf>
    <xf numFmtId="0" fontId="8" fillId="0" borderId="29" xfId="0" applyFont="1" applyBorder="1" applyAlignment="1" applyProtection="1">
      <alignment horizontal="left"/>
      <protection locked="0"/>
    </xf>
    <xf numFmtId="0" fontId="5" fillId="0" borderId="27" xfId="0" applyFont="1" applyBorder="1" applyProtection="1"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10" xfId="0" applyFont="1" applyBorder="1" applyAlignment="1" applyProtection="1">
      <alignment wrapText="1"/>
      <protection locked="0"/>
    </xf>
    <xf numFmtId="0" fontId="8" fillId="0" borderId="25" xfId="0" applyFont="1" applyBorder="1" applyAlignment="1" applyProtection="1">
      <alignment horizontal="left"/>
      <protection locked="0"/>
    </xf>
    <xf numFmtId="0" fontId="5" fillId="0" borderId="0" xfId="0" applyFont="1" applyAlignment="1" applyProtection="1">
      <alignment horizontal="left"/>
      <protection locked="0"/>
    </xf>
    <xf numFmtId="0" fontId="8" fillId="0" borderId="9" xfId="0" applyFont="1" applyBorder="1" applyAlignment="1" applyProtection="1">
      <alignment horizontal="left"/>
      <protection locked="0"/>
    </xf>
    <xf numFmtId="0" fontId="5" fillId="0" borderId="7" xfId="0" applyFont="1" applyBorder="1" applyProtection="1">
      <protection locked="0"/>
    </xf>
    <xf numFmtId="0" fontId="5" fillId="0" borderId="25" xfId="0" applyFont="1" applyBorder="1" applyAlignment="1" applyProtection="1">
      <alignment horizontal="left"/>
      <protection locked="0"/>
    </xf>
    <xf numFmtId="0" fontId="8" fillId="0" borderId="30" xfId="0" applyFont="1" applyBorder="1" applyAlignment="1" applyProtection="1">
      <alignment horizontal="left"/>
      <protection locked="0"/>
    </xf>
    <xf numFmtId="0" fontId="5" fillId="0" borderId="31" xfId="0" applyFont="1" applyBorder="1" applyProtection="1">
      <protection locked="0"/>
    </xf>
    <xf numFmtId="41" fontId="5" fillId="0" borderId="31" xfId="0" applyNumberFormat="1" applyFont="1" applyBorder="1" applyProtection="1">
      <protection locked="0"/>
    </xf>
    <xf numFmtId="41" fontId="5" fillId="0" borderId="30" xfId="0" applyNumberFormat="1" applyFont="1" applyBorder="1" applyProtection="1">
      <protection locked="0"/>
    </xf>
    <xf numFmtId="37" fontId="5" fillId="0" borderId="0" xfId="0" applyNumberFormat="1" applyFont="1" applyProtection="1">
      <protection locked="0"/>
    </xf>
    <xf numFmtId="49" fontId="8" fillId="0" borderId="21" xfId="0" applyNumberFormat="1" applyFont="1" applyBorder="1" applyAlignment="1" applyProtection="1">
      <alignment horizontal="left"/>
      <protection locked="0"/>
    </xf>
    <xf numFmtId="0" fontId="8" fillId="0" borderId="24" xfId="0" applyFont="1" applyBorder="1" applyProtection="1">
      <protection locked="0"/>
    </xf>
    <xf numFmtId="49" fontId="5" fillId="0" borderId="21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left"/>
      <protection locked="0"/>
    </xf>
    <xf numFmtId="41" fontId="5" fillId="0" borderId="24" xfId="0" applyNumberFormat="1" applyFont="1" applyBorder="1" applyProtection="1">
      <protection locked="0"/>
    </xf>
    <xf numFmtId="41" fontId="5" fillId="0" borderId="21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 applyProtection="1">
      <alignment horizontal="left"/>
      <protection locked="0"/>
    </xf>
    <xf numFmtId="49" fontId="8" fillId="0" borderId="23" xfId="0" applyNumberFormat="1" applyFont="1" applyBorder="1" applyAlignment="1" applyProtection="1">
      <alignment horizontal="left"/>
      <protection locked="0"/>
    </xf>
    <xf numFmtId="49" fontId="5" fillId="0" borderId="23" xfId="0" applyNumberFormat="1" applyFont="1" applyBorder="1" applyAlignment="1" applyProtection="1">
      <alignment horizontal="left"/>
      <protection locked="0"/>
    </xf>
    <xf numFmtId="0" fontId="8" fillId="0" borderId="32" xfId="0" applyFont="1" applyBorder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0" fontId="5" fillId="0" borderId="21" xfId="0" applyFont="1" applyBorder="1" applyProtection="1">
      <protection locked="0"/>
    </xf>
    <xf numFmtId="49" fontId="8" fillId="0" borderId="21" xfId="0" applyNumberFormat="1" applyFont="1" applyBorder="1" applyProtection="1">
      <protection locked="0"/>
    </xf>
    <xf numFmtId="0" fontId="5" fillId="0" borderId="6" xfId="0" applyFont="1" applyBorder="1" applyProtection="1">
      <protection locked="0"/>
    </xf>
    <xf numFmtId="49" fontId="5" fillId="0" borderId="21" xfId="0" applyNumberFormat="1" applyFont="1" applyBorder="1" applyProtection="1">
      <protection locked="0"/>
    </xf>
    <xf numFmtId="49" fontId="5" fillId="0" borderId="2" xfId="0" applyNumberFormat="1" applyFont="1" applyBorder="1" applyProtection="1">
      <protection locked="0"/>
    </xf>
    <xf numFmtId="49" fontId="5" fillId="0" borderId="2" xfId="0" applyNumberFormat="1" applyFont="1" applyBorder="1" applyAlignment="1" applyProtection="1">
      <alignment vertical="top"/>
      <protection locked="0"/>
    </xf>
    <xf numFmtId="49" fontId="5" fillId="0" borderId="0" xfId="0" applyNumberFormat="1" applyFont="1" applyProtection="1">
      <protection locked="0"/>
    </xf>
    <xf numFmtId="49" fontId="8" fillId="0" borderId="1" xfId="0" applyNumberFormat="1" applyFont="1" applyBorder="1" applyProtection="1">
      <protection locked="0"/>
    </xf>
    <xf numFmtId="49" fontId="5" fillId="0" borderId="1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49" fontId="8" fillId="0" borderId="12" xfId="0" applyNumberFormat="1" applyFont="1" applyBorder="1" applyProtection="1">
      <protection locked="0"/>
    </xf>
    <xf numFmtId="49" fontId="5" fillId="0" borderId="12" xfId="0" applyNumberFormat="1" applyFont="1" applyBorder="1" applyProtection="1">
      <protection locked="0"/>
    </xf>
    <xf numFmtId="0" fontId="5" fillId="0" borderId="13" xfId="0" applyFont="1" applyBorder="1" applyProtection="1">
      <protection locked="0"/>
    </xf>
    <xf numFmtId="41" fontId="5" fillId="0" borderId="13" xfId="0" applyNumberFormat="1" applyFont="1" applyBorder="1" applyProtection="1">
      <protection locked="0"/>
    </xf>
    <xf numFmtId="41" fontId="5" fillId="0" borderId="12" xfId="0" applyNumberFormat="1" applyFont="1" applyBorder="1" applyProtection="1">
      <protection locked="0"/>
    </xf>
    <xf numFmtId="49" fontId="8" fillId="0" borderId="2" xfId="0" applyNumberFormat="1" applyFont="1" applyBorder="1" applyProtection="1">
      <protection locked="0"/>
    </xf>
    <xf numFmtId="0" fontId="5" fillId="0" borderId="33" xfId="0" applyFont="1" applyBorder="1" applyProtection="1">
      <protection locked="0"/>
    </xf>
    <xf numFmtId="49" fontId="8" fillId="0" borderId="18" xfId="0" applyNumberFormat="1" applyFont="1" applyBorder="1" applyAlignment="1" applyProtection="1">
      <alignment horizontal="left"/>
      <protection locked="0"/>
    </xf>
    <xf numFmtId="49" fontId="5" fillId="0" borderId="18" xfId="0" applyNumberFormat="1" applyFont="1" applyBorder="1" applyAlignment="1" applyProtection="1">
      <alignment horizontal="left"/>
      <protection locked="0"/>
    </xf>
    <xf numFmtId="0" fontId="5" fillId="0" borderId="34" xfId="0" applyFont="1" applyBorder="1" applyProtection="1">
      <protection locked="0"/>
    </xf>
    <xf numFmtId="41" fontId="5" fillId="0" borderId="34" xfId="0" applyNumberFormat="1" applyFont="1" applyBorder="1" applyProtection="1">
      <protection locked="0"/>
    </xf>
    <xf numFmtId="41" fontId="5" fillId="0" borderId="18" xfId="0" applyNumberFormat="1" applyFont="1" applyBorder="1" applyProtection="1">
      <protection locked="0"/>
    </xf>
    <xf numFmtId="0" fontId="5" fillId="0" borderId="35" xfId="0" applyFont="1" applyBorder="1" applyProtection="1">
      <protection locked="0"/>
    </xf>
    <xf numFmtId="41" fontId="5" fillId="0" borderId="33" xfId="0" applyNumberFormat="1" applyFont="1" applyBorder="1" applyProtection="1">
      <protection locked="0"/>
    </xf>
    <xf numFmtId="0" fontId="5" fillId="0" borderId="11" xfId="0" applyFont="1" applyBorder="1" applyProtection="1">
      <protection locked="0"/>
    </xf>
    <xf numFmtId="0" fontId="5" fillId="0" borderId="36" xfId="0" applyFont="1" applyBorder="1" applyProtection="1">
      <protection locked="0"/>
    </xf>
    <xf numFmtId="0" fontId="5" fillId="0" borderId="18" xfId="0" applyFont="1" applyBorder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49" fontId="8" fillId="0" borderId="2" xfId="0" applyNumberFormat="1" applyFont="1" applyBorder="1" applyAlignment="1" applyProtection="1">
      <alignment horizontal="left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wrapText="1"/>
      <protection locked="0"/>
    </xf>
    <xf numFmtId="0" fontId="5" fillId="0" borderId="2" xfId="0" applyFont="1" applyBorder="1" applyAlignment="1" applyProtection="1">
      <alignment horizontal="center" wrapText="1"/>
      <protection locked="0"/>
    </xf>
    <xf numFmtId="49" fontId="5" fillId="0" borderId="2" xfId="0" applyNumberFormat="1" applyFont="1" applyBorder="1" applyAlignment="1" applyProtection="1">
      <alignment horizontal="left" wrapText="1"/>
      <protection locked="0"/>
    </xf>
    <xf numFmtId="49" fontId="5" fillId="0" borderId="2" xfId="0" quotePrefix="1" applyNumberFormat="1" applyFont="1" applyBorder="1" applyAlignment="1" applyProtection="1">
      <alignment horizontal="left"/>
      <protection locked="0"/>
    </xf>
    <xf numFmtId="49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41" fontId="5" fillId="0" borderId="36" xfId="0" applyNumberFormat="1" applyFont="1" applyBorder="1" applyProtection="1"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2" xfId="0" applyFont="1" applyBorder="1" applyAlignment="1" applyProtection="1">
      <alignment horizontal="left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49" fontId="8" fillId="0" borderId="2" xfId="0" quotePrefix="1" applyNumberFormat="1" applyFont="1" applyBorder="1" applyAlignment="1" applyProtection="1">
      <alignment horizontal="left" vertical="center"/>
      <protection locked="0"/>
    </xf>
    <xf numFmtId="49" fontId="5" fillId="0" borderId="12" xfId="0" applyNumberFormat="1" applyFont="1" applyBorder="1" applyAlignment="1" applyProtection="1">
      <alignment horizontal="left"/>
      <protection locked="0"/>
    </xf>
    <xf numFmtId="49" fontId="8" fillId="0" borderId="12" xfId="0" applyNumberFormat="1" applyFont="1" applyBorder="1" applyAlignment="1" applyProtection="1">
      <alignment horizontal="left"/>
      <protection locked="0"/>
    </xf>
    <xf numFmtId="41" fontId="5" fillId="0" borderId="37" xfId="0" applyNumberFormat="1" applyFont="1" applyBorder="1" applyProtection="1">
      <protection locked="0"/>
    </xf>
    <xf numFmtId="49" fontId="8" fillId="0" borderId="2" xfId="0" applyNumberFormat="1" applyFont="1" applyBorder="1" applyAlignment="1" applyProtection="1">
      <alignment horizontal="left" vertical="top"/>
      <protection locked="0"/>
    </xf>
    <xf numFmtId="0" fontId="8" fillId="0" borderId="10" xfId="0" applyFont="1" applyBorder="1" applyAlignment="1" applyProtection="1">
      <alignment wrapText="1"/>
      <protection locked="0"/>
    </xf>
    <xf numFmtId="41" fontId="5" fillId="0" borderId="38" xfId="0" applyNumberFormat="1" applyFont="1" applyBorder="1" applyProtection="1">
      <protection locked="0"/>
    </xf>
    <xf numFmtId="49" fontId="8" fillId="0" borderId="1" xfId="0" applyNumberFormat="1" applyFont="1" applyBorder="1" applyAlignment="1" applyProtection="1">
      <alignment horizontal="left" vertical="top"/>
      <protection locked="0"/>
    </xf>
    <xf numFmtId="0" fontId="8" fillId="0" borderId="34" xfId="0" applyFont="1" applyBorder="1" applyProtection="1">
      <protection locked="0"/>
    </xf>
    <xf numFmtId="49" fontId="5" fillId="0" borderId="39" xfId="0" applyNumberFormat="1" applyFont="1" applyBorder="1" applyAlignment="1" applyProtection="1">
      <alignment horizontal="left"/>
      <protection locked="0"/>
    </xf>
    <xf numFmtId="41" fontId="5" fillId="0" borderId="40" xfId="0" applyNumberFormat="1" applyFont="1" applyBorder="1" applyProtection="1">
      <protection locked="0"/>
    </xf>
    <xf numFmtId="41" fontId="5" fillId="0" borderId="39" xfId="0" applyNumberFormat="1" applyFont="1" applyBorder="1" applyProtection="1">
      <protection locked="0"/>
    </xf>
    <xf numFmtId="49" fontId="8" fillId="0" borderId="39" xfId="0" applyNumberFormat="1" applyFont="1" applyBorder="1" applyAlignment="1" applyProtection="1">
      <alignment horizontal="left"/>
      <protection locked="0"/>
    </xf>
    <xf numFmtId="0" fontId="5" fillId="0" borderId="40" xfId="0" applyFont="1" applyBorder="1" applyProtection="1">
      <protection locked="0"/>
    </xf>
    <xf numFmtId="0" fontId="5" fillId="0" borderId="40" xfId="0" applyFont="1" applyBorder="1" applyAlignment="1" applyProtection="1">
      <alignment horizontal="center" wrapText="1"/>
      <protection locked="0"/>
    </xf>
    <xf numFmtId="0" fontId="5" fillId="0" borderId="10" xfId="0" applyFont="1" applyBorder="1" applyAlignment="1" applyProtection="1">
      <alignment horizontal="left" vertical="center" wrapText="1"/>
      <protection locked="0"/>
    </xf>
    <xf numFmtId="0" fontId="8" fillId="0" borderId="13" xfId="0" applyFont="1" applyBorder="1" applyProtection="1">
      <protection locked="0"/>
    </xf>
    <xf numFmtId="49" fontId="5" fillId="0" borderId="9" xfId="0" applyNumberFormat="1" applyFont="1" applyBorder="1" applyAlignment="1" applyProtection="1">
      <alignment horizontal="left"/>
      <protection locked="0"/>
    </xf>
    <xf numFmtId="49" fontId="8" fillId="0" borderId="9" xfId="0" applyNumberFormat="1" applyFont="1" applyBorder="1" applyAlignment="1" applyProtection="1">
      <alignment horizontal="left"/>
      <protection locked="0"/>
    </xf>
    <xf numFmtId="41" fontId="5" fillId="0" borderId="41" xfId="0" applyNumberFormat="1" applyFont="1" applyBorder="1" applyProtection="1">
      <protection locked="0"/>
    </xf>
    <xf numFmtId="49" fontId="5" fillId="0" borderId="42" xfId="0" applyNumberFormat="1" applyFont="1" applyBorder="1" applyAlignment="1" applyProtection="1">
      <alignment horizontal="left"/>
      <protection locked="0"/>
    </xf>
    <xf numFmtId="49" fontId="8" fillId="0" borderId="42" xfId="0" applyNumberFormat="1" applyFont="1" applyBorder="1" applyAlignment="1" applyProtection="1">
      <alignment horizontal="left"/>
      <protection locked="0"/>
    </xf>
    <xf numFmtId="41" fontId="5" fillId="0" borderId="43" xfId="0" applyNumberFormat="1" applyFont="1" applyBorder="1" applyProtection="1">
      <protection locked="0"/>
    </xf>
    <xf numFmtId="41" fontId="5" fillId="0" borderId="44" xfId="0" applyNumberFormat="1" applyFont="1" applyBorder="1" applyProtection="1">
      <protection locked="0"/>
    </xf>
    <xf numFmtId="41" fontId="5" fillId="0" borderId="45" xfId="0" applyNumberFormat="1" applyFont="1" applyBorder="1" applyProtection="1">
      <protection locked="0"/>
    </xf>
    <xf numFmtId="41" fontId="5" fillId="0" borderId="5" xfId="0" applyNumberFormat="1" applyFont="1" applyBorder="1" applyProtection="1">
      <protection locked="0"/>
    </xf>
    <xf numFmtId="0" fontId="5" fillId="0" borderId="11" xfId="0" applyFont="1" applyBorder="1" applyAlignment="1" applyProtection="1">
      <alignment horizontal="center"/>
      <protection locked="0"/>
    </xf>
    <xf numFmtId="166" fontId="5" fillId="0" borderId="11" xfId="0" applyNumberFormat="1" applyFont="1" applyBorder="1" applyAlignment="1" applyProtection="1">
      <alignment horizontal="center"/>
      <protection locked="0"/>
    </xf>
    <xf numFmtId="10" fontId="5" fillId="0" borderId="16" xfId="0" applyNumberFormat="1" applyFont="1" applyBorder="1" applyAlignment="1" applyProtection="1">
      <alignment horizontal="center"/>
      <protection locked="0"/>
    </xf>
    <xf numFmtId="0" fontId="5" fillId="0" borderId="16" xfId="0" applyFont="1" applyBorder="1" applyProtection="1">
      <protection locked="0"/>
    </xf>
    <xf numFmtId="0" fontId="5" fillId="0" borderId="33" xfId="0" applyFont="1" applyBorder="1" applyAlignment="1" applyProtection="1">
      <alignment horizontal="center"/>
      <protection locked="0"/>
    </xf>
    <xf numFmtId="166" fontId="5" fillId="0" borderId="33" xfId="0" applyNumberFormat="1" applyFont="1" applyBorder="1" applyAlignment="1" applyProtection="1">
      <alignment horizontal="center"/>
      <protection locked="0"/>
    </xf>
    <xf numFmtId="10" fontId="5" fillId="0" borderId="41" xfId="0" applyNumberFormat="1" applyFont="1" applyBorder="1" applyAlignment="1" applyProtection="1">
      <alignment horizontal="center"/>
      <protection locked="0"/>
    </xf>
    <xf numFmtId="0" fontId="8" fillId="0" borderId="33" xfId="0" applyFont="1" applyBorder="1" applyProtection="1">
      <protection locked="0"/>
    </xf>
    <xf numFmtId="41" fontId="8" fillId="0" borderId="33" xfId="0" applyNumberFormat="1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16" xfId="0" applyFont="1" applyBorder="1" applyProtection="1">
      <protection locked="0"/>
    </xf>
    <xf numFmtId="41" fontId="8" fillId="0" borderId="10" xfId="0" applyNumberFormat="1" applyFont="1" applyBorder="1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left"/>
      <protection locked="0"/>
    </xf>
    <xf numFmtId="41" fontId="8" fillId="0" borderId="2" xfId="0" applyNumberFormat="1" applyFont="1" applyBorder="1" applyProtection="1">
      <protection locked="0"/>
    </xf>
    <xf numFmtId="41" fontId="8" fillId="0" borderId="13" xfId="0" applyNumberFormat="1" applyFont="1" applyBorder="1" applyProtection="1">
      <protection locked="0"/>
    </xf>
    <xf numFmtId="41" fontId="8" fillId="0" borderId="12" xfId="0" applyNumberFormat="1" applyFont="1" applyBorder="1" applyProtection="1">
      <protection locked="0"/>
    </xf>
    <xf numFmtId="49" fontId="8" fillId="0" borderId="29" xfId="0" applyNumberFormat="1" applyFont="1" applyBorder="1" applyAlignment="1" applyProtection="1">
      <alignment horizontal="left"/>
      <protection locked="0"/>
    </xf>
    <xf numFmtId="49" fontId="5" fillId="0" borderId="27" xfId="0" applyNumberFormat="1" applyFont="1" applyBorder="1" applyAlignment="1" applyProtection="1">
      <alignment horizontal="left"/>
      <protection locked="0"/>
    </xf>
    <xf numFmtId="0" fontId="5" fillId="0" borderId="46" xfId="0" applyFont="1" applyBorder="1" applyProtection="1">
      <protection locked="0"/>
    </xf>
    <xf numFmtId="41" fontId="8" fillId="0" borderId="24" xfId="0" applyNumberFormat="1" applyFont="1" applyBorder="1" applyProtection="1">
      <protection locked="0"/>
    </xf>
    <xf numFmtId="41" fontId="8" fillId="0" borderId="21" xfId="0" applyNumberFormat="1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18" xfId="0" applyFont="1" applyBorder="1" applyProtection="1">
      <protection locked="0"/>
    </xf>
    <xf numFmtId="0" fontId="5" fillId="0" borderId="5" xfId="0" applyFont="1" applyBorder="1" applyProtection="1">
      <protection locked="0"/>
    </xf>
    <xf numFmtId="49" fontId="6" fillId="0" borderId="21" xfId="0" applyNumberFormat="1" applyFont="1" applyBorder="1" applyAlignment="1" applyProtection="1">
      <alignment horizontal="left" vertical="top"/>
      <protection locked="0"/>
    </xf>
    <xf numFmtId="41" fontId="9" fillId="0" borderId="6" xfId="0" applyNumberFormat="1" applyFont="1" applyBorder="1" applyProtection="1">
      <protection locked="0"/>
    </xf>
    <xf numFmtId="41" fontId="9" fillId="0" borderId="0" xfId="0" applyNumberFormat="1" applyFont="1" applyProtection="1">
      <protection locked="0"/>
    </xf>
    <xf numFmtId="49" fontId="9" fillId="0" borderId="2" xfId="0" applyNumberFormat="1" applyFont="1" applyBorder="1" applyAlignment="1" applyProtection="1">
      <alignment horizontal="left"/>
      <protection locked="0"/>
    </xf>
    <xf numFmtId="49" fontId="6" fillId="0" borderId="2" xfId="0" applyNumberFormat="1" applyFont="1" applyBorder="1" applyAlignment="1" applyProtection="1">
      <alignment horizontal="left"/>
      <protection locked="0"/>
    </xf>
    <xf numFmtId="0" fontId="9" fillId="0" borderId="10" xfId="0" applyFont="1" applyBorder="1" applyProtection="1">
      <protection locked="0"/>
    </xf>
    <xf numFmtId="41" fontId="9" fillId="0" borderId="10" xfId="0" applyNumberFormat="1" applyFont="1" applyBorder="1" applyProtection="1">
      <protection locked="0"/>
    </xf>
    <xf numFmtId="41" fontId="9" fillId="0" borderId="2" xfId="0" applyNumberFormat="1" applyFont="1" applyBorder="1" applyProtection="1">
      <protection locked="0"/>
    </xf>
    <xf numFmtId="49" fontId="6" fillId="0" borderId="12" xfId="0" applyNumberFormat="1" applyFont="1" applyBorder="1" applyAlignment="1" applyProtection="1">
      <alignment horizontal="left"/>
      <protection locked="0"/>
    </xf>
    <xf numFmtId="49" fontId="6" fillId="0" borderId="12" xfId="0" applyNumberFormat="1" applyFont="1" applyBorder="1" applyAlignment="1" applyProtection="1">
      <alignment horizontal="left" vertical="top"/>
      <protection locked="0"/>
    </xf>
    <xf numFmtId="41" fontId="6" fillId="0" borderId="13" xfId="0" applyNumberFormat="1" applyFont="1" applyBorder="1" applyProtection="1">
      <protection locked="0"/>
    </xf>
    <xf numFmtId="41" fontId="6" fillId="0" borderId="12" xfId="0" applyNumberFormat="1" applyFont="1" applyBorder="1" applyProtection="1">
      <protection locked="0"/>
    </xf>
    <xf numFmtId="49" fontId="6" fillId="0" borderId="2" xfId="0" applyNumberFormat="1" applyFont="1" applyBorder="1" applyAlignment="1" applyProtection="1">
      <alignment horizontal="left" vertical="top"/>
      <protection locked="0"/>
    </xf>
    <xf numFmtId="41" fontId="9" fillId="0" borderId="5" xfId="0" applyNumberFormat="1" applyFont="1" applyBorder="1" applyProtection="1">
      <protection locked="0"/>
    </xf>
    <xf numFmtId="0" fontId="6" fillId="0" borderId="24" xfId="0" applyFont="1" applyBorder="1" applyProtection="1">
      <protection locked="0"/>
    </xf>
    <xf numFmtId="49" fontId="9" fillId="0" borderId="21" xfId="0" applyNumberFormat="1" applyFont="1" applyBorder="1" applyAlignment="1" applyProtection="1">
      <alignment horizontal="left"/>
      <protection locked="0"/>
    </xf>
    <xf numFmtId="49" fontId="9" fillId="0" borderId="12" xfId="0" applyNumberFormat="1" applyFont="1" applyBorder="1" applyAlignment="1" applyProtection="1">
      <alignment horizontal="left"/>
      <protection locked="0"/>
    </xf>
    <xf numFmtId="41" fontId="9" fillId="0" borderId="13" xfId="0" applyNumberFormat="1" applyFont="1" applyBorder="1" applyProtection="1">
      <protection locked="0"/>
    </xf>
    <xf numFmtId="41" fontId="9" fillId="0" borderId="12" xfId="0" applyNumberFormat="1" applyFont="1" applyBorder="1" applyProtection="1">
      <protection locked="0"/>
    </xf>
    <xf numFmtId="41" fontId="6" fillId="0" borderId="6" xfId="0" applyNumberFormat="1" applyFont="1" applyBorder="1" applyProtection="1">
      <protection locked="0"/>
    </xf>
    <xf numFmtId="41" fontId="6" fillId="0" borderId="0" xfId="0" applyNumberFormat="1" applyFont="1" applyProtection="1">
      <protection locked="0"/>
    </xf>
    <xf numFmtId="41" fontId="9" fillId="0" borderId="33" xfId="0" applyNumberFormat="1" applyFont="1" applyBorder="1" applyProtection="1">
      <protection locked="0"/>
    </xf>
    <xf numFmtId="41" fontId="9" fillId="0" borderId="24" xfId="0" applyNumberFormat="1" applyFont="1" applyBorder="1" applyProtection="1">
      <protection locked="0"/>
    </xf>
    <xf numFmtId="41" fontId="9" fillId="0" borderId="21" xfId="0" applyNumberFormat="1" applyFont="1" applyBorder="1" applyProtection="1">
      <protection locked="0"/>
    </xf>
    <xf numFmtId="41" fontId="9" fillId="0" borderId="37" xfId="0" applyNumberFormat="1" applyFont="1" applyBorder="1" applyProtection="1">
      <protection locked="0"/>
    </xf>
    <xf numFmtId="41" fontId="6" fillId="0" borderId="11" xfId="0" applyNumberFormat="1" applyFont="1" applyBorder="1" applyProtection="1">
      <protection locked="0"/>
    </xf>
    <xf numFmtId="41" fontId="6" fillId="0" borderId="10" xfId="0" applyNumberFormat="1" applyFont="1" applyBorder="1" applyProtection="1">
      <protection locked="0"/>
    </xf>
    <xf numFmtId="41" fontId="6" fillId="0" borderId="2" xfId="0" applyNumberFormat="1" applyFont="1" applyBorder="1" applyProtection="1"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Protection="1">
      <protection locked="0"/>
    </xf>
    <xf numFmtId="0" fontId="8" fillId="0" borderId="9" xfId="0" applyFont="1" applyBorder="1" applyProtection="1">
      <protection locked="0"/>
    </xf>
    <xf numFmtId="0" fontId="5" fillId="0" borderId="37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5" fillId="0" borderId="47" xfId="0" applyFont="1" applyBorder="1" applyProtection="1">
      <protection locked="0"/>
    </xf>
    <xf numFmtId="0" fontId="5" fillId="0" borderId="30" xfId="0" applyFont="1" applyBorder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alignment horizontal="left"/>
      <protection locked="0"/>
    </xf>
    <xf numFmtId="0" fontId="2" fillId="0" borderId="48" xfId="0" applyFont="1" applyBorder="1" applyAlignment="1" applyProtection="1">
      <alignment horizontal="center"/>
      <protection locked="0"/>
    </xf>
    <xf numFmtId="49" fontId="2" fillId="0" borderId="0" xfId="0" applyNumberFormat="1" applyFont="1" applyAlignment="1">
      <alignment horizontal="left"/>
    </xf>
    <xf numFmtId="0" fontId="11" fillId="0" borderId="2" xfId="9" applyBorder="1" applyProtection="1">
      <protection locked="0"/>
    </xf>
    <xf numFmtId="0" fontId="11" fillId="0" borderId="0" xfId="9" applyProtection="1">
      <protection locked="0"/>
    </xf>
    <xf numFmtId="1" fontId="11" fillId="0" borderId="0" xfId="9" applyNumberFormat="1" applyProtection="1">
      <protection locked="0"/>
    </xf>
    <xf numFmtId="174" fontId="11" fillId="0" borderId="0" xfId="9" applyNumberFormat="1" applyProtection="1">
      <protection locked="0"/>
    </xf>
    <xf numFmtId="0" fontId="9" fillId="0" borderId="0" xfId="9" applyFont="1" applyProtection="1">
      <protection locked="0"/>
    </xf>
    <xf numFmtId="0" fontId="8" fillId="0" borderId="0" xfId="9" applyFont="1" applyProtection="1">
      <protection locked="0"/>
    </xf>
    <xf numFmtId="1" fontId="11" fillId="0" borderId="0" xfId="9" applyNumberFormat="1" applyAlignment="1" applyProtection="1">
      <alignment horizontal="right"/>
      <protection locked="0"/>
    </xf>
    <xf numFmtId="0" fontId="19" fillId="0" borderId="0" xfId="9" applyFont="1" applyProtection="1">
      <protection locked="0"/>
    </xf>
    <xf numFmtId="14" fontId="11" fillId="0" borderId="0" xfId="9" applyNumberFormat="1" applyAlignment="1" applyProtection="1">
      <alignment horizontal="right"/>
      <protection locked="0"/>
    </xf>
    <xf numFmtId="0" fontId="5" fillId="2" borderId="10" xfId="0" applyFont="1" applyFill="1" applyBorder="1" applyProtection="1">
      <protection locked="0"/>
    </xf>
    <xf numFmtId="14" fontId="3" fillId="3" borderId="0" xfId="0" applyNumberFormat="1" applyFont="1" applyFill="1" applyAlignment="1" applyProtection="1">
      <alignment horizontal="right"/>
      <protection hidden="1"/>
    </xf>
    <xf numFmtId="0" fontId="5" fillId="3" borderId="0" xfId="0" applyFont="1" applyFill="1" applyProtection="1">
      <protection hidden="1"/>
    </xf>
    <xf numFmtId="171" fontId="5" fillId="3" borderId="10" xfId="0" applyNumberFormat="1" applyFont="1" applyFill="1" applyBorder="1" applyAlignment="1" applyProtection="1">
      <alignment horizontal="center" wrapText="1"/>
      <protection hidden="1"/>
    </xf>
    <xf numFmtId="0" fontId="5" fillId="3" borderId="10" xfId="0" applyFont="1" applyFill="1" applyBorder="1" applyProtection="1">
      <protection locked="0"/>
    </xf>
    <xf numFmtId="169" fontId="13" fillId="0" borderId="0" xfId="0" applyNumberFormat="1" applyFont="1" applyProtection="1">
      <protection locked="0"/>
    </xf>
    <xf numFmtId="14" fontId="13" fillId="0" borderId="0" xfId="0" applyNumberFormat="1" applyFont="1" applyAlignment="1" applyProtection="1">
      <alignment horizontal="right"/>
      <protection locked="0"/>
    </xf>
    <xf numFmtId="0" fontId="20" fillId="0" borderId="19" xfId="0" applyFont="1" applyBorder="1"/>
    <xf numFmtId="0" fontId="21" fillId="0" borderId="14" xfId="0" applyFont="1" applyBorder="1"/>
    <xf numFmtId="0" fontId="13" fillId="0" borderId="14" xfId="0" applyFont="1" applyBorder="1"/>
    <xf numFmtId="0" fontId="13" fillId="0" borderId="4" xfId="0" applyFont="1" applyBorder="1"/>
    <xf numFmtId="0" fontId="13" fillId="0" borderId="6" xfId="0" applyFont="1" applyBorder="1"/>
    <xf numFmtId="171" fontId="0" fillId="0" borderId="0" xfId="0" quotePrefix="1" applyNumberFormat="1"/>
    <xf numFmtId="14" fontId="13" fillId="0" borderId="0" xfId="0" applyNumberFormat="1" applyFont="1" applyAlignment="1">
      <alignment horizontal="left"/>
    </xf>
    <xf numFmtId="0" fontId="22" fillId="0" borderId="17" xfId="0" applyFont="1" applyBorder="1"/>
    <xf numFmtId="0" fontId="22" fillId="0" borderId="0" xfId="0" applyFont="1"/>
    <xf numFmtId="14" fontId="22" fillId="0" borderId="0" xfId="0" applyNumberFormat="1" applyFont="1"/>
    <xf numFmtId="0" fontId="8" fillId="0" borderId="0" xfId="0" applyFont="1" applyProtection="1">
      <protection locked="0"/>
    </xf>
    <xf numFmtId="0" fontId="16" fillId="0" borderId="13" xfId="0" applyFont="1" applyBorder="1" applyAlignment="1">
      <alignment vertical="center" wrapText="1"/>
    </xf>
    <xf numFmtId="49" fontId="16" fillId="0" borderId="12" xfId="0" applyNumberFormat="1" applyFont="1" applyBorder="1" applyAlignment="1">
      <alignment vertical="center" wrapText="1"/>
    </xf>
    <xf numFmtId="49" fontId="5" fillId="0" borderId="42" xfId="0" applyNumberFormat="1" applyFont="1" applyBorder="1" applyAlignment="1">
      <alignment horizontal="left"/>
    </xf>
    <xf numFmtId="49" fontId="5" fillId="0" borderId="12" xfId="0" applyNumberFormat="1" applyFont="1" applyBorder="1" applyAlignment="1">
      <alignment wrapText="1"/>
    </xf>
    <xf numFmtId="49" fontId="8" fillId="0" borderId="0" xfId="0" applyNumberFormat="1" applyFont="1" applyProtection="1">
      <protection locked="0"/>
    </xf>
    <xf numFmtId="49" fontId="8" fillId="0" borderId="27" xfId="0" applyNumberFormat="1" applyFont="1" applyBorder="1" applyProtection="1">
      <protection locked="0"/>
    </xf>
    <xf numFmtId="49" fontId="8" fillId="0" borderId="24" xfId="0" applyNumberFormat="1" applyFont="1" applyBorder="1" applyAlignment="1" applyProtection="1">
      <alignment horizontal="left" wrapText="1"/>
      <protection locked="0"/>
    </xf>
    <xf numFmtId="49" fontId="8" fillId="0" borderId="39" xfId="0" applyNumberFormat="1" applyFont="1" applyBorder="1" applyAlignment="1" applyProtection="1">
      <alignment horizontal="left" vertical="top"/>
      <protection locked="0"/>
    </xf>
    <xf numFmtId="0" fontId="8" fillId="0" borderId="40" xfId="0" applyFont="1" applyBorder="1" applyAlignment="1" applyProtection="1">
      <alignment horizontal="center" wrapText="1"/>
      <protection locked="0"/>
    </xf>
    <xf numFmtId="0" fontId="5" fillId="0" borderId="11" xfId="0" quotePrefix="1" applyFont="1" applyBorder="1" applyAlignment="1">
      <alignment horizontal="center"/>
    </xf>
    <xf numFmtId="0" fontId="5" fillId="0" borderId="10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37" xfId="0" applyFont="1" applyBorder="1"/>
    <xf numFmtId="0" fontId="5" fillId="0" borderId="46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horizontal="left"/>
      <protection locked="0"/>
    </xf>
    <xf numFmtId="41" fontId="3" fillId="0" borderId="9" xfId="0" applyNumberFormat="1" applyFont="1" applyBorder="1" applyProtection="1">
      <protection hidden="1"/>
    </xf>
    <xf numFmtId="0" fontId="3" fillId="0" borderId="49" xfId="0" applyFont="1" applyBorder="1"/>
    <xf numFmtId="0" fontId="3" fillId="0" borderId="50" xfId="0" applyFont="1" applyBorder="1"/>
    <xf numFmtId="0" fontId="3" fillId="0" borderId="50" xfId="0" applyFont="1" applyBorder="1" applyAlignment="1">
      <alignment horizontal="center"/>
    </xf>
    <xf numFmtId="172" fontId="3" fillId="0" borderId="51" xfId="1" applyNumberFormat="1" applyFont="1" applyBorder="1" applyProtection="1">
      <protection locked="0"/>
    </xf>
    <xf numFmtId="0" fontId="3" fillId="0" borderId="52" xfId="0" applyFont="1" applyBorder="1"/>
    <xf numFmtId="0" fontId="3" fillId="0" borderId="9" xfId="0" applyFont="1" applyBorder="1"/>
    <xf numFmtId="0" fontId="3" fillId="0" borderId="9" xfId="0" applyFont="1" applyBorder="1" applyAlignment="1">
      <alignment horizontal="center"/>
    </xf>
    <xf numFmtId="172" fontId="3" fillId="0" borderId="53" xfId="0" applyNumberFormat="1" applyFont="1" applyBorder="1" applyProtection="1">
      <protection hidden="1"/>
    </xf>
    <xf numFmtId="0" fontId="5" fillId="0" borderId="25" xfId="0" applyFont="1" applyBorder="1" applyProtection="1">
      <protection locked="0"/>
    </xf>
    <xf numFmtId="0" fontId="5" fillId="0" borderId="29" xfId="0" applyFont="1" applyBorder="1" applyProtection="1">
      <protection locked="0"/>
    </xf>
    <xf numFmtId="41" fontId="5" fillId="0" borderId="29" xfId="0" applyNumberFormat="1" applyFont="1" applyBorder="1" applyProtection="1">
      <protection locked="0"/>
    </xf>
    <xf numFmtId="0" fontId="8" fillId="0" borderId="1" xfId="0" applyFont="1" applyBorder="1" applyProtection="1">
      <protection locked="0"/>
    </xf>
    <xf numFmtId="0" fontId="5" fillId="0" borderId="9" xfId="0" applyFont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horizontal="left"/>
      <protection locked="0"/>
    </xf>
    <xf numFmtId="0" fontId="5" fillId="0" borderId="38" xfId="0" applyFont="1" applyBorder="1" applyProtection="1">
      <protection locked="0"/>
    </xf>
    <xf numFmtId="41" fontId="9" fillId="0" borderId="28" xfId="0" applyNumberFormat="1" applyFont="1" applyBorder="1" applyProtection="1">
      <protection locked="0"/>
    </xf>
    <xf numFmtId="41" fontId="9" fillId="0" borderId="1" xfId="0" applyNumberFormat="1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5" fillId="0" borderId="23" xfId="0" applyFont="1" applyBorder="1"/>
    <xf numFmtId="41" fontId="5" fillId="0" borderId="35" xfId="0" applyNumberFormat="1" applyFont="1" applyBorder="1" applyProtection="1">
      <protection locked="0"/>
    </xf>
    <xf numFmtId="41" fontId="5" fillId="0" borderId="32" xfId="0" applyNumberFormat="1" applyFont="1" applyBorder="1" applyProtection="1">
      <protection locked="0"/>
    </xf>
    <xf numFmtId="41" fontId="5" fillId="0" borderId="23" xfId="0" applyNumberFormat="1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left"/>
      <protection hidden="1"/>
    </xf>
    <xf numFmtId="14" fontId="3" fillId="0" borderId="0" xfId="0" applyNumberFormat="1" applyFont="1" applyAlignment="1" applyProtection="1">
      <alignment horizontal="right"/>
      <protection hidden="1"/>
    </xf>
    <xf numFmtId="0" fontId="3" fillId="0" borderId="0" xfId="0" applyFont="1" applyProtection="1">
      <protection hidden="1"/>
    </xf>
    <xf numFmtId="14" fontId="3" fillId="0" borderId="0" xfId="0" applyNumberFormat="1" applyFont="1" applyAlignment="1">
      <alignment horizontal="right"/>
    </xf>
    <xf numFmtId="171" fontId="5" fillId="0" borderId="10" xfId="0" applyNumberFormat="1" applyFont="1" applyBorder="1" applyAlignment="1" applyProtection="1">
      <alignment horizontal="center" wrapText="1"/>
      <protection hidden="1"/>
    </xf>
    <xf numFmtId="0" fontId="9" fillId="0" borderId="0" xfId="0" applyFont="1" applyProtection="1">
      <protection hidden="1"/>
    </xf>
    <xf numFmtId="171" fontId="0" fillId="0" borderId="0" xfId="0" applyNumberFormat="1"/>
    <xf numFmtId="0" fontId="8" fillId="0" borderId="2" xfId="0" applyFont="1" applyBorder="1"/>
    <xf numFmtId="49" fontId="5" fillId="2" borderId="2" xfId="0" applyNumberFormat="1" applyFont="1" applyFill="1" applyBorder="1" applyAlignment="1" applyProtection="1">
      <alignment horizontal="left"/>
      <protection locked="0"/>
    </xf>
    <xf numFmtId="49" fontId="5" fillId="2" borderId="21" xfId="0" applyNumberFormat="1" applyFont="1" applyFill="1" applyBorder="1" applyProtection="1">
      <protection locked="0"/>
    </xf>
    <xf numFmtId="49" fontId="5" fillId="2" borderId="2" xfId="0" applyNumberFormat="1" applyFont="1" applyFill="1" applyBorder="1" applyProtection="1">
      <protection locked="0"/>
    </xf>
    <xf numFmtId="0" fontId="9" fillId="0" borderId="0" xfId="0" applyFont="1" applyAlignment="1" applyProtection="1">
      <alignment horizontal="right"/>
      <protection hidden="1"/>
    </xf>
    <xf numFmtId="0" fontId="11" fillId="0" borderId="0" xfId="10" applyAlignment="1" applyProtection="1">
      <alignment horizontal="right"/>
      <protection locked="0"/>
    </xf>
    <xf numFmtId="0" fontId="13" fillId="0" borderId="0" xfId="0" applyFont="1" applyAlignment="1">
      <alignment horizontal="right"/>
    </xf>
    <xf numFmtId="43" fontId="2" fillId="0" borderId="21" xfId="0" applyNumberFormat="1" applyFont="1" applyBorder="1" applyProtection="1">
      <protection hidden="1"/>
    </xf>
    <xf numFmtId="49" fontId="3" fillId="0" borderId="0" xfId="0" applyNumberFormat="1" applyFont="1" applyAlignment="1">
      <alignment horizontal="left" vertical="center"/>
    </xf>
    <xf numFmtId="14" fontId="11" fillId="0" borderId="0" xfId="10" applyNumberFormat="1" applyAlignment="1" applyProtection="1">
      <alignment horizontal="right"/>
      <protection hidden="1"/>
    </xf>
    <xf numFmtId="0" fontId="8" fillId="0" borderId="0" xfId="10" applyFont="1" applyAlignment="1" applyProtection="1">
      <alignment horizontal="right"/>
      <protection hidden="1"/>
    </xf>
    <xf numFmtId="0" fontId="3" fillId="2" borderId="0" xfId="0" applyFont="1" applyFill="1"/>
    <xf numFmtId="171" fontId="9" fillId="0" borderId="0" xfId="0" applyNumberFormat="1" applyFont="1"/>
    <xf numFmtId="0" fontId="3" fillId="0" borderId="0" xfId="7" applyFont="1"/>
    <xf numFmtId="0" fontId="3" fillId="0" borderId="2" xfId="7" applyFont="1" applyBorder="1"/>
    <xf numFmtId="0" fontId="3" fillId="0" borderId="0" xfId="7" applyFont="1" applyAlignment="1">
      <alignment horizontal="center"/>
    </xf>
    <xf numFmtId="0" fontId="2" fillId="0" borderId="0" xfId="7" applyFont="1" applyAlignment="1">
      <alignment horizontal="center"/>
    </xf>
    <xf numFmtId="49" fontId="3" fillId="0" borderId="0" xfId="7" applyNumberFormat="1" applyFont="1" applyAlignment="1">
      <alignment horizontal="left"/>
    </xf>
    <xf numFmtId="0" fontId="3" fillId="0" borderId="0" xfId="7" applyFont="1" applyProtection="1">
      <protection locked="0"/>
    </xf>
    <xf numFmtId="0" fontId="5" fillId="0" borderId="0" xfId="8" applyFont="1"/>
    <xf numFmtId="0" fontId="8" fillId="0" borderId="0" xfId="8" applyFont="1" applyAlignment="1">
      <alignment horizontal="right"/>
    </xf>
    <xf numFmtId="0" fontId="5" fillId="0" borderId="2" xfId="8" applyFont="1" applyBorder="1"/>
    <xf numFmtId="0" fontId="8" fillId="0" borderId="2" xfId="8" applyFont="1" applyBorder="1" applyAlignment="1">
      <alignment horizontal="right"/>
    </xf>
    <xf numFmtId="0" fontId="23" fillId="0" borderId="2" xfId="8" applyFont="1" applyBorder="1"/>
    <xf numFmtId="0" fontId="9" fillId="0" borderId="0" xfId="8"/>
    <xf numFmtId="0" fontId="5" fillId="0" borderId="21" xfId="8" applyFont="1" applyBorder="1"/>
    <xf numFmtId="0" fontId="9" fillId="0" borderId="21" xfId="8" applyBorder="1"/>
    <xf numFmtId="0" fontId="6" fillId="0" borderId="21" xfId="8" applyFont="1" applyBorder="1" applyAlignment="1">
      <alignment horizontal="right"/>
    </xf>
    <xf numFmtId="0" fontId="24" fillId="0" borderId="21" xfId="8" applyFont="1" applyBorder="1"/>
    <xf numFmtId="0" fontId="24" fillId="0" borderId="0" xfId="8" applyFont="1"/>
    <xf numFmtId="0" fontId="5" fillId="0" borderId="0" xfId="8" applyFont="1" applyAlignment="1">
      <alignment horizontal="right"/>
    </xf>
    <xf numFmtId="0" fontId="9" fillId="0" borderId="2" xfId="8" applyBorder="1"/>
    <xf numFmtId="0" fontId="9" fillId="0" borderId="33" xfId="8" applyBorder="1"/>
    <xf numFmtId="0" fontId="2" fillId="0" borderId="33" xfId="8" applyFont="1" applyBorder="1" applyAlignment="1">
      <alignment horizontal="center"/>
    </xf>
    <xf numFmtId="0" fontId="2" fillId="0" borderId="3" xfId="8" applyFont="1" applyBorder="1" applyAlignment="1">
      <alignment horizontal="center" wrapText="1"/>
    </xf>
    <xf numFmtId="0" fontId="2" fillId="0" borderId="33" xfId="8" applyFont="1" applyBorder="1" applyAlignment="1">
      <alignment horizontal="center" wrapText="1"/>
    </xf>
    <xf numFmtId="0" fontId="3" fillId="0" borderId="24" xfId="8" applyFont="1" applyBorder="1"/>
    <xf numFmtId="0" fontId="3" fillId="0" borderId="33" xfId="8" applyFont="1" applyBorder="1"/>
    <xf numFmtId="0" fontId="2" fillId="0" borderId="24" xfId="8" applyFont="1" applyBorder="1" applyAlignment="1">
      <alignment horizontal="right"/>
    </xf>
    <xf numFmtId="0" fontId="9" fillId="0" borderId="55" xfId="8" applyBorder="1"/>
    <xf numFmtId="0" fontId="9" fillId="5" borderId="30" xfId="8" applyFill="1" applyBorder="1"/>
    <xf numFmtId="0" fontId="9" fillId="0" borderId="22" xfId="8" applyBorder="1"/>
    <xf numFmtId="0" fontId="9" fillId="5" borderId="55" xfId="8" applyFill="1" applyBorder="1"/>
    <xf numFmtId="0" fontId="9" fillId="5" borderId="22" xfId="8" applyFill="1" applyBorder="1"/>
    <xf numFmtId="0" fontId="9" fillId="5" borderId="56" xfId="8" applyFill="1" applyBorder="1"/>
    <xf numFmtId="0" fontId="6" fillId="0" borderId="0" xfId="8" applyFont="1" applyAlignment="1">
      <alignment horizontal="center"/>
    </xf>
    <xf numFmtId="0" fontId="6" fillId="0" borderId="0" xfId="8" applyFont="1" applyAlignment="1">
      <alignment horizontal="right"/>
    </xf>
    <xf numFmtId="175" fontId="24" fillId="0" borderId="0" xfId="4" applyNumberFormat="1" applyFont="1" applyBorder="1"/>
    <xf numFmtId="0" fontId="11" fillId="0" borderId="0" xfId="8" applyFont="1" applyAlignment="1" applyProtection="1">
      <alignment horizontal="right"/>
      <protection locked="0"/>
    </xf>
    <xf numFmtId="0" fontId="8" fillId="0" borderId="33" xfId="8" applyFont="1" applyBorder="1" applyAlignment="1">
      <alignment horizontal="center"/>
    </xf>
    <xf numFmtId="0" fontId="6" fillId="0" borderId="3" xfId="8" applyFont="1" applyBorder="1" applyAlignment="1">
      <alignment horizontal="center" wrapText="1"/>
    </xf>
    <xf numFmtId="0" fontId="6" fillId="0" borderId="33" xfId="8" applyFont="1" applyBorder="1" applyAlignment="1">
      <alignment horizontal="center" wrapText="1"/>
    </xf>
    <xf numFmtId="0" fontId="24" fillId="0" borderId="24" xfId="8" applyFont="1" applyBorder="1"/>
    <xf numFmtId="14" fontId="24" fillId="0" borderId="33" xfId="8" applyNumberFormat="1" applyFont="1" applyBorder="1"/>
    <xf numFmtId="175" fontId="24" fillId="0" borderId="33" xfId="4" applyNumberFormat="1" applyFont="1" applyBorder="1"/>
    <xf numFmtId="44" fontId="24" fillId="0" borderId="33" xfId="4" applyFont="1" applyBorder="1"/>
    <xf numFmtId="0" fontId="3" fillId="0" borderId="0" xfId="8" applyFont="1"/>
    <xf numFmtId="0" fontId="2" fillId="0" borderId="13" xfId="8" applyFont="1" applyBorder="1" applyAlignment="1">
      <alignment horizontal="right"/>
    </xf>
    <xf numFmtId="0" fontId="3" fillId="0" borderId="37" xfId="8" applyFont="1" applyBorder="1"/>
    <xf numFmtId="0" fontId="29" fillId="0" borderId="0" xfId="0" applyFont="1"/>
    <xf numFmtId="49" fontId="5" fillId="0" borderId="24" xfId="0" applyNumberFormat="1" applyFont="1" applyBorder="1" applyAlignment="1" applyProtection="1">
      <alignment horizontal="left"/>
      <protection locked="0"/>
    </xf>
    <xf numFmtId="49" fontId="3" fillId="0" borderId="0" xfId="0" applyNumberFormat="1" applyFont="1" applyAlignment="1" applyProtection="1">
      <alignment horizontal="right"/>
      <protection locked="0"/>
    </xf>
    <xf numFmtId="0" fontId="9" fillId="0" borderId="0" xfId="0" applyFont="1" applyAlignment="1">
      <alignment horizontal="right"/>
    </xf>
    <xf numFmtId="49" fontId="3" fillId="0" borderId="0" xfId="0" applyNumberFormat="1" applyFont="1" applyAlignment="1">
      <alignment horizontal="right"/>
    </xf>
    <xf numFmtId="0" fontId="5" fillId="0" borderId="14" xfId="0" applyFont="1" applyBorder="1" applyProtection="1">
      <protection locked="0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1" fillId="0" borderId="16" xfId="0" applyFont="1" applyBorder="1"/>
    <xf numFmtId="0" fontId="11" fillId="0" borderId="2" xfId="0" applyFont="1" applyBorder="1"/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0" xfId="0" applyFont="1" applyAlignment="1">
      <alignment horizontal="right"/>
    </xf>
    <xf numFmtId="0" fontId="5" fillId="0" borderId="0" xfId="0" applyFont="1" applyAlignment="1" applyProtection="1">
      <alignment horizontal="right"/>
      <protection locked="0"/>
    </xf>
    <xf numFmtId="0" fontId="3" fillId="6" borderId="0" xfId="0" applyFont="1" applyFill="1" applyProtection="1">
      <protection locked="0"/>
    </xf>
    <xf numFmtId="0" fontId="3" fillId="6" borderId="2" xfId="0" applyFont="1" applyFill="1" applyBorder="1" applyProtection="1">
      <protection locked="0"/>
    </xf>
    <xf numFmtId="41" fontId="3" fillId="6" borderId="2" xfId="0" applyNumberFormat="1" applyFont="1" applyFill="1" applyBorder="1" applyProtection="1">
      <protection locked="0"/>
    </xf>
    <xf numFmtId="41" fontId="3" fillId="6" borderId="21" xfId="0" applyNumberFormat="1" applyFont="1" applyFill="1" applyBorder="1" applyProtection="1">
      <protection locked="0"/>
    </xf>
    <xf numFmtId="0" fontId="3" fillId="6" borderId="1" xfId="0" applyFont="1" applyFill="1" applyBorder="1" applyProtection="1">
      <protection locked="0"/>
    </xf>
    <xf numFmtId="1" fontId="11" fillId="6" borderId="6" xfId="1" applyNumberFormat="1" applyFont="1" applyFill="1" applyBorder="1" applyProtection="1">
      <protection locked="0"/>
    </xf>
    <xf numFmtId="174" fontId="11" fillId="6" borderId="6" xfId="9" applyNumberFormat="1" applyFill="1" applyBorder="1" applyAlignment="1" applyProtection="1">
      <alignment horizontal="center"/>
      <protection locked="0"/>
    </xf>
    <xf numFmtId="1" fontId="11" fillId="6" borderId="6" xfId="9" applyNumberFormat="1" applyFill="1" applyBorder="1" applyProtection="1">
      <protection locked="0"/>
    </xf>
    <xf numFmtId="0" fontId="6" fillId="6" borderId="0" xfId="9" applyFont="1" applyFill="1" applyProtection="1">
      <protection locked="0"/>
    </xf>
    <xf numFmtId="0" fontId="11" fillId="6" borderId="0" xfId="9" applyFill="1" applyProtection="1">
      <protection locked="0"/>
    </xf>
    <xf numFmtId="1" fontId="11" fillId="6" borderId="0" xfId="9" applyNumberFormat="1" applyFill="1" applyProtection="1">
      <protection locked="0"/>
    </xf>
    <xf numFmtId="174" fontId="11" fillId="6" borderId="0" xfId="9" applyNumberFormat="1" applyFill="1" applyProtection="1">
      <protection locked="0"/>
    </xf>
    <xf numFmtId="0" fontId="18" fillId="6" borderId="0" xfId="9" applyFont="1" applyFill="1" applyProtection="1">
      <protection locked="0"/>
    </xf>
    <xf numFmtId="174" fontId="11" fillId="6" borderId="0" xfId="9" applyNumberFormat="1" applyFill="1" applyAlignment="1" applyProtection="1">
      <alignment horizontal="right"/>
      <protection locked="0"/>
    </xf>
    <xf numFmtId="1" fontId="11" fillId="6" borderId="0" xfId="9" applyNumberFormat="1" applyFill="1" applyAlignment="1" applyProtection="1">
      <alignment horizontal="right"/>
      <protection locked="0"/>
    </xf>
    <xf numFmtId="1" fontId="11" fillId="6" borderId="0" xfId="9" quotePrefix="1" applyNumberFormat="1" applyFill="1" applyAlignment="1" applyProtection="1">
      <alignment horizontal="right"/>
      <protection hidden="1"/>
    </xf>
    <xf numFmtId="0" fontId="11" fillId="6" borderId="19" xfId="9" applyFill="1" applyBorder="1" applyProtection="1">
      <protection locked="0"/>
    </xf>
    <xf numFmtId="0" fontId="11" fillId="6" borderId="14" xfId="9" applyFill="1" applyBorder="1" applyProtection="1">
      <protection locked="0"/>
    </xf>
    <xf numFmtId="1" fontId="11" fillId="6" borderId="19" xfId="9" quotePrefix="1" applyNumberFormat="1" applyFill="1" applyBorder="1" applyAlignment="1" applyProtection="1">
      <alignment horizontal="center"/>
      <protection locked="0"/>
    </xf>
    <xf numFmtId="174" fontId="11" fillId="6" borderId="19" xfId="9" quotePrefix="1" applyNumberFormat="1" applyFill="1" applyBorder="1" applyAlignment="1" applyProtection="1">
      <alignment horizontal="center"/>
      <protection locked="0"/>
    </xf>
    <xf numFmtId="1" fontId="11" fillId="6" borderId="3" xfId="9" quotePrefix="1" applyNumberFormat="1" applyFill="1" applyBorder="1" applyAlignment="1" applyProtection="1">
      <alignment horizontal="center"/>
      <protection locked="0"/>
    </xf>
    <xf numFmtId="0" fontId="11" fillId="6" borderId="17" xfId="9" applyFill="1" applyBorder="1" applyProtection="1">
      <protection locked="0"/>
    </xf>
    <xf numFmtId="1" fontId="11" fillId="6" borderId="17" xfId="9" applyNumberFormat="1" applyFill="1" applyBorder="1" applyAlignment="1" applyProtection="1">
      <alignment horizontal="center"/>
      <protection locked="0"/>
    </xf>
    <xf numFmtId="174" fontId="11" fillId="6" borderId="17" xfId="9" quotePrefix="1" applyNumberFormat="1" applyFill="1" applyBorder="1" applyAlignment="1" applyProtection="1">
      <alignment horizontal="center"/>
      <protection locked="0"/>
    </xf>
    <xf numFmtId="1" fontId="11" fillId="6" borderId="5" xfId="9" applyNumberFormat="1" applyFill="1" applyBorder="1" applyAlignment="1" applyProtection="1">
      <alignment horizontal="center"/>
      <protection locked="0"/>
    </xf>
    <xf numFmtId="174" fontId="11" fillId="6" borderId="5" xfId="9" applyNumberFormat="1" applyFill="1" applyBorder="1" applyAlignment="1" applyProtection="1">
      <alignment horizontal="center"/>
      <protection locked="0"/>
    </xf>
    <xf numFmtId="1" fontId="11" fillId="6" borderId="0" xfId="9" applyNumberFormat="1" applyFill="1" applyAlignment="1" applyProtection="1">
      <alignment horizontal="center"/>
      <protection locked="0"/>
    </xf>
    <xf numFmtId="0" fontId="11" fillId="6" borderId="16" xfId="9" applyFill="1" applyBorder="1" applyProtection="1">
      <protection locked="0"/>
    </xf>
    <xf numFmtId="0" fontId="11" fillId="6" borderId="2" xfId="9" applyFill="1" applyBorder="1" applyProtection="1">
      <protection locked="0"/>
    </xf>
    <xf numFmtId="1" fontId="11" fillId="6" borderId="16" xfId="9" applyNumberFormat="1" applyFill="1" applyBorder="1" applyAlignment="1" applyProtection="1">
      <alignment horizontal="center"/>
      <protection locked="0"/>
    </xf>
    <xf numFmtId="174" fontId="11" fillId="6" borderId="16" xfId="9" applyNumberFormat="1" applyFill="1" applyBorder="1" applyAlignment="1" applyProtection="1">
      <alignment horizontal="center"/>
      <protection locked="0"/>
    </xf>
    <xf numFmtId="1" fontId="11" fillId="6" borderId="11" xfId="9" applyNumberFormat="1" applyFill="1" applyBorder="1" applyAlignment="1" applyProtection="1">
      <alignment horizontal="center"/>
      <protection locked="0"/>
    </xf>
    <xf numFmtId="0" fontId="18" fillId="6" borderId="19" xfId="9" applyFont="1" applyFill="1" applyBorder="1" applyProtection="1">
      <protection locked="0"/>
    </xf>
    <xf numFmtId="1" fontId="11" fillId="6" borderId="19" xfId="9" applyNumberFormat="1" applyFill="1" applyBorder="1" applyProtection="1">
      <protection locked="0"/>
    </xf>
    <xf numFmtId="174" fontId="11" fillId="6" borderId="19" xfId="9" applyNumberFormat="1" applyFill="1" applyBorder="1" applyProtection="1">
      <protection locked="0"/>
    </xf>
    <xf numFmtId="1" fontId="11" fillId="6" borderId="3" xfId="9" applyNumberFormat="1" applyFill="1" applyBorder="1" applyProtection="1">
      <protection locked="0"/>
    </xf>
    <xf numFmtId="0" fontId="11" fillId="6" borderId="17" xfId="9" applyFill="1" applyBorder="1" applyAlignment="1" applyProtection="1">
      <alignment horizontal="left" indent="1"/>
      <protection locked="0"/>
    </xf>
    <xf numFmtId="1" fontId="11" fillId="6" borderId="17" xfId="1" applyNumberFormat="1" applyFont="1" applyFill="1" applyBorder="1" applyProtection="1">
      <protection locked="0"/>
    </xf>
    <xf numFmtId="174" fontId="11" fillId="6" borderId="17" xfId="9" applyNumberFormat="1" applyFill="1" applyBorder="1" applyAlignment="1" applyProtection="1">
      <alignment horizontal="center"/>
      <protection locked="0"/>
    </xf>
    <xf numFmtId="1" fontId="11" fillId="6" borderId="17" xfId="9" applyNumberFormat="1" applyFill="1" applyBorder="1" applyProtection="1">
      <protection locked="0"/>
    </xf>
    <xf numFmtId="1" fontId="11" fillId="6" borderId="5" xfId="1" applyNumberFormat="1" applyFont="1" applyFill="1" applyBorder="1" applyProtection="1">
      <protection locked="0"/>
    </xf>
    <xf numFmtId="0" fontId="11" fillId="6" borderId="6" xfId="9" applyFill="1" applyBorder="1" applyProtection="1">
      <protection locked="0"/>
    </xf>
    <xf numFmtId="0" fontId="11" fillId="6" borderId="17" xfId="9" applyFill="1" applyBorder="1" applyAlignment="1" applyProtection="1">
      <alignment horizontal="left" indent="2"/>
      <protection locked="0"/>
    </xf>
    <xf numFmtId="174" fontId="11" fillId="6" borderId="17" xfId="9" applyNumberFormat="1" applyFill="1" applyBorder="1" applyProtection="1">
      <protection locked="0"/>
    </xf>
    <xf numFmtId="1" fontId="11" fillId="6" borderId="16" xfId="1" applyNumberFormat="1" applyFont="1" applyFill="1" applyBorder="1" applyProtection="1">
      <protection locked="0"/>
    </xf>
    <xf numFmtId="174" fontId="11" fillId="6" borderId="16" xfId="9" applyNumberFormat="1" applyFill="1" applyBorder="1" applyProtection="1">
      <protection locked="0"/>
    </xf>
    <xf numFmtId="1" fontId="11" fillId="6" borderId="16" xfId="9" applyNumberFormat="1" applyFill="1" applyBorder="1" applyProtection="1">
      <protection locked="0"/>
    </xf>
    <xf numFmtId="1" fontId="11" fillId="6" borderId="11" xfId="1" applyNumberFormat="1" applyFont="1" applyFill="1" applyBorder="1" applyProtection="1">
      <protection locked="0"/>
    </xf>
    <xf numFmtId="0" fontId="18" fillId="6" borderId="17" xfId="9" applyFont="1" applyFill="1" applyBorder="1" applyAlignment="1" applyProtection="1">
      <alignment horizontal="left" indent="2"/>
      <protection locked="0"/>
    </xf>
    <xf numFmtId="1" fontId="11" fillId="6" borderId="3" xfId="1" applyNumberFormat="1" applyFont="1" applyFill="1" applyBorder="1" applyProtection="1">
      <protection locked="0"/>
    </xf>
    <xf numFmtId="174" fontId="11" fillId="6" borderId="10" xfId="9" applyNumberFormat="1" applyFill="1" applyBorder="1" applyAlignment="1" applyProtection="1">
      <alignment horizontal="center"/>
      <protection locked="0"/>
    </xf>
    <xf numFmtId="1" fontId="18" fillId="6" borderId="3" xfId="1" applyNumberFormat="1" applyFont="1" applyFill="1" applyBorder="1" applyProtection="1">
      <protection locked="0"/>
    </xf>
    <xf numFmtId="1" fontId="18" fillId="6" borderId="19" xfId="9" applyNumberFormat="1" applyFont="1" applyFill="1" applyBorder="1" applyProtection="1">
      <protection locked="0"/>
    </xf>
    <xf numFmtId="1" fontId="18" fillId="6" borderId="11" xfId="1" applyNumberFormat="1" applyFont="1" applyFill="1" applyBorder="1" applyProtection="1">
      <protection locked="0"/>
    </xf>
    <xf numFmtId="174" fontId="18" fillId="6" borderId="16" xfId="9" applyNumberFormat="1" applyFont="1" applyFill="1" applyBorder="1" applyProtection="1">
      <protection locked="0"/>
    </xf>
    <xf numFmtId="1" fontId="18" fillId="6" borderId="16" xfId="9" applyNumberFormat="1" applyFont="1" applyFill="1" applyBorder="1" applyProtection="1">
      <protection locked="0"/>
    </xf>
    <xf numFmtId="1" fontId="18" fillId="6" borderId="0" xfId="1" applyNumberFormat="1" applyFont="1" applyFill="1" applyBorder="1" applyProtection="1">
      <protection locked="0"/>
    </xf>
    <xf numFmtId="174" fontId="18" fillId="6" borderId="0" xfId="9" applyNumberFormat="1" applyFont="1" applyFill="1" applyProtection="1">
      <protection locked="0"/>
    </xf>
    <xf numFmtId="1" fontId="18" fillId="6" borderId="0" xfId="9" applyNumberFormat="1" applyFont="1" applyFill="1" applyProtection="1">
      <protection locked="0"/>
    </xf>
    <xf numFmtId="0" fontId="9" fillId="6" borderId="0" xfId="9" applyFont="1" applyFill="1" applyAlignment="1" applyProtection="1">
      <alignment horizontal="right"/>
      <protection locked="0"/>
    </xf>
    <xf numFmtId="0" fontId="9" fillId="6" borderId="0" xfId="9" applyFont="1" applyFill="1" applyProtection="1">
      <protection locked="0"/>
    </xf>
    <xf numFmtId="1" fontId="9" fillId="6" borderId="0" xfId="9" applyNumberFormat="1" applyFont="1" applyFill="1" applyProtection="1">
      <protection locked="0"/>
    </xf>
    <xf numFmtId="174" fontId="9" fillId="6" borderId="0" xfId="9" applyNumberFormat="1" applyFont="1" applyFill="1" applyProtection="1">
      <protection locked="0"/>
    </xf>
    <xf numFmtId="0" fontId="9" fillId="6" borderId="0" xfId="9" quotePrefix="1" applyFont="1" applyFill="1" applyAlignment="1" applyProtection="1">
      <alignment horizontal="right"/>
      <protection locked="0"/>
    </xf>
    <xf numFmtId="0" fontId="8" fillId="6" borderId="0" xfId="9" applyFont="1" applyFill="1" applyProtection="1">
      <protection locked="0"/>
    </xf>
    <xf numFmtId="49" fontId="5" fillId="0" borderId="45" xfId="0" applyNumberFormat="1" applyFont="1" applyBorder="1" applyAlignment="1" applyProtection="1">
      <alignment horizontal="left"/>
      <protection locked="0"/>
    </xf>
    <xf numFmtId="49" fontId="5" fillId="6" borderId="2" xfId="0" applyNumberFormat="1" applyFont="1" applyFill="1" applyBorder="1" applyAlignment="1" applyProtection="1">
      <alignment horizontal="left"/>
      <protection locked="0"/>
    </xf>
    <xf numFmtId="0" fontId="5" fillId="6" borderId="10" xfId="0" applyFont="1" applyFill="1" applyBorder="1" applyProtection="1">
      <protection locked="0"/>
    </xf>
    <xf numFmtId="0" fontId="3" fillId="7" borderId="0" xfId="7" applyFont="1" applyFill="1" applyProtection="1">
      <protection locked="0"/>
    </xf>
    <xf numFmtId="49" fontId="3" fillId="6" borderId="0" xfId="0" applyNumberFormat="1" applyFont="1" applyFill="1" applyAlignment="1">
      <alignment horizontal="left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43" fontId="3" fillId="6" borderId="2" xfId="0" applyNumberFormat="1" applyFont="1" applyFill="1" applyBorder="1" applyProtection="1">
      <protection locked="0"/>
    </xf>
    <xf numFmtId="43" fontId="3" fillId="6" borderId="2" xfId="0" applyNumberFormat="1" applyFont="1" applyFill="1" applyBorder="1" applyAlignment="1" applyProtection="1">
      <alignment horizontal="center"/>
      <protection locked="0"/>
    </xf>
    <xf numFmtId="43" fontId="3" fillId="6" borderId="0" xfId="0" applyNumberFormat="1" applyFont="1" applyFill="1" applyProtection="1">
      <protection locked="0"/>
    </xf>
    <xf numFmtId="49" fontId="3" fillId="6" borderId="1" xfId="0" applyNumberFormat="1" applyFont="1" applyFill="1" applyBorder="1" applyAlignment="1" applyProtection="1">
      <alignment horizontal="left"/>
      <protection locked="0"/>
    </xf>
    <xf numFmtId="43" fontId="3" fillId="6" borderId="0" xfId="0" applyNumberFormat="1" applyFont="1" applyFill="1" applyAlignment="1">
      <alignment horizontal="center"/>
    </xf>
    <xf numFmtId="0" fontId="3" fillId="6" borderId="0" xfId="0" applyFont="1" applyFill="1" applyAlignment="1">
      <alignment horizontal="left"/>
    </xf>
    <xf numFmtId="0" fontId="3" fillId="6" borderId="0" xfId="0" quotePrefix="1" applyFont="1" applyFill="1"/>
    <xf numFmtId="43" fontId="3" fillId="6" borderId="2" xfId="0" applyNumberFormat="1" applyFont="1" applyFill="1" applyBorder="1" applyAlignment="1" applyProtection="1">
      <alignment horizontal="center"/>
      <protection hidden="1"/>
    </xf>
    <xf numFmtId="0" fontId="2" fillId="6" borderId="0" xfId="0" applyFont="1" applyFill="1"/>
    <xf numFmtId="41" fontId="3" fillId="6" borderId="23" xfId="0" applyNumberFormat="1" applyFont="1" applyFill="1" applyBorder="1" applyProtection="1">
      <protection locked="0"/>
    </xf>
    <xf numFmtId="41" fontId="3" fillId="6" borderId="0" xfId="0" applyNumberFormat="1" applyFont="1" applyFill="1" applyProtection="1">
      <protection hidden="1"/>
    </xf>
    <xf numFmtId="41" fontId="3" fillId="6" borderId="2" xfId="0" applyNumberFormat="1" applyFont="1" applyFill="1" applyBorder="1" applyProtection="1">
      <protection hidden="1"/>
    </xf>
    <xf numFmtId="0" fontId="3" fillId="6" borderId="0" xfId="0" applyFont="1" applyFill="1" applyAlignment="1">
      <alignment horizontal="right"/>
    </xf>
    <xf numFmtId="49" fontId="2" fillId="6" borderId="0" xfId="0" applyNumberFormat="1" applyFont="1" applyFill="1" applyAlignment="1">
      <alignment horizontal="left"/>
    </xf>
    <xf numFmtId="172" fontId="3" fillId="6" borderId="2" xfId="1" applyNumberFormat="1" applyFont="1" applyFill="1" applyBorder="1" applyProtection="1">
      <protection locked="0"/>
    </xf>
    <xf numFmtId="41" fontId="3" fillId="6" borderId="9" xfId="0" applyNumberFormat="1" applyFont="1" applyFill="1" applyBorder="1" applyProtection="1">
      <protection hidden="1"/>
    </xf>
    <xf numFmtId="0" fontId="2" fillId="6" borderId="22" xfId="0" applyFont="1" applyFill="1" applyBorder="1" applyAlignment="1" applyProtection="1">
      <alignment horizontal="center"/>
      <protection locked="0"/>
    </xf>
    <xf numFmtId="0" fontId="2" fillId="6" borderId="48" xfId="0" applyFont="1" applyFill="1" applyBorder="1" applyAlignment="1" applyProtection="1">
      <alignment horizontal="center"/>
      <protection locked="0"/>
    </xf>
    <xf numFmtId="0" fontId="3" fillId="6" borderId="0" xfId="0" applyFont="1" applyFill="1" applyProtection="1">
      <protection hidden="1"/>
    </xf>
    <xf numFmtId="41" fontId="3" fillId="6" borderId="1" xfId="0" applyNumberFormat="1" applyFont="1" applyFill="1" applyBorder="1" applyProtection="1">
      <protection hidden="1"/>
    </xf>
    <xf numFmtId="49" fontId="3" fillId="6" borderId="1" xfId="0" applyNumberFormat="1" applyFont="1" applyFill="1" applyBorder="1" applyAlignment="1">
      <alignment horizontal="left"/>
    </xf>
    <xf numFmtId="0" fontId="3" fillId="6" borderId="1" xfId="0" applyFont="1" applyFill="1" applyBorder="1"/>
    <xf numFmtId="0" fontId="2" fillId="0" borderId="0" xfId="0" applyFont="1" applyProtection="1">
      <protection locked="0"/>
    </xf>
    <xf numFmtId="175" fontId="3" fillId="0" borderId="0" xfId="3" applyNumberFormat="1" applyFont="1" applyFill="1" applyBorder="1" applyProtection="1">
      <protection locked="0"/>
    </xf>
    <xf numFmtId="175" fontId="3" fillId="0" borderId="0" xfId="3" applyNumberFormat="1" applyFont="1" applyFill="1" applyProtection="1">
      <protection locked="0"/>
    </xf>
    <xf numFmtId="0" fontId="3" fillId="0" borderId="0" xfId="0" applyFont="1" applyAlignment="1" applyProtection="1">
      <alignment horizontal="left" indent="1"/>
      <protection locked="0"/>
    </xf>
    <xf numFmtId="175" fontId="3" fillId="0" borderId="0" xfId="3" applyNumberFormat="1" applyFont="1" applyFill="1" applyAlignment="1" applyProtection="1">
      <alignment horizontal="right"/>
      <protection locked="0"/>
    </xf>
    <xf numFmtId="41" fontId="3" fillId="0" borderId="0" xfId="0" applyNumberFormat="1" applyFont="1" applyProtection="1">
      <protection locked="0"/>
    </xf>
    <xf numFmtId="0" fontId="5" fillId="0" borderId="21" xfId="0" applyFont="1" applyBorder="1" applyAlignment="1" applyProtection="1">
      <alignment horizontal="left"/>
      <protection locked="0"/>
    </xf>
    <xf numFmtId="0" fontId="10" fillId="0" borderId="24" xfId="0" applyFont="1" applyBorder="1" applyProtection="1">
      <protection locked="0"/>
    </xf>
    <xf numFmtId="0" fontId="3" fillId="0" borderId="9" xfId="0" applyFont="1" applyBorder="1" applyProtection="1">
      <protection locked="0"/>
    </xf>
    <xf numFmtId="49" fontId="8" fillId="0" borderId="45" xfId="0" applyNumberFormat="1" applyFont="1" applyBorder="1" applyAlignment="1" applyProtection="1">
      <alignment horizontal="left"/>
      <protection locked="0"/>
    </xf>
    <xf numFmtId="49" fontId="5" fillId="0" borderId="2" xfId="0" applyNumberFormat="1" applyFont="1" applyBorder="1" applyAlignment="1" applyProtection="1">
      <alignment horizontal="right"/>
      <protection locked="0"/>
    </xf>
    <xf numFmtId="38" fontId="3" fillId="0" borderId="0" xfId="0" applyNumberFormat="1" applyFont="1" applyAlignment="1" applyProtection="1">
      <alignment horizontal="center"/>
      <protection locked="0"/>
    </xf>
    <xf numFmtId="169" fontId="13" fillId="0" borderId="0" xfId="0" applyNumberFormat="1" applyFont="1"/>
    <xf numFmtId="0" fontId="13" fillId="9" borderId="0" xfId="0" applyFont="1" applyFill="1" applyProtection="1">
      <protection locked="0"/>
    </xf>
    <xf numFmtId="0" fontId="3" fillId="9" borderId="0" xfId="0" applyFont="1" applyFill="1" applyProtection="1">
      <protection locked="0"/>
    </xf>
    <xf numFmtId="0" fontId="13" fillId="9" borderId="20" xfId="0" applyFont="1" applyFill="1" applyBorder="1" applyProtection="1">
      <protection locked="0"/>
    </xf>
    <xf numFmtId="175" fontId="3" fillId="9" borderId="0" xfId="3" applyNumberFormat="1" applyFont="1" applyFill="1" applyProtection="1">
      <protection locked="0"/>
    </xf>
    <xf numFmtId="175" fontId="3" fillId="9" borderId="2" xfId="3" applyNumberFormat="1" applyFont="1" applyFill="1" applyBorder="1" applyProtection="1">
      <protection locked="0"/>
    </xf>
    <xf numFmtId="41" fontId="2" fillId="9" borderId="2" xfId="3" applyNumberFormat="1" applyFont="1" applyFill="1" applyBorder="1" applyProtection="1">
      <protection locked="0"/>
    </xf>
    <xf numFmtId="41" fontId="5" fillId="9" borderId="10" xfId="0" applyNumberFormat="1" applyFont="1" applyFill="1" applyBorder="1" applyProtection="1">
      <protection locked="0"/>
    </xf>
    <xf numFmtId="0" fontId="8" fillId="0" borderId="44" xfId="0" applyFont="1" applyBorder="1" applyProtection="1">
      <protection locked="0"/>
    </xf>
    <xf numFmtId="0" fontId="8" fillId="0" borderId="6" xfId="0" applyFont="1" applyBorder="1" applyProtection="1">
      <protection locked="0"/>
    </xf>
    <xf numFmtId="0" fontId="2" fillId="0" borderId="0" xfId="7" applyFont="1" applyAlignment="1" applyProtection="1">
      <alignment horizontal="center"/>
      <protection locked="0"/>
    </xf>
    <xf numFmtId="0" fontId="3" fillId="0" borderId="0" xfId="7" applyFont="1" applyAlignment="1" applyProtection="1">
      <alignment horizontal="center"/>
      <protection locked="0"/>
    </xf>
    <xf numFmtId="49" fontId="3" fillId="0" borderId="0" xfId="7" applyNumberFormat="1" applyFont="1" applyAlignment="1" applyProtection="1">
      <alignment horizontal="left"/>
      <protection locked="0"/>
    </xf>
    <xf numFmtId="0" fontId="3" fillId="0" borderId="2" xfId="7" applyFont="1" applyBorder="1" applyProtection="1">
      <protection locked="0"/>
    </xf>
    <xf numFmtId="0" fontId="3" fillId="7" borderId="2" xfId="7" applyFont="1" applyFill="1" applyBorder="1" applyProtection="1">
      <protection locked="0"/>
    </xf>
    <xf numFmtId="0" fontId="3" fillId="0" borderId="0" xfId="0" quotePrefix="1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/>
      <protection locked="0"/>
    </xf>
    <xf numFmtId="176" fontId="3" fillId="9" borderId="0" xfId="0" applyNumberFormat="1" applyFont="1" applyFill="1" applyProtection="1">
      <protection locked="0"/>
    </xf>
    <xf numFmtId="172" fontId="3" fillId="0" borderId="2" xfId="1" applyNumberFormat="1" applyFont="1" applyFill="1" applyBorder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175" fontId="2" fillId="0" borderId="0" xfId="3" applyNumberFormat="1" applyFont="1" applyFill="1" applyBorder="1" applyProtection="1">
      <protection locked="0"/>
    </xf>
    <xf numFmtId="175" fontId="2" fillId="0" borderId="18" xfId="3" applyNumberFormat="1" applyFont="1" applyFill="1" applyBorder="1" applyProtection="1">
      <protection locked="0"/>
    </xf>
    <xf numFmtId="41" fontId="5" fillId="10" borderId="2" xfId="0" applyNumberFormat="1" applyFont="1" applyFill="1" applyBorder="1"/>
    <xf numFmtId="41" fontId="5" fillId="10" borderId="2" xfId="0" applyNumberFormat="1" applyFont="1" applyFill="1" applyBorder="1" applyAlignment="1">
      <alignment horizontal="center"/>
    </xf>
    <xf numFmtId="41" fontId="5" fillId="10" borderId="10" xfId="0" applyNumberFormat="1" applyFont="1" applyFill="1" applyBorder="1"/>
    <xf numFmtId="0" fontId="5" fillId="0" borderId="4" xfId="0" applyFont="1" applyBorder="1" applyProtection="1">
      <protection locked="0"/>
    </xf>
    <xf numFmtId="0" fontId="5" fillId="0" borderId="4" xfId="0" quotePrefix="1" applyFont="1" applyBorder="1" applyAlignment="1" applyProtection="1">
      <alignment horizontal="center"/>
      <protection locked="0"/>
    </xf>
    <xf numFmtId="0" fontId="5" fillId="0" borderId="6" xfId="0" quotePrefix="1" applyFont="1" applyBorder="1" applyAlignment="1" applyProtection="1">
      <alignment horizontal="center"/>
      <protection locked="0"/>
    </xf>
    <xf numFmtId="0" fontId="5" fillId="0" borderId="3" xfId="0" quotePrefix="1" applyFont="1" applyBorder="1" applyAlignment="1" applyProtection="1">
      <alignment horizontal="center"/>
      <protection locked="0"/>
    </xf>
    <xf numFmtId="0" fontId="5" fillId="0" borderId="0" xfId="0" quotePrefix="1" applyFont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5" fillId="0" borderId="7" xfId="0" quotePrefix="1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167" fontId="5" fillId="4" borderId="3" xfId="0" applyNumberFormat="1" applyFont="1" applyFill="1" applyBorder="1" applyAlignment="1" applyProtection="1">
      <alignment horizontal="center"/>
      <protection locked="0"/>
    </xf>
    <xf numFmtId="167" fontId="5" fillId="4" borderId="5" xfId="0" applyNumberFormat="1" applyFont="1" applyFill="1" applyBorder="1" applyProtection="1"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4" borderId="5" xfId="0" applyFont="1" applyFill="1" applyBorder="1" applyAlignment="1" applyProtection="1">
      <alignment horizontal="center"/>
      <protection locked="0"/>
    </xf>
    <xf numFmtId="0" fontId="5" fillId="4" borderId="15" xfId="0" applyFont="1" applyFill="1" applyBorder="1" applyAlignment="1" applyProtection="1">
      <alignment horizontal="center"/>
      <protection locked="0"/>
    </xf>
    <xf numFmtId="167" fontId="5" fillId="6" borderId="3" xfId="0" applyNumberFormat="1" applyFont="1" applyFill="1" applyBorder="1" applyProtection="1">
      <protection locked="0"/>
    </xf>
    <xf numFmtId="41" fontId="5" fillId="6" borderId="14" xfId="0" applyNumberFormat="1" applyFont="1" applyFill="1" applyBorder="1" applyProtection="1">
      <protection locked="0"/>
    </xf>
    <xf numFmtId="41" fontId="9" fillId="11" borderId="10" xfId="0" applyNumberFormat="1" applyFont="1" applyFill="1" applyBorder="1" applyProtection="1">
      <protection locked="0"/>
    </xf>
    <xf numFmtId="167" fontId="5" fillId="11" borderId="11" xfId="0" applyNumberFormat="1" applyFont="1" applyFill="1" applyBorder="1" applyProtection="1">
      <protection locked="0"/>
    </xf>
    <xf numFmtId="41" fontId="5" fillId="11" borderId="2" xfId="0" applyNumberFormat="1" applyFont="1" applyFill="1" applyBorder="1" applyProtection="1">
      <protection locked="0"/>
    </xf>
    <xf numFmtId="167" fontId="5" fillId="4" borderId="11" xfId="0" applyNumberFormat="1" applyFont="1" applyFill="1" applyBorder="1" applyProtection="1">
      <protection locked="0"/>
    </xf>
    <xf numFmtId="0" fontId="5" fillId="7" borderId="10" xfId="0" applyFont="1" applyFill="1" applyBorder="1" applyProtection="1">
      <protection locked="0"/>
    </xf>
    <xf numFmtId="41" fontId="5" fillId="7" borderId="10" xfId="0" applyNumberFormat="1" applyFont="1" applyFill="1" applyBorder="1" applyProtection="1">
      <protection locked="0"/>
    </xf>
    <xf numFmtId="41" fontId="9" fillId="7" borderId="10" xfId="0" applyNumberFormat="1" applyFont="1" applyFill="1" applyBorder="1" applyProtection="1">
      <protection locked="0"/>
    </xf>
    <xf numFmtId="167" fontId="5" fillId="7" borderId="11" xfId="0" applyNumberFormat="1" applyFont="1" applyFill="1" applyBorder="1" applyProtection="1">
      <protection locked="0"/>
    </xf>
    <xf numFmtId="41" fontId="5" fillId="7" borderId="2" xfId="0" applyNumberFormat="1" applyFont="1" applyFill="1" applyBorder="1" applyProtection="1">
      <protection locked="0"/>
    </xf>
    <xf numFmtId="0" fontId="5" fillId="10" borderId="2" xfId="0" applyFont="1" applyFill="1" applyBorder="1" applyProtection="1">
      <protection locked="0"/>
    </xf>
    <xf numFmtId="0" fontId="5" fillId="10" borderId="24" xfId="0" applyFont="1" applyFill="1" applyBorder="1" applyAlignment="1" applyProtection="1">
      <alignment horizontal="left" indent="1"/>
      <protection locked="0"/>
    </xf>
    <xf numFmtId="0" fontId="5" fillId="0" borderId="10" xfId="0" applyFont="1" applyBorder="1" applyAlignment="1" applyProtection="1">
      <alignment horizontal="left" indent="1"/>
      <protection locked="0"/>
    </xf>
    <xf numFmtId="167" fontId="5" fillId="4" borderId="15" xfId="0" applyNumberFormat="1" applyFont="1" applyFill="1" applyBorder="1" applyProtection="1">
      <protection locked="0"/>
    </xf>
    <xf numFmtId="167" fontId="5" fillId="4" borderId="54" xfId="0" applyNumberFormat="1" applyFont="1" applyFill="1" applyBorder="1" applyProtection="1">
      <protection locked="0"/>
    </xf>
    <xf numFmtId="167" fontId="5" fillId="4" borderId="46" xfId="0" applyNumberFormat="1" applyFont="1" applyFill="1" applyBorder="1" applyProtection="1">
      <protection locked="0"/>
    </xf>
    <xf numFmtId="167" fontId="5" fillId="4" borderId="38" xfId="0" applyNumberFormat="1" applyFont="1" applyFill="1" applyBorder="1" applyProtection="1">
      <protection locked="0"/>
    </xf>
    <xf numFmtId="41" fontId="5" fillId="10" borderId="4" xfId="0" applyNumberFormat="1" applyFont="1" applyFill="1" applyBorder="1"/>
    <xf numFmtId="41" fontId="5" fillId="10" borderId="4" xfId="0" applyNumberFormat="1" applyFont="1" applyFill="1" applyBorder="1" applyAlignment="1">
      <alignment horizontal="left" wrapText="1"/>
    </xf>
    <xf numFmtId="167" fontId="5" fillId="10" borderId="4" xfId="0" applyNumberFormat="1" applyFont="1" applyFill="1" applyBorder="1"/>
    <xf numFmtId="41" fontId="9" fillId="10" borderId="10" xfId="0" applyNumberFormat="1" applyFont="1" applyFill="1" applyBorder="1"/>
    <xf numFmtId="41" fontId="5" fillId="10" borderId="33" xfId="0" applyNumberFormat="1" applyFont="1" applyFill="1" applyBorder="1"/>
    <xf numFmtId="167" fontId="5" fillId="10" borderId="10" xfId="0" applyNumberFormat="1" applyFont="1" applyFill="1" applyBorder="1"/>
    <xf numFmtId="167" fontId="5" fillId="10" borderId="11" xfId="0" applyNumberFormat="1" applyFont="1" applyFill="1" applyBorder="1"/>
    <xf numFmtId="41" fontId="5" fillId="10" borderId="7" xfId="0" applyNumberFormat="1" applyFont="1" applyFill="1" applyBorder="1"/>
    <xf numFmtId="167" fontId="5" fillId="10" borderId="7" xfId="0" applyNumberFormat="1" applyFont="1" applyFill="1" applyBorder="1"/>
    <xf numFmtId="41" fontId="5" fillId="10" borderId="26" xfId="0" applyNumberFormat="1" applyFont="1" applyFill="1" applyBorder="1"/>
    <xf numFmtId="167" fontId="5" fillId="10" borderId="26" xfId="0" applyNumberFormat="1" applyFont="1" applyFill="1" applyBorder="1"/>
    <xf numFmtId="41" fontId="5" fillId="10" borderId="6" xfId="0" applyNumberFormat="1" applyFont="1" applyFill="1" applyBorder="1"/>
    <xf numFmtId="167" fontId="5" fillId="10" borderId="6" xfId="0" applyNumberFormat="1" applyFont="1" applyFill="1" applyBorder="1"/>
    <xf numFmtId="41" fontId="5" fillId="10" borderId="27" xfId="0" applyNumberFormat="1" applyFont="1" applyFill="1" applyBorder="1"/>
    <xf numFmtId="167" fontId="5" fillId="10" borderId="27" xfId="0" applyNumberFormat="1" applyFont="1" applyFill="1" applyBorder="1"/>
    <xf numFmtId="41" fontId="5" fillId="10" borderId="28" xfId="0" applyNumberFormat="1" applyFont="1" applyFill="1" applyBorder="1"/>
    <xf numFmtId="167" fontId="5" fillId="10" borderId="28" xfId="0" applyNumberFormat="1" applyFont="1" applyFill="1" applyBorder="1"/>
    <xf numFmtId="37" fontId="5" fillId="0" borderId="13" xfId="0" applyNumberFormat="1" applyFont="1" applyBorder="1" applyAlignment="1" applyProtection="1">
      <alignment horizontal="center" wrapText="1"/>
      <protection locked="0"/>
    </xf>
    <xf numFmtId="37" fontId="5" fillId="4" borderId="13" xfId="0" applyNumberFormat="1" applyFont="1" applyFill="1" applyBorder="1" applyAlignment="1" applyProtection="1">
      <alignment horizontal="center" wrapText="1"/>
      <protection locked="0"/>
    </xf>
    <xf numFmtId="37" fontId="5" fillId="0" borderId="12" xfId="0" applyNumberFormat="1" applyFont="1" applyBorder="1" applyAlignment="1" applyProtection="1">
      <alignment horizontal="center" wrapText="1"/>
      <protection locked="0"/>
    </xf>
    <xf numFmtId="41" fontId="5" fillId="4" borderId="6" xfId="0" applyNumberFormat="1" applyFont="1" applyFill="1" applyBorder="1" applyProtection="1">
      <protection locked="0"/>
    </xf>
    <xf numFmtId="41" fontId="5" fillId="4" borderId="10" xfId="0" applyNumberFormat="1" applyFont="1" applyFill="1" applyBorder="1" applyProtection="1">
      <protection locked="0"/>
    </xf>
    <xf numFmtId="0" fontId="5" fillId="0" borderId="2" xfId="0" quotePrefix="1" applyFont="1" applyBorder="1" applyAlignment="1" applyProtection="1">
      <alignment horizontal="left"/>
      <protection locked="0"/>
    </xf>
    <xf numFmtId="0" fontId="5" fillId="4" borderId="2" xfId="0" applyFont="1" applyFill="1" applyBorder="1" applyAlignment="1" applyProtection="1">
      <alignment horizontal="left"/>
      <protection locked="0"/>
    </xf>
    <xf numFmtId="0" fontId="5" fillId="4" borderId="10" xfId="0" applyFont="1" applyFill="1" applyBorder="1" applyAlignment="1" applyProtection="1">
      <alignment horizontal="left"/>
      <protection locked="0"/>
    </xf>
    <xf numFmtId="0" fontId="5" fillId="10" borderId="2" xfId="0" applyFont="1" applyFill="1" applyBorder="1" applyAlignment="1" applyProtection="1">
      <alignment horizontal="left"/>
      <protection locked="0"/>
    </xf>
    <xf numFmtId="0" fontId="5" fillId="10" borderId="10" xfId="0" applyFont="1" applyFill="1" applyBorder="1" applyAlignment="1" applyProtection="1">
      <alignment horizontal="left" indent="2"/>
      <protection locked="0"/>
    </xf>
    <xf numFmtId="0" fontId="5" fillId="4" borderId="10" xfId="0" applyFont="1" applyFill="1" applyBorder="1" applyAlignment="1" applyProtection="1">
      <alignment horizontal="left" indent="2"/>
      <protection locked="0"/>
    </xf>
    <xf numFmtId="41" fontId="5" fillId="4" borderId="24" xfId="0" applyNumberFormat="1" applyFont="1" applyFill="1" applyBorder="1" applyProtection="1">
      <protection locked="0"/>
    </xf>
    <xf numFmtId="0" fontId="5" fillId="4" borderId="21" xfId="0" applyFont="1" applyFill="1" applyBorder="1" applyAlignment="1" applyProtection="1">
      <alignment horizontal="left"/>
      <protection locked="0"/>
    </xf>
    <xf numFmtId="0" fontId="5" fillId="4" borderId="24" xfId="0" applyFont="1" applyFill="1" applyBorder="1" applyAlignment="1" applyProtection="1">
      <alignment horizontal="left"/>
      <protection locked="0"/>
    </xf>
    <xf numFmtId="41" fontId="5" fillId="4" borderId="21" xfId="0" applyNumberFormat="1" applyFont="1" applyFill="1" applyBorder="1" applyProtection="1">
      <protection locked="0"/>
    </xf>
    <xf numFmtId="41" fontId="5" fillId="4" borderId="7" xfId="0" applyNumberFormat="1" applyFont="1" applyFill="1" applyBorder="1" applyProtection="1">
      <protection locked="0"/>
    </xf>
    <xf numFmtId="41" fontId="5" fillId="4" borderId="26" xfId="0" applyNumberFormat="1" applyFont="1" applyFill="1" applyBorder="1" applyProtection="1">
      <protection locked="0"/>
    </xf>
    <xf numFmtId="41" fontId="5" fillId="4" borderId="31" xfId="0" applyNumberFormat="1" applyFont="1" applyFill="1" applyBorder="1" applyProtection="1">
      <protection locked="0"/>
    </xf>
    <xf numFmtId="37" fontId="5" fillId="0" borderId="0" xfId="0" applyNumberFormat="1" applyFont="1" applyAlignment="1" applyProtection="1">
      <alignment horizontal="right"/>
      <protection locked="0"/>
    </xf>
    <xf numFmtId="41" fontId="5" fillId="10" borderId="24" xfId="0" applyNumberFormat="1" applyFont="1" applyFill="1" applyBorder="1"/>
    <xf numFmtId="49" fontId="5" fillId="0" borderId="14" xfId="0" applyNumberFormat="1" applyFont="1" applyBorder="1" applyAlignment="1" applyProtection="1">
      <alignment horizontal="left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164" fontId="5" fillId="0" borderId="4" xfId="0" applyNumberFormat="1" applyFont="1" applyBorder="1" applyAlignment="1" applyProtection="1">
      <alignment horizontal="center"/>
      <protection locked="0"/>
    </xf>
    <xf numFmtId="164" fontId="5" fillId="0" borderId="19" xfId="0" applyNumberFormat="1" applyFont="1" applyBorder="1" applyAlignment="1" applyProtection="1">
      <alignment horizontal="center"/>
      <protection locked="0"/>
    </xf>
    <xf numFmtId="164" fontId="5" fillId="0" borderId="14" xfId="0" applyNumberFormat="1" applyFont="1" applyBorder="1" applyAlignment="1" applyProtection="1">
      <alignment horizontal="center"/>
      <protection locked="0"/>
    </xf>
    <xf numFmtId="49" fontId="5" fillId="0" borderId="0" xfId="0" applyNumberFormat="1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171" fontId="5" fillId="0" borderId="10" xfId="0" applyNumberFormat="1" applyFont="1" applyBorder="1" applyAlignment="1" applyProtection="1">
      <alignment horizontal="center" wrapText="1"/>
      <protection locked="0"/>
    </xf>
    <xf numFmtId="0" fontId="5" fillId="0" borderId="11" xfId="0" applyFont="1" applyBorder="1" applyAlignment="1" applyProtection="1">
      <alignment horizontal="center" wrapText="1"/>
      <protection locked="0"/>
    </xf>
    <xf numFmtId="49" fontId="5" fillId="0" borderId="21" xfId="0" applyNumberFormat="1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wrapText="1"/>
      <protection locked="0"/>
    </xf>
    <xf numFmtId="0" fontId="5" fillId="0" borderId="3" xfId="0" applyFont="1" applyBorder="1" applyAlignment="1" applyProtection="1">
      <alignment wrapText="1"/>
      <protection locked="0"/>
    </xf>
    <xf numFmtId="49" fontId="7" fillId="0" borderId="0" xfId="0" applyNumberFormat="1" applyFont="1" applyAlignment="1" applyProtection="1">
      <alignment horizontal="left"/>
      <protection locked="0"/>
    </xf>
    <xf numFmtId="14" fontId="3" fillId="0" borderId="0" xfId="0" applyNumberFormat="1" applyFont="1" applyAlignment="1" applyProtection="1">
      <alignment horizontal="right"/>
      <protection locked="0"/>
    </xf>
    <xf numFmtId="0" fontId="5" fillId="10" borderId="0" xfId="0" applyFont="1" applyFill="1"/>
    <xf numFmtId="0" fontId="5" fillId="10" borderId="4" xfId="0" applyFont="1" applyFill="1" applyBorder="1"/>
    <xf numFmtId="0" fontId="5" fillId="10" borderId="4" xfId="0" quotePrefix="1" applyFont="1" applyFill="1" applyBorder="1" applyAlignment="1">
      <alignment horizontal="center"/>
    </xf>
    <xf numFmtId="0" fontId="5" fillId="10" borderId="6" xfId="0" quotePrefix="1" applyFont="1" applyFill="1" applyBorder="1" applyAlignment="1">
      <alignment horizontal="center"/>
    </xf>
    <xf numFmtId="0" fontId="5" fillId="10" borderId="3" xfId="0" quotePrefix="1" applyFont="1" applyFill="1" applyBorder="1" applyAlignment="1">
      <alignment horizontal="center"/>
    </xf>
    <xf numFmtId="0" fontId="5" fillId="10" borderId="0" xfId="0" quotePrefix="1" applyFont="1" applyFill="1" applyAlignment="1">
      <alignment horizontal="center"/>
    </xf>
    <xf numFmtId="0" fontId="5" fillId="10" borderId="6" xfId="0" applyFont="1" applyFill="1" applyBorder="1"/>
    <xf numFmtId="0" fontId="5" fillId="10" borderId="6" xfId="0" applyFont="1" applyFill="1" applyBorder="1" applyAlignment="1">
      <alignment horizontal="center"/>
    </xf>
    <xf numFmtId="0" fontId="8" fillId="10" borderId="6" xfId="0" applyFont="1" applyFill="1" applyBorder="1" applyAlignment="1">
      <alignment horizontal="center"/>
    </xf>
    <xf numFmtId="0" fontId="5" fillId="10" borderId="5" xfId="0" applyFont="1" applyFill="1" applyBorder="1"/>
    <xf numFmtId="0" fontId="5" fillId="10" borderId="0" xfId="0" applyFont="1" applyFill="1" applyAlignment="1">
      <alignment horizontal="left"/>
    </xf>
    <xf numFmtId="0" fontId="5" fillId="10" borderId="5" xfId="0" applyFont="1" applyFill="1" applyBorder="1" applyAlignment="1">
      <alignment horizontal="left"/>
    </xf>
    <xf numFmtId="0" fontId="5" fillId="10" borderId="0" xfId="0" applyFont="1" applyFill="1" applyAlignment="1">
      <alignment horizontal="center"/>
    </xf>
    <xf numFmtId="0" fontId="5" fillId="10" borderId="9" xfId="0" applyFont="1" applyFill="1" applyBorder="1"/>
    <xf numFmtId="0" fontId="5" fillId="10" borderId="7" xfId="0" quotePrefix="1" applyFont="1" applyFill="1" applyBorder="1" applyAlignment="1">
      <alignment horizontal="center"/>
    </xf>
    <xf numFmtId="0" fontId="5" fillId="10" borderId="7" xfId="0" applyFont="1" applyFill="1" applyBorder="1" applyAlignment="1">
      <alignment horizontal="center"/>
    </xf>
    <xf numFmtId="0" fontId="8" fillId="10" borderId="7" xfId="0" applyFont="1" applyFill="1" applyBorder="1" applyAlignment="1">
      <alignment horizontal="center"/>
    </xf>
    <xf numFmtId="0" fontId="5" fillId="10" borderId="15" xfId="0" applyFont="1" applyFill="1" applyBorder="1" applyAlignment="1">
      <alignment horizontal="center"/>
    </xf>
    <xf numFmtId="0" fontId="5" fillId="10" borderId="9" xfId="0" applyFont="1" applyFill="1" applyBorder="1" applyAlignment="1">
      <alignment horizontal="center"/>
    </xf>
    <xf numFmtId="0" fontId="8" fillId="10" borderId="21" xfId="0" applyFont="1" applyFill="1" applyBorder="1"/>
    <xf numFmtId="0" fontId="5" fillId="10" borderId="24" xfId="0" applyFont="1" applyFill="1" applyBorder="1"/>
    <xf numFmtId="41" fontId="5" fillId="10" borderId="14" xfId="0" applyNumberFormat="1" applyFont="1" applyFill="1" applyBorder="1"/>
    <xf numFmtId="0" fontId="5" fillId="10" borderId="2" xfId="0" applyFont="1" applyFill="1" applyBorder="1"/>
    <xf numFmtId="41" fontId="5" fillId="10" borderId="21" xfId="0" applyNumberFormat="1" applyFont="1" applyFill="1" applyBorder="1"/>
    <xf numFmtId="0" fontId="5" fillId="10" borderId="10" xfId="0" applyFont="1" applyFill="1" applyBorder="1"/>
    <xf numFmtId="0" fontId="8" fillId="10" borderId="10" xfId="0" applyFont="1" applyFill="1" applyBorder="1"/>
    <xf numFmtId="0" fontId="5" fillId="10" borderId="12" xfId="0" applyFont="1" applyFill="1" applyBorder="1"/>
    <xf numFmtId="0" fontId="8" fillId="10" borderId="7" xfId="0" applyFont="1" applyFill="1" applyBorder="1"/>
    <xf numFmtId="41" fontId="5" fillId="10" borderId="9" xfId="0" applyNumberFormat="1" applyFont="1" applyFill="1" applyBorder="1"/>
    <xf numFmtId="0" fontId="8" fillId="10" borderId="25" xfId="0" applyFont="1" applyFill="1" applyBorder="1"/>
    <xf numFmtId="0" fontId="5" fillId="10" borderId="26" xfId="0" applyFont="1" applyFill="1" applyBorder="1"/>
    <xf numFmtId="41" fontId="5" fillId="10" borderId="25" xfId="0" applyNumberFormat="1" applyFont="1" applyFill="1" applyBorder="1"/>
    <xf numFmtId="0" fontId="8" fillId="10" borderId="2" xfId="0" applyFont="1" applyFill="1" applyBorder="1"/>
    <xf numFmtId="41" fontId="5" fillId="10" borderId="0" xfId="0" applyNumberFormat="1" applyFont="1" applyFill="1"/>
    <xf numFmtId="41" fontId="5" fillId="10" borderId="11" xfId="0" applyNumberFormat="1" applyFont="1" applyFill="1" applyBorder="1"/>
    <xf numFmtId="0" fontId="5" fillId="10" borderId="25" xfId="0" applyFont="1" applyFill="1" applyBorder="1"/>
    <xf numFmtId="0" fontId="8" fillId="10" borderId="26" xfId="0" applyFont="1" applyFill="1" applyBorder="1"/>
    <xf numFmtId="0" fontId="5" fillId="10" borderId="29" xfId="0" applyFont="1" applyFill="1" applyBorder="1"/>
    <xf numFmtId="0" fontId="8" fillId="10" borderId="27" xfId="0" applyFont="1" applyFill="1" applyBorder="1"/>
    <xf numFmtId="41" fontId="5" fillId="10" borderId="29" xfId="0" applyNumberFormat="1" applyFont="1" applyFill="1" applyBorder="1"/>
    <xf numFmtId="0" fontId="8" fillId="10" borderId="1" xfId="0" applyFont="1" applyFill="1" applyBorder="1"/>
    <xf numFmtId="0" fontId="5" fillId="10" borderId="28" xfId="0" applyFont="1" applyFill="1" applyBorder="1"/>
    <xf numFmtId="41" fontId="5" fillId="10" borderId="1" xfId="0" applyNumberFormat="1" applyFont="1" applyFill="1" applyBorder="1"/>
    <xf numFmtId="37" fontId="5" fillId="10" borderId="13" xfId="0" applyNumberFormat="1" applyFont="1" applyFill="1" applyBorder="1" applyAlignment="1">
      <alignment horizontal="center" wrapText="1"/>
    </xf>
    <xf numFmtId="37" fontId="5" fillId="10" borderId="12" xfId="0" applyNumberFormat="1" applyFont="1" applyFill="1" applyBorder="1" applyAlignment="1">
      <alignment horizontal="center" wrapText="1"/>
    </xf>
    <xf numFmtId="0" fontId="8" fillId="10" borderId="29" xfId="0" applyFont="1" applyFill="1" applyBorder="1" applyAlignment="1">
      <alignment horizontal="left"/>
    </xf>
    <xf numFmtId="0" fontId="5" fillId="10" borderId="27" xfId="0" applyFont="1" applyFill="1" applyBorder="1"/>
    <xf numFmtId="0" fontId="5" fillId="10" borderId="2" xfId="0" applyFont="1" applyFill="1" applyBorder="1" applyAlignment="1">
      <alignment horizontal="left"/>
    </xf>
    <xf numFmtId="49" fontId="5" fillId="10" borderId="2" xfId="0" applyNumberFormat="1" applyFont="1" applyFill="1" applyBorder="1" applyAlignment="1">
      <alignment horizontal="left"/>
    </xf>
    <xf numFmtId="0" fontId="5" fillId="10" borderId="2" xfId="0" applyFont="1" applyFill="1" applyBorder="1" applyAlignment="1">
      <alignment horizontal="left" vertical="top"/>
    </xf>
    <xf numFmtId="0" fontId="5" fillId="10" borderId="10" xfId="0" applyFont="1" applyFill="1" applyBorder="1" applyAlignment="1">
      <alignment wrapText="1"/>
    </xf>
    <xf numFmtId="0" fontId="5" fillId="10" borderId="10" xfId="0" applyFont="1" applyFill="1" applyBorder="1" applyAlignment="1">
      <alignment horizontal="left"/>
    </xf>
    <xf numFmtId="0" fontId="5" fillId="10" borderId="9" xfId="0" applyFont="1" applyFill="1" applyBorder="1" applyAlignment="1">
      <alignment horizontal="left"/>
    </xf>
    <xf numFmtId="0" fontId="8" fillId="10" borderId="7" xfId="0" applyFont="1" applyFill="1" applyBorder="1" applyAlignment="1">
      <alignment horizontal="left"/>
    </xf>
    <xf numFmtId="0" fontId="8" fillId="10" borderId="25" xfId="0" applyFont="1" applyFill="1" applyBorder="1" applyAlignment="1">
      <alignment horizontal="left"/>
    </xf>
    <xf numFmtId="0" fontId="5" fillId="10" borderId="21" xfId="0" applyFont="1" applyFill="1" applyBorder="1" applyAlignment="1">
      <alignment horizontal="left"/>
    </xf>
    <xf numFmtId="0" fontId="10" fillId="10" borderId="24" xfId="0" applyFont="1" applyFill="1" applyBorder="1"/>
    <xf numFmtId="0" fontId="8" fillId="10" borderId="9" xfId="0" applyFont="1" applyFill="1" applyBorder="1" applyAlignment="1">
      <alignment horizontal="left"/>
    </xf>
    <xf numFmtId="0" fontId="5" fillId="10" borderId="7" xfId="0" applyFont="1" applyFill="1" applyBorder="1"/>
    <xf numFmtId="0" fontId="5" fillId="10" borderId="25" xfId="0" applyFont="1" applyFill="1" applyBorder="1" applyAlignment="1">
      <alignment horizontal="left"/>
    </xf>
    <xf numFmtId="0" fontId="8" fillId="10" borderId="30" xfId="0" applyFont="1" applyFill="1" applyBorder="1" applyAlignment="1">
      <alignment horizontal="left"/>
    </xf>
    <xf numFmtId="0" fontId="5" fillId="10" borderId="31" xfId="0" applyFont="1" applyFill="1" applyBorder="1"/>
    <xf numFmtId="41" fontId="5" fillId="10" borderId="31" xfId="0" applyNumberFormat="1" applyFont="1" applyFill="1" applyBorder="1"/>
    <xf numFmtId="41" fontId="5" fillId="10" borderId="30" xfId="0" applyNumberFormat="1" applyFont="1" applyFill="1" applyBorder="1"/>
    <xf numFmtId="0" fontId="13" fillId="0" borderId="0" xfId="0" applyFont="1" applyAlignment="1">
      <alignment horizontal="center" vertical="center"/>
    </xf>
    <xf numFmtId="0" fontId="13" fillId="0" borderId="2" xfId="0" applyFont="1" applyBorder="1" applyAlignment="1" applyProtection="1">
      <alignment horizontal="left"/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right"/>
      <protection locked="0"/>
    </xf>
    <xf numFmtId="38" fontId="13" fillId="0" borderId="2" xfId="0" applyNumberFormat="1" applyFont="1" applyBorder="1" applyAlignment="1" applyProtection="1">
      <alignment horizontal="left"/>
      <protection locked="0"/>
    </xf>
    <xf numFmtId="170" fontId="13" fillId="0" borderId="2" xfId="0" applyNumberFormat="1" applyFont="1" applyBorder="1" applyAlignment="1" applyProtection="1">
      <alignment horizontal="left"/>
      <protection locked="0"/>
    </xf>
    <xf numFmtId="0" fontId="13" fillId="0" borderId="2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/>
      <protection locked="0"/>
    </xf>
    <xf numFmtId="0" fontId="13" fillId="0" borderId="0" xfId="0" applyFont="1" applyAlignment="1" applyProtection="1">
      <alignment horizontal="right"/>
      <protection locked="0"/>
    </xf>
    <xf numFmtId="0" fontId="13" fillId="0" borderId="21" xfId="0" applyFont="1" applyBorder="1" applyAlignment="1" applyProtection="1">
      <alignment horizontal="left"/>
      <protection locked="0"/>
    </xf>
    <xf numFmtId="0" fontId="3" fillId="0" borderId="0" xfId="0" applyFont="1" applyAlignment="1">
      <alignment horizontal="right"/>
    </xf>
    <xf numFmtId="170" fontId="13" fillId="0" borderId="2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10" borderId="2" xfId="0" applyFont="1" applyFill="1" applyBorder="1" applyAlignment="1">
      <alignment horizontal="center"/>
    </xf>
    <xf numFmtId="49" fontId="2" fillId="0" borderId="0" xfId="0" applyNumberFormat="1" applyFont="1" applyAlignment="1" applyProtection="1">
      <alignment horizontal="center"/>
      <protection locked="0"/>
    </xf>
    <xf numFmtId="0" fontId="2" fillId="0" borderId="0" xfId="7" applyFont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49" fontId="3" fillId="0" borderId="2" xfId="0" applyNumberFormat="1" applyFont="1" applyBorder="1" applyAlignment="1" applyProtection="1">
      <alignment horizontal="center"/>
      <protection locked="0"/>
    </xf>
    <xf numFmtId="173" fontId="3" fillId="0" borderId="0" xfId="0" applyNumberFormat="1" applyFont="1" applyAlignment="1" applyProtection="1">
      <alignment horizontal="left"/>
      <protection locked="0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6" borderId="0" xfId="0" applyFont="1" applyFill="1" applyAlignment="1">
      <alignment horizontal="center"/>
    </xf>
    <xf numFmtId="0" fontId="3" fillId="6" borderId="2" xfId="0" applyFont="1" applyFill="1" applyBorder="1" applyAlignment="1">
      <alignment horizontal="center"/>
    </xf>
    <xf numFmtId="0" fontId="2" fillId="0" borderId="0" xfId="7" applyFont="1" applyAlignment="1">
      <alignment horizontal="center"/>
    </xf>
    <xf numFmtId="0" fontId="2" fillId="6" borderId="0" xfId="0" applyFont="1" applyFill="1" applyAlignment="1">
      <alignment horizontal="center"/>
    </xf>
    <xf numFmtId="0" fontId="3" fillId="6" borderId="0" xfId="0" applyFont="1" applyFill="1" applyAlignment="1">
      <alignment horizontal="right"/>
    </xf>
    <xf numFmtId="0" fontId="3" fillId="6" borderId="2" xfId="0" applyFont="1" applyFill="1" applyBorder="1" applyAlignment="1">
      <alignment horizontal="left"/>
    </xf>
    <xf numFmtId="0" fontId="5" fillId="10" borderId="12" xfId="0" quotePrefix="1" applyFont="1" applyFill="1" applyBorder="1" applyAlignment="1">
      <alignment horizontal="center" wrapText="1"/>
    </xf>
    <xf numFmtId="0" fontId="5" fillId="10" borderId="13" xfId="0" quotePrefix="1" applyFont="1" applyFill="1" applyBorder="1" applyAlignment="1">
      <alignment horizontal="center" wrapText="1"/>
    </xf>
    <xf numFmtId="0" fontId="5" fillId="0" borderId="12" xfId="0" quotePrefix="1" applyFont="1" applyBorder="1" applyAlignment="1" applyProtection="1">
      <alignment horizontal="center" wrapText="1"/>
      <protection locked="0"/>
    </xf>
    <xf numFmtId="0" fontId="5" fillId="0" borderId="13" xfId="0" quotePrefix="1" applyFont="1" applyBorder="1" applyAlignment="1" applyProtection="1">
      <alignment horizontal="center" wrapText="1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16" xfId="0" applyFont="1" applyBorder="1" applyAlignment="1" applyProtection="1">
      <alignment horizontal="center"/>
      <protection hidden="1"/>
    </xf>
    <xf numFmtId="0" fontId="5" fillId="0" borderId="2" xfId="0" applyFont="1" applyBorder="1" applyAlignment="1" applyProtection="1">
      <alignment horizontal="center"/>
      <protection hidden="1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0" fontId="8" fillId="0" borderId="28" xfId="0" applyFont="1" applyBorder="1" applyAlignment="1" applyProtection="1">
      <alignment wrapText="1"/>
      <protection locked="0"/>
    </xf>
    <xf numFmtId="49" fontId="8" fillId="0" borderId="39" xfId="0" applyNumberFormat="1" applyFont="1" applyBorder="1" applyAlignment="1" applyProtection="1">
      <alignment horizontal="left" wrapText="1"/>
      <protection locked="0"/>
    </xf>
    <xf numFmtId="0" fontId="8" fillId="0" borderId="40" xfId="0" applyFont="1" applyBorder="1" applyAlignment="1" applyProtection="1">
      <alignment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center" vertical="center" wrapText="1"/>
      <protection locked="0"/>
    </xf>
    <xf numFmtId="49" fontId="5" fillId="0" borderId="17" xfId="0" applyNumberFormat="1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14" fontId="5" fillId="0" borderId="8" xfId="0" applyNumberFormat="1" applyFont="1" applyBorder="1" applyAlignment="1" applyProtection="1">
      <alignment horizontal="center"/>
      <protection hidden="1"/>
    </xf>
    <xf numFmtId="14" fontId="5" fillId="0" borderId="7" xfId="0" applyNumberFormat="1" applyFont="1" applyBorder="1" applyAlignment="1" applyProtection="1">
      <alignment horizontal="center"/>
      <protection hidden="1"/>
    </xf>
    <xf numFmtId="0" fontId="5" fillId="0" borderId="8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49" fontId="5" fillId="0" borderId="19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0" xfId="0" applyFont="1" applyBorder="1" applyAlignment="1" applyProtection="1">
      <alignment horizontal="center"/>
      <protection hidden="1"/>
    </xf>
    <xf numFmtId="0" fontId="5" fillId="0" borderId="17" xfId="0" quotePrefix="1" applyFont="1" applyBorder="1" applyAlignment="1">
      <alignment horizontal="center"/>
    </xf>
    <xf numFmtId="0" fontId="5" fillId="0" borderId="6" xfId="0" quotePrefix="1" applyFont="1" applyBorder="1" applyAlignment="1">
      <alignment horizontal="center"/>
    </xf>
    <xf numFmtId="49" fontId="6" fillId="0" borderId="18" xfId="0" applyNumberFormat="1" applyFont="1" applyBorder="1" applyAlignment="1" applyProtection="1">
      <alignment horizontal="left" wrapText="1"/>
      <protection locked="0"/>
    </xf>
    <xf numFmtId="0" fontId="9" fillId="0" borderId="18" xfId="0" applyFont="1" applyBorder="1" applyAlignment="1" applyProtection="1">
      <alignment wrapText="1"/>
      <protection locked="0"/>
    </xf>
    <xf numFmtId="0" fontId="9" fillId="0" borderId="34" xfId="0" applyFont="1" applyBorder="1" applyAlignment="1" applyProtection="1">
      <alignment wrapText="1"/>
      <protection locked="0"/>
    </xf>
    <xf numFmtId="49" fontId="6" fillId="0" borderId="29" xfId="0" applyNumberFormat="1" applyFont="1" applyBorder="1" applyAlignment="1" applyProtection="1">
      <alignment horizontal="left" wrapText="1"/>
      <protection locked="0"/>
    </xf>
    <xf numFmtId="0" fontId="9" fillId="0" borderId="29" xfId="0" applyFont="1" applyBorder="1" applyAlignment="1" applyProtection="1">
      <alignment wrapText="1"/>
      <protection locked="0"/>
    </xf>
    <xf numFmtId="0" fontId="9" fillId="0" borderId="27" xfId="0" applyFont="1" applyBorder="1" applyAlignment="1" applyProtection="1">
      <alignment wrapText="1"/>
      <protection locked="0"/>
    </xf>
    <xf numFmtId="0" fontId="6" fillId="0" borderId="21" xfId="0" applyFont="1" applyBorder="1" applyAlignment="1" applyProtection="1">
      <alignment wrapText="1"/>
      <protection locked="0"/>
    </xf>
    <xf numFmtId="0" fontId="6" fillId="0" borderId="24" xfId="0" applyFont="1" applyBorder="1" applyAlignment="1" applyProtection="1">
      <alignment wrapText="1"/>
      <protection locked="0"/>
    </xf>
    <xf numFmtId="49" fontId="6" fillId="0" borderId="12" xfId="0" applyNumberFormat="1" applyFont="1" applyBorder="1" applyAlignment="1" applyProtection="1">
      <alignment wrapText="1"/>
      <protection locked="0"/>
    </xf>
    <xf numFmtId="49" fontId="6" fillId="0" borderId="13" xfId="0" applyNumberFormat="1" applyFont="1" applyBorder="1" applyAlignment="1" applyProtection="1">
      <alignment wrapText="1"/>
      <protection locked="0"/>
    </xf>
    <xf numFmtId="49" fontId="6" fillId="0" borderId="2" xfId="0" applyNumberFormat="1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wrapText="1"/>
      <protection locked="0"/>
    </xf>
    <xf numFmtId="0" fontId="9" fillId="0" borderId="10" xfId="0" applyFont="1" applyBorder="1" applyAlignment="1" applyProtection="1">
      <alignment wrapText="1"/>
      <protection locked="0"/>
    </xf>
    <xf numFmtId="49" fontId="6" fillId="0" borderId="21" xfId="0" applyNumberFormat="1" applyFont="1" applyBorder="1" applyAlignment="1" applyProtection="1">
      <alignment horizontal="left" wrapText="1"/>
      <protection locked="0"/>
    </xf>
    <xf numFmtId="0" fontId="9" fillId="0" borderId="21" xfId="0" applyFont="1" applyBorder="1" applyAlignment="1" applyProtection="1">
      <alignment wrapText="1"/>
      <protection locked="0"/>
    </xf>
    <xf numFmtId="0" fontId="9" fillId="0" borderId="24" xfId="0" applyFont="1" applyBorder="1" applyAlignment="1" applyProtection="1">
      <alignment wrapText="1"/>
      <protection locked="0"/>
    </xf>
    <xf numFmtId="0" fontId="5" fillId="0" borderId="21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7" fillId="8" borderId="0" xfId="0" applyFont="1" applyFill="1" applyAlignment="1">
      <alignment horizontal="center"/>
    </xf>
    <xf numFmtId="0" fontId="29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7" xfId="0" applyFont="1" applyBorder="1" applyAlignment="1">
      <alignment horizontal="left"/>
    </xf>
    <xf numFmtId="0" fontId="11" fillId="0" borderId="0" xfId="0" applyFont="1" applyAlignment="1">
      <alignment horizontal="left"/>
    </xf>
    <xf numFmtId="168" fontId="3" fillId="0" borderId="2" xfId="0" applyNumberFormat="1" applyFont="1" applyBorder="1" applyAlignment="1" applyProtection="1">
      <alignment horizontal="right"/>
      <protection locked="0"/>
    </xf>
    <xf numFmtId="168" fontId="3" fillId="0" borderId="10" xfId="0" applyNumberFormat="1" applyFont="1" applyBorder="1" applyAlignment="1" applyProtection="1">
      <alignment horizontal="right"/>
      <protection locked="0"/>
    </xf>
    <xf numFmtId="168" fontId="3" fillId="0" borderId="21" xfId="0" applyNumberFormat="1" applyFont="1" applyBorder="1" applyAlignment="1" applyProtection="1">
      <alignment horizontal="right"/>
      <protection locked="0"/>
    </xf>
    <xf numFmtId="168" fontId="3" fillId="0" borderId="24" xfId="0" applyNumberFormat="1" applyFont="1" applyBorder="1" applyAlignment="1" applyProtection="1">
      <alignment horizontal="right"/>
      <protection locked="0"/>
    </xf>
    <xf numFmtId="0" fontId="27" fillId="0" borderId="19" xfId="0" applyFont="1" applyBorder="1" applyAlignment="1" applyProtection="1">
      <alignment vertical="top" wrapText="1"/>
      <protection locked="0"/>
    </xf>
    <xf numFmtId="0" fontId="27" fillId="0" borderId="14" xfId="0" applyFont="1" applyBorder="1" applyAlignment="1" applyProtection="1">
      <alignment vertical="top" wrapText="1"/>
      <protection locked="0"/>
    </xf>
    <xf numFmtId="0" fontId="27" fillId="0" borderId="4" xfId="0" applyFont="1" applyBorder="1" applyAlignment="1" applyProtection="1">
      <alignment vertical="top" wrapText="1"/>
      <protection locked="0"/>
    </xf>
    <xf numFmtId="0" fontId="27" fillId="0" borderId="17" xfId="0" applyFont="1" applyBorder="1" applyAlignment="1" applyProtection="1">
      <alignment vertical="top" wrapText="1"/>
      <protection locked="0"/>
    </xf>
    <xf numFmtId="0" fontId="27" fillId="0" borderId="0" xfId="0" applyFont="1" applyAlignment="1" applyProtection="1">
      <alignment vertical="top" wrapText="1"/>
      <protection locked="0"/>
    </xf>
    <xf numFmtId="0" fontId="27" fillId="0" borderId="6" xfId="0" applyFont="1" applyBorder="1" applyAlignment="1" applyProtection="1">
      <alignment vertical="top" wrapText="1"/>
      <protection locked="0"/>
    </xf>
    <xf numFmtId="0" fontId="27" fillId="0" borderId="16" xfId="0" applyFont="1" applyBorder="1" applyAlignment="1" applyProtection="1">
      <alignment vertical="top" wrapText="1"/>
      <protection locked="0"/>
    </xf>
    <xf numFmtId="0" fontId="27" fillId="0" borderId="2" xfId="0" applyFont="1" applyBorder="1" applyAlignment="1" applyProtection="1">
      <alignment vertical="top" wrapText="1"/>
      <protection locked="0"/>
    </xf>
    <xf numFmtId="0" fontId="27" fillId="0" borderId="10" xfId="0" applyFont="1" applyBorder="1" applyAlignment="1" applyProtection="1">
      <alignment vertical="top" wrapText="1"/>
      <protection locked="0"/>
    </xf>
    <xf numFmtId="0" fontId="26" fillId="0" borderId="2" xfId="0" applyFont="1" applyBorder="1" applyAlignment="1" applyProtection="1">
      <alignment horizontal="left"/>
      <protection locked="0"/>
    </xf>
    <xf numFmtId="0" fontId="11" fillId="0" borderId="16" xfId="0" applyFont="1" applyBorder="1" applyAlignment="1" applyProtection="1">
      <alignment horizontal="left"/>
      <protection locked="0"/>
    </xf>
    <xf numFmtId="0" fontId="11" fillId="0" borderId="2" xfId="0" applyFont="1" applyBorder="1" applyAlignment="1" applyProtection="1">
      <alignment horizontal="left"/>
      <protection locked="0"/>
    </xf>
    <xf numFmtId="168" fontId="11" fillId="0" borderId="21" xfId="0" applyNumberFormat="1" applyFont="1" applyBorder="1" applyAlignment="1" applyProtection="1">
      <alignment horizontal="right"/>
      <protection locked="0"/>
    </xf>
    <xf numFmtId="168" fontId="11" fillId="0" borderId="24" xfId="0" applyNumberFormat="1" applyFont="1" applyBorder="1" applyAlignment="1" applyProtection="1">
      <alignment horizontal="right"/>
      <protection locked="0"/>
    </xf>
    <xf numFmtId="168" fontId="2" fillId="0" borderId="2" xfId="0" applyNumberFormat="1" applyFont="1" applyBorder="1" applyAlignment="1">
      <alignment horizontal="right"/>
    </xf>
    <xf numFmtId="168" fontId="2" fillId="0" borderId="10" xfId="0" applyNumberFormat="1" applyFont="1" applyBorder="1" applyAlignment="1">
      <alignment horizontal="right"/>
    </xf>
    <xf numFmtId="165" fontId="26" fillId="0" borderId="2" xfId="0" applyNumberFormat="1" applyFont="1" applyBorder="1" applyAlignment="1" applyProtection="1">
      <alignment horizontal="center"/>
      <protection locked="0"/>
    </xf>
    <xf numFmtId="0" fontId="5" fillId="3" borderId="16" xfId="0" applyFont="1" applyFill="1" applyBorder="1" applyAlignment="1" applyProtection="1">
      <alignment horizontal="center"/>
      <protection hidden="1"/>
    </xf>
    <xf numFmtId="0" fontId="5" fillId="3" borderId="2" xfId="0" applyFont="1" applyFill="1" applyBorder="1" applyAlignment="1" applyProtection="1">
      <alignment horizontal="center"/>
      <protection hidden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1">
    <cellStyle name="Comma" xfId="1" builtinId="3"/>
    <cellStyle name="Comma 2" xfId="2" xr:uid="{985AED60-5B52-48A9-A87A-E0BE8064D893}"/>
    <cellStyle name="Currency" xfId="3" builtinId="4"/>
    <cellStyle name="Currency 2" xfId="4" xr:uid="{B955615D-15C2-48B1-8755-DCB4F40B7362}"/>
    <cellStyle name="Currency 2 2" xfId="5" xr:uid="{E3BBD0AD-0D26-44F4-ADA5-30251286DC61}"/>
    <cellStyle name="Currency 3" xfId="6" xr:uid="{3EF5DBB5-BE28-481A-963F-9CC198438F38}"/>
    <cellStyle name="Normal" xfId="0" builtinId="0"/>
    <cellStyle name="Normal 2" xfId="7" xr:uid="{9B5951B2-20AB-4D53-820C-22C7B6736770}"/>
    <cellStyle name="Normal 3" xfId="8" xr:uid="{D366A35E-5FD3-4F14-A21D-FC5E5890D996}"/>
    <cellStyle name="Normal_S- Schedules" xfId="9" xr:uid="{D1191B57-E0B1-4D87-9478-54C6E9450794}"/>
    <cellStyle name="Normal_Transfer Schedules" xfId="10" xr:uid="{2F138BA3-2371-4962-990E-991E576E18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142</xdr:row>
      <xdr:rowOff>7620</xdr:rowOff>
    </xdr:from>
    <xdr:to>
      <xdr:col>4</xdr:col>
      <xdr:colOff>91440</xdr:colOff>
      <xdr:row>144</xdr:row>
      <xdr:rowOff>0</xdr:rowOff>
    </xdr:to>
    <xdr:sp macro="" textlink="">
      <xdr:nvSpPr>
        <xdr:cNvPr id="21842" name="AutoShape 2">
          <a:extLst>
            <a:ext uri="{FF2B5EF4-FFF2-40B4-BE49-F238E27FC236}">
              <a16:creationId xmlns:a16="http://schemas.microsoft.com/office/drawing/2014/main" id="{A359E9BC-3788-740F-3773-8B6D0414E409}"/>
            </a:ext>
          </a:extLst>
        </xdr:cNvPr>
        <xdr:cNvSpPr>
          <a:spLocks/>
        </xdr:cNvSpPr>
      </xdr:nvSpPr>
      <xdr:spPr bwMode="auto">
        <a:xfrm>
          <a:off x="2606040" y="21198840"/>
          <a:ext cx="83820" cy="304800"/>
        </a:xfrm>
        <a:prstGeom prst="rightBrace">
          <a:avLst>
            <a:gd name="adj1" fmla="val 30303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10</xdr:col>
          <xdr:colOff>171450</xdr:colOff>
          <xdr:row>12</xdr:row>
          <xdr:rowOff>76200</xdr:rowOff>
        </xdr:to>
        <xdr:sp macro="" textlink="">
          <xdr:nvSpPr>
            <xdr:cNvPr id="21597" name="Object 93" hidden="1">
              <a:extLst>
                <a:ext uri="{63B3BB69-23CF-44E3-9099-C40C66FF867C}">
                  <a14:compatExt spid="_x0000_s21597"/>
                </a:ext>
                <a:ext uri="{FF2B5EF4-FFF2-40B4-BE49-F238E27FC236}">
                  <a16:creationId xmlns:a16="http://schemas.microsoft.com/office/drawing/2014/main" id="{00000000-0008-0000-0000-00005D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123</xdr:row>
      <xdr:rowOff>0</xdr:rowOff>
    </xdr:from>
    <xdr:to>
      <xdr:col>4</xdr:col>
      <xdr:colOff>83820</xdr:colOff>
      <xdr:row>123</xdr:row>
      <xdr:rowOff>0</xdr:rowOff>
    </xdr:to>
    <xdr:sp macro="" textlink="">
      <xdr:nvSpPr>
        <xdr:cNvPr id="3544" name="AutoShape 2">
          <a:extLst>
            <a:ext uri="{FF2B5EF4-FFF2-40B4-BE49-F238E27FC236}">
              <a16:creationId xmlns:a16="http://schemas.microsoft.com/office/drawing/2014/main" id="{F2755154-50B0-F9E7-E7CA-25DD195F5675}"/>
            </a:ext>
          </a:extLst>
        </xdr:cNvPr>
        <xdr:cNvSpPr>
          <a:spLocks/>
        </xdr:cNvSpPr>
      </xdr:nvSpPr>
      <xdr:spPr bwMode="auto">
        <a:xfrm>
          <a:off x="2567940" y="18135600"/>
          <a:ext cx="7620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oneCellAnchor>
    <xdr:from>
      <xdr:col>0</xdr:col>
      <xdr:colOff>0</xdr:colOff>
      <xdr:row>3</xdr:row>
      <xdr:rowOff>8505</xdr:rowOff>
    </xdr:from>
    <xdr:ext cx="6795066" cy="718466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3674042-7C76-D1F3-F8D2-BB7DC626F5E7}"/>
            </a:ext>
          </a:extLst>
        </xdr:cNvPr>
        <xdr:cNvSpPr/>
      </xdr:nvSpPr>
      <xdr:spPr>
        <a:xfrm>
          <a:off x="0" y="501764"/>
          <a:ext cx="6795066" cy="71846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en-US" sz="4000" b="1" cap="none" spc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[Insert Entity</a:t>
          </a:r>
          <a:r>
            <a:rPr lang="en-US" sz="4000" b="1" cap="none" spc="0" baseline="0">
              <a:ln w="17780" cmpd="sng">
                <a:solidFill>
                  <a:schemeClr val="accent1">
                    <a:tint val="3000"/>
                  </a:schemeClr>
                </a:solidFill>
                <a:prstDash val="solid"/>
                <a:miter lim="800000"/>
              </a:ln>
              <a:gradFill>
                <a:gsLst>
                  <a:gs pos="10000">
                    <a:schemeClr val="accent1">
                      <a:tint val="63000"/>
                      <a:sat val="105000"/>
                    </a:schemeClr>
                  </a:gs>
                  <a:gs pos="90000">
                    <a:schemeClr val="accent1">
                      <a:shade val="50000"/>
                      <a:satMod val="100000"/>
                    </a:schemeClr>
                  </a:gs>
                </a:gsLst>
                <a:lin ang="5400000"/>
              </a:gradFill>
              <a:effectLst>
                <a:outerShdw blurRad="55000" dist="50800" dir="5400000" algn="tl">
                  <a:srgbClr val="000000">
                    <a:alpha val="33000"/>
                  </a:srgbClr>
                </a:outerShdw>
              </a:effectLst>
            </a:rPr>
            <a:t> Letterhead Here]</a:t>
          </a:r>
          <a:endParaRPr lang="en-US" sz="4000" b="1" cap="none" spc="0">
            <a:ln w="17780" cmpd="sng">
              <a:solidFill>
                <a:schemeClr val="accent1">
                  <a:tint val="3000"/>
                </a:schemeClr>
              </a:solidFill>
              <a:prstDash val="solid"/>
              <a:miter lim="800000"/>
            </a:ln>
            <a:gradFill>
              <a:gsLst>
                <a:gs pos="10000">
                  <a:schemeClr val="accent1">
                    <a:tint val="63000"/>
                    <a:sat val="105000"/>
                  </a:schemeClr>
                </a:gs>
                <a:gs pos="90000">
                  <a:schemeClr val="accent1">
                    <a:shade val="50000"/>
                    <a:satMod val="100000"/>
                  </a:schemeClr>
                </a:gs>
              </a:gsLst>
              <a:lin ang="5400000"/>
            </a:gradFill>
            <a:effectLst>
              <a:outerShdw blurRad="55000" dist="50800" dir="5400000" algn="tl">
                <a:srgbClr val="000000">
                  <a:alpha val="33000"/>
                </a:srgbClr>
              </a:outerShdw>
            </a:effectLst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508000</xdr:colOff>
      <xdr:row>10</xdr:row>
      <xdr:rowOff>101600</xdr:rowOff>
    </xdr:from>
    <xdr:to>
      <xdr:col>7</xdr:col>
      <xdr:colOff>317500</xdr:colOff>
      <xdr:row>28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DF6F7D-3BF6-E125-DDA8-955E9A9A7F0C}"/>
            </a:ext>
          </a:extLst>
        </xdr:cNvPr>
        <xdr:cNvSpPr txBox="1"/>
      </xdr:nvSpPr>
      <xdr:spPr>
        <a:xfrm>
          <a:off x="800100" y="2120900"/>
          <a:ext cx="7048500" cy="365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600"/>
            <a:t>Do Not Use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254000</xdr:colOff>
      <xdr:row>7</xdr:row>
      <xdr:rowOff>12700</xdr:rowOff>
    </xdr:from>
    <xdr:to>
      <xdr:col>6</xdr:col>
      <xdr:colOff>685800</xdr:colOff>
      <xdr:row>27</xdr:row>
      <xdr:rowOff>38100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E20051C-0E22-06E9-C08A-89CF01EB7EDD}"/>
            </a:ext>
          </a:extLst>
        </xdr:cNvPr>
        <xdr:cNvSpPr txBox="1"/>
      </xdr:nvSpPr>
      <xdr:spPr>
        <a:xfrm>
          <a:off x="254000" y="2057400"/>
          <a:ext cx="6769100" cy="4051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9600"/>
            <a:t>Do Not Use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</xdr:row>
          <xdr:rowOff>133350</xdr:rowOff>
        </xdr:from>
        <xdr:to>
          <xdr:col>9</xdr:col>
          <xdr:colOff>76200</xdr:colOff>
          <xdr:row>15</xdr:row>
          <xdr:rowOff>19050</xdr:rowOff>
        </xdr:to>
        <xdr:sp macro="" textlink="">
          <xdr:nvSpPr>
            <xdr:cNvPr id="41985" name="Check Box 1" hidden="1">
              <a:extLst>
                <a:ext uri="{63B3BB69-23CF-44E3-9099-C40C66FF867C}">
                  <a14:compatExt spid="_x0000_s41985"/>
                </a:ext>
                <a:ext uri="{FF2B5EF4-FFF2-40B4-BE49-F238E27FC236}">
                  <a16:creationId xmlns:a16="http://schemas.microsoft.com/office/drawing/2014/main" id="{00000000-0008-0000-1F00-00000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</xdr:row>
          <xdr:rowOff>133350</xdr:rowOff>
        </xdr:from>
        <xdr:to>
          <xdr:col>11</xdr:col>
          <xdr:colOff>76200</xdr:colOff>
          <xdr:row>15</xdr:row>
          <xdr:rowOff>19050</xdr:rowOff>
        </xdr:to>
        <xdr:sp macro="" textlink="">
          <xdr:nvSpPr>
            <xdr:cNvPr id="41986" name="Check Box 2" hidden="1">
              <a:extLst>
                <a:ext uri="{63B3BB69-23CF-44E3-9099-C40C66FF867C}">
                  <a14:compatExt spid="_x0000_s41986"/>
                </a:ext>
                <a:ext uri="{FF2B5EF4-FFF2-40B4-BE49-F238E27FC236}">
                  <a16:creationId xmlns:a16="http://schemas.microsoft.com/office/drawing/2014/main" id="{00000000-0008-0000-1F00-00000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</xdr:row>
          <xdr:rowOff>133350</xdr:rowOff>
        </xdr:from>
        <xdr:to>
          <xdr:col>13</xdr:col>
          <xdr:colOff>76200</xdr:colOff>
          <xdr:row>15</xdr:row>
          <xdr:rowOff>19050</xdr:rowOff>
        </xdr:to>
        <xdr:sp macro="" textlink="">
          <xdr:nvSpPr>
            <xdr:cNvPr id="41987" name="Check Box 3" hidden="1">
              <a:extLst>
                <a:ext uri="{63B3BB69-23CF-44E3-9099-C40C66FF867C}">
                  <a14:compatExt spid="_x0000_s41987"/>
                </a:ext>
                <a:ext uri="{FF2B5EF4-FFF2-40B4-BE49-F238E27FC236}">
                  <a16:creationId xmlns:a16="http://schemas.microsoft.com/office/drawing/2014/main" id="{00000000-0008-0000-1F00-00000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</xdr:row>
          <xdr:rowOff>133350</xdr:rowOff>
        </xdr:from>
        <xdr:to>
          <xdr:col>9</xdr:col>
          <xdr:colOff>76200</xdr:colOff>
          <xdr:row>17</xdr:row>
          <xdr:rowOff>28575</xdr:rowOff>
        </xdr:to>
        <xdr:sp macro="" textlink="">
          <xdr:nvSpPr>
            <xdr:cNvPr id="41988" name="Check Box 4" hidden="1">
              <a:extLst>
                <a:ext uri="{63B3BB69-23CF-44E3-9099-C40C66FF867C}">
                  <a14:compatExt spid="_x0000_s41988"/>
                </a:ext>
                <a:ext uri="{FF2B5EF4-FFF2-40B4-BE49-F238E27FC236}">
                  <a16:creationId xmlns:a16="http://schemas.microsoft.com/office/drawing/2014/main" id="{00000000-0008-0000-1F00-00000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</xdr:row>
          <xdr:rowOff>133350</xdr:rowOff>
        </xdr:from>
        <xdr:to>
          <xdr:col>11</xdr:col>
          <xdr:colOff>76200</xdr:colOff>
          <xdr:row>17</xdr:row>
          <xdr:rowOff>28575</xdr:rowOff>
        </xdr:to>
        <xdr:sp macro="" textlink="">
          <xdr:nvSpPr>
            <xdr:cNvPr id="41989" name="Check Box 5" hidden="1">
              <a:extLst>
                <a:ext uri="{63B3BB69-23CF-44E3-9099-C40C66FF867C}">
                  <a14:compatExt spid="_x0000_s41989"/>
                </a:ext>
                <a:ext uri="{FF2B5EF4-FFF2-40B4-BE49-F238E27FC236}">
                  <a16:creationId xmlns:a16="http://schemas.microsoft.com/office/drawing/2014/main" id="{00000000-0008-0000-1F00-00000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</xdr:row>
          <xdr:rowOff>133350</xdr:rowOff>
        </xdr:from>
        <xdr:to>
          <xdr:col>13</xdr:col>
          <xdr:colOff>76200</xdr:colOff>
          <xdr:row>17</xdr:row>
          <xdr:rowOff>28575</xdr:rowOff>
        </xdr:to>
        <xdr:sp macro="" textlink="">
          <xdr:nvSpPr>
            <xdr:cNvPr id="41990" name="Check Box 6" hidden="1">
              <a:extLst>
                <a:ext uri="{63B3BB69-23CF-44E3-9099-C40C66FF867C}">
                  <a14:compatExt spid="_x0000_s41990"/>
                </a:ext>
                <a:ext uri="{FF2B5EF4-FFF2-40B4-BE49-F238E27FC236}">
                  <a16:creationId xmlns:a16="http://schemas.microsoft.com/office/drawing/2014/main" id="{00000000-0008-0000-1F00-00000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</xdr:row>
          <xdr:rowOff>133350</xdr:rowOff>
        </xdr:from>
        <xdr:to>
          <xdr:col>9</xdr:col>
          <xdr:colOff>76200</xdr:colOff>
          <xdr:row>19</xdr:row>
          <xdr:rowOff>28575</xdr:rowOff>
        </xdr:to>
        <xdr:sp macro="" textlink="">
          <xdr:nvSpPr>
            <xdr:cNvPr id="41991" name="Check Box 7" hidden="1">
              <a:extLst>
                <a:ext uri="{63B3BB69-23CF-44E3-9099-C40C66FF867C}">
                  <a14:compatExt spid="_x0000_s41991"/>
                </a:ext>
                <a:ext uri="{FF2B5EF4-FFF2-40B4-BE49-F238E27FC236}">
                  <a16:creationId xmlns:a16="http://schemas.microsoft.com/office/drawing/2014/main" id="{00000000-0008-0000-1F00-00000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</xdr:row>
          <xdr:rowOff>133350</xdr:rowOff>
        </xdr:from>
        <xdr:to>
          <xdr:col>11</xdr:col>
          <xdr:colOff>76200</xdr:colOff>
          <xdr:row>19</xdr:row>
          <xdr:rowOff>28575</xdr:rowOff>
        </xdr:to>
        <xdr:sp macro="" textlink="">
          <xdr:nvSpPr>
            <xdr:cNvPr id="41992" name="Check Box 8" hidden="1">
              <a:extLst>
                <a:ext uri="{63B3BB69-23CF-44E3-9099-C40C66FF867C}">
                  <a14:compatExt spid="_x0000_s41992"/>
                </a:ext>
                <a:ext uri="{FF2B5EF4-FFF2-40B4-BE49-F238E27FC236}">
                  <a16:creationId xmlns:a16="http://schemas.microsoft.com/office/drawing/2014/main" id="{00000000-0008-0000-1F00-00000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133350</xdr:rowOff>
        </xdr:from>
        <xdr:to>
          <xdr:col>13</xdr:col>
          <xdr:colOff>76200</xdr:colOff>
          <xdr:row>19</xdr:row>
          <xdr:rowOff>28575</xdr:rowOff>
        </xdr:to>
        <xdr:sp macro="" textlink="">
          <xdr:nvSpPr>
            <xdr:cNvPr id="41993" name="Check Box 9" hidden="1">
              <a:extLst>
                <a:ext uri="{63B3BB69-23CF-44E3-9099-C40C66FF867C}">
                  <a14:compatExt spid="_x0000_s41993"/>
                </a:ext>
                <a:ext uri="{FF2B5EF4-FFF2-40B4-BE49-F238E27FC236}">
                  <a16:creationId xmlns:a16="http://schemas.microsoft.com/office/drawing/2014/main" id="{00000000-0008-0000-1F00-00000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133350</xdr:rowOff>
        </xdr:from>
        <xdr:to>
          <xdr:col>9</xdr:col>
          <xdr:colOff>76200</xdr:colOff>
          <xdr:row>22</xdr:row>
          <xdr:rowOff>28575</xdr:rowOff>
        </xdr:to>
        <xdr:sp macro="" textlink="">
          <xdr:nvSpPr>
            <xdr:cNvPr id="41994" name="Check Box 10" hidden="1">
              <a:extLst>
                <a:ext uri="{63B3BB69-23CF-44E3-9099-C40C66FF867C}">
                  <a14:compatExt spid="_x0000_s41994"/>
                </a:ext>
                <a:ext uri="{FF2B5EF4-FFF2-40B4-BE49-F238E27FC236}">
                  <a16:creationId xmlns:a16="http://schemas.microsoft.com/office/drawing/2014/main" id="{00000000-0008-0000-1F00-00000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133350</xdr:rowOff>
        </xdr:from>
        <xdr:to>
          <xdr:col>11</xdr:col>
          <xdr:colOff>76200</xdr:colOff>
          <xdr:row>22</xdr:row>
          <xdr:rowOff>28575</xdr:rowOff>
        </xdr:to>
        <xdr:sp macro="" textlink="">
          <xdr:nvSpPr>
            <xdr:cNvPr id="41995" name="Check Box 11" hidden="1">
              <a:extLst>
                <a:ext uri="{63B3BB69-23CF-44E3-9099-C40C66FF867C}">
                  <a14:compatExt spid="_x0000_s41995"/>
                </a:ext>
                <a:ext uri="{FF2B5EF4-FFF2-40B4-BE49-F238E27FC236}">
                  <a16:creationId xmlns:a16="http://schemas.microsoft.com/office/drawing/2014/main" id="{00000000-0008-0000-1F00-00000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133350</xdr:rowOff>
        </xdr:from>
        <xdr:to>
          <xdr:col>13</xdr:col>
          <xdr:colOff>76200</xdr:colOff>
          <xdr:row>22</xdr:row>
          <xdr:rowOff>28575</xdr:rowOff>
        </xdr:to>
        <xdr:sp macro="" textlink="">
          <xdr:nvSpPr>
            <xdr:cNvPr id="41996" name="Check Box 12" hidden="1">
              <a:extLst>
                <a:ext uri="{63B3BB69-23CF-44E3-9099-C40C66FF867C}">
                  <a14:compatExt spid="_x0000_s41996"/>
                </a:ext>
                <a:ext uri="{FF2B5EF4-FFF2-40B4-BE49-F238E27FC236}">
                  <a16:creationId xmlns:a16="http://schemas.microsoft.com/office/drawing/2014/main" id="{00000000-0008-0000-1F00-00000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23</xdr:row>
          <xdr:rowOff>133350</xdr:rowOff>
        </xdr:from>
        <xdr:to>
          <xdr:col>9</xdr:col>
          <xdr:colOff>76200</xdr:colOff>
          <xdr:row>25</xdr:row>
          <xdr:rowOff>28575</xdr:rowOff>
        </xdr:to>
        <xdr:sp macro="" textlink="">
          <xdr:nvSpPr>
            <xdr:cNvPr id="41997" name="Check Box 13" hidden="1">
              <a:extLst>
                <a:ext uri="{63B3BB69-23CF-44E3-9099-C40C66FF867C}">
                  <a14:compatExt spid="_x0000_s41997"/>
                </a:ext>
                <a:ext uri="{FF2B5EF4-FFF2-40B4-BE49-F238E27FC236}">
                  <a16:creationId xmlns:a16="http://schemas.microsoft.com/office/drawing/2014/main" id="{00000000-0008-0000-1F00-00000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23</xdr:row>
          <xdr:rowOff>133350</xdr:rowOff>
        </xdr:from>
        <xdr:to>
          <xdr:col>11</xdr:col>
          <xdr:colOff>76200</xdr:colOff>
          <xdr:row>25</xdr:row>
          <xdr:rowOff>28575</xdr:rowOff>
        </xdr:to>
        <xdr:sp macro="" textlink="">
          <xdr:nvSpPr>
            <xdr:cNvPr id="41998" name="Check Box 14" hidden="1">
              <a:extLst>
                <a:ext uri="{63B3BB69-23CF-44E3-9099-C40C66FF867C}">
                  <a14:compatExt spid="_x0000_s41998"/>
                </a:ext>
                <a:ext uri="{FF2B5EF4-FFF2-40B4-BE49-F238E27FC236}">
                  <a16:creationId xmlns:a16="http://schemas.microsoft.com/office/drawing/2014/main" id="{00000000-0008-0000-1F00-00000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23</xdr:row>
          <xdr:rowOff>133350</xdr:rowOff>
        </xdr:from>
        <xdr:to>
          <xdr:col>13</xdr:col>
          <xdr:colOff>76200</xdr:colOff>
          <xdr:row>25</xdr:row>
          <xdr:rowOff>28575</xdr:rowOff>
        </xdr:to>
        <xdr:sp macro="" textlink="">
          <xdr:nvSpPr>
            <xdr:cNvPr id="41999" name="Check Box 15" hidden="1">
              <a:extLst>
                <a:ext uri="{63B3BB69-23CF-44E3-9099-C40C66FF867C}">
                  <a14:compatExt spid="_x0000_s41999"/>
                </a:ext>
                <a:ext uri="{FF2B5EF4-FFF2-40B4-BE49-F238E27FC236}">
                  <a16:creationId xmlns:a16="http://schemas.microsoft.com/office/drawing/2014/main" id="{00000000-0008-0000-1F00-00000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26</xdr:row>
          <xdr:rowOff>133350</xdr:rowOff>
        </xdr:from>
        <xdr:to>
          <xdr:col>9</xdr:col>
          <xdr:colOff>76200</xdr:colOff>
          <xdr:row>28</xdr:row>
          <xdr:rowOff>28575</xdr:rowOff>
        </xdr:to>
        <xdr:sp macro="" textlink="">
          <xdr:nvSpPr>
            <xdr:cNvPr id="42000" name="Check Box 16" hidden="1">
              <a:extLst>
                <a:ext uri="{63B3BB69-23CF-44E3-9099-C40C66FF867C}">
                  <a14:compatExt spid="_x0000_s42000"/>
                </a:ext>
                <a:ext uri="{FF2B5EF4-FFF2-40B4-BE49-F238E27FC236}">
                  <a16:creationId xmlns:a16="http://schemas.microsoft.com/office/drawing/2014/main" id="{00000000-0008-0000-1F00-00001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26</xdr:row>
          <xdr:rowOff>133350</xdr:rowOff>
        </xdr:from>
        <xdr:to>
          <xdr:col>11</xdr:col>
          <xdr:colOff>76200</xdr:colOff>
          <xdr:row>28</xdr:row>
          <xdr:rowOff>28575</xdr:rowOff>
        </xdr:to>
        <xdr:sp macro="" textlink="">
          <xdr:nvSpPr>
            <xdr:cNvPr id="42001" name="Check Box 17" hidden="1">
              <a:extLst>
                <a:ext uri="{63B3BB69-23CF-44E3-9099-C40C66FF867C}">
                  <a14:compatExt spid="_x0000_s42001"/>
                </a:ext>
                <a:ext uri="{FF2B5EF4-FFF2-40B4-BE49-F238E27FC236}">
                  <a16:creationId xmlns:a16="http://schemas.microsoft.com/office/drawing/2014/main" id="{00000000-0008-0000-1F00-00001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26</xdr:row>
          <xdr:rowOff>133350</xdr:rowOff>
        </xdr:from>
        <xdr:to>
          <xdr:col>13</xdr:col>
          <xdr:colOff>76200</xdr:colOff>
          <xdr:row>28</xdr:row>
          <xdr:rowOff>28575</xdr:rowOff>
        </xdr:to>
        <xdr:sp macro="" textlink="">
          <xdr:nvSpPr>
            <xdr:cNvPr id="42002" name="Check Box 18" hidden="1">
              <a:extLst>
                <a:ext uri="{63B3BB69-23CF-44E3-9099-C40C66FF867C}">
                  <a14:compatExt spid="_x0000_s42002"/>
                </a:ext>
                <a:ext uri="{FF2B5EF4-FFF2-40B4-BE49-F238E27FC236}">
                  <a16:creationId xmlns:a16="http://schemas.microsoft.com/office/drawing/2014/main" id="{00000000-0008-0000-1F00-00001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28</xdr:row>
          <xdr:rowOff>133350</xdr:rowOff>
        </xdr:from>
        <xdr:to>
          <xdr:col>9</xdr:col>
          <xdr:colOff>76200</xdr:colOff>
          <xdr:row>30</xdr:row>
          <xdr:rowOff>28575</xdr:rowOff>
        </xdr:to>
        <xdr:sp macro="" textlink="">
          <xdr:nvSpPr>
            <xdr:cNvPr id="42003" name="Check Box 19" hidden="1">
              <a:extLst>
                <a:ext uri="{63B3BB69-23CF-44E3-9099-C40C66FF867C}">
                  <a14:compatExt spid="_x0000_s42003"/>
                </a:ext>
                <a:ext uri="{FF2B5EF4-FFF2-40B4-BE49-F238E27FC236}">
                  <a16:creationId xmlns:a16="http://schemas.microsoft.com/office/drawing/2014/main" id="{00000000-0008-0000-1F00-00001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28</xdr:row>
          <xdr:rowOff>133350</xdr:rowOff>
        </xdr:from>
        <xdr:to>
          <xdr:col>11</xdr:col>
          <xdr:colOff>76200</xdr:colOff>
          <xdr:row>30</xdr:row>
          <xdr:rowOff>28575</xdr:rowOff>
        </xdr:to>
        <xdr:sp macro="" textlink="">
          <xdr:nvSpPr>
            <xdr:cNvPr id="42004" name="Check Box 20" hidden="1">
              <a:extLst>
                <a:ext uri="{63B3BB69-23CF-44E3-9099-C40C66FF867C}">
                  <a14:compatExt spid="_x0000_s42004"/>
                </a:ext>
                <a:ext uri="{FF2B5EF4-FFF2-40B4-BE49-F238E27FC236}">
                  <a16:creationId xmlns:a16="http://schemas.microsoft.com/office/drawing/2014/main" id="{00000000-0008-0000-1F00-00001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28</xdr:row>
          <xdr:rowOff>133350</xdr:rowOff>
        </xdr:from>
        <xdr:to>
          <xdr:col>13</xdr:col>
          <xdr:colOff>76200</xdr:colOff>
          <xdr:row>30</xdr:row>
          <xdr:rowOff>28575</xdr:rowOff>
        </xdr:to>
        <xdr:sp macro="" textlink="">
          <xdr:nvSpPr>
            <xdr:cNvPr id="42005" name="Check Box 21" hidden="1">
              <a:extLst>
                <a:ext uri="{63B3BB69-23CF-44E3-9099-C40C66FF867C}">
                  <a14:compatExt spid="_x0000_s42005"/>
                </a:ext>
                <a:ext uri="{FF2B5EF4-FFF2-40B4-BE49-F238E27FC236}">
                  <a16:creationId xmlns:a16="http://schemas.microsoft.com/office/drawing/2014/main" id="{00000000-0008-0000-1F00-00001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32</xdr:row>
          <xdr:rowOff>133350</xdr:rowOff>
        </xdr:from>
        <xdr:to>
          <xdr:col>9</xdr:col>
          <xdr:colOff>76200</xdr:colOff>
          <xdr:row>34</xdr:row>
          <xdr:rowOff>19050</xdr:rowOff>
        </xdr:to>
        <xdr:sp macro="" textlink="">
          <xdr:nvSpPr>
            <xdr:cNvPr id="42006" name="Check Box 22" hidden="1">
              <a:extLst>
                <a:ext uri="{63B3BB69-23CF-44E3-9099-C40C66FF867C}">
                  <a14:compatExt spid="_x0000_s42006"/>
                </a:ext>
                <a:ext uri="{FF2B5EF4-FFF2-40B4-BE49-F238E27FC236}">
                  <a16:creationId xmlns:a16="http://schemas.microsoft.com/office/drawing/2014/main" id="{00000000-0008-0000-1F00-00001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133350</xdr:rowOff>
        </xdr:from>
        <xdr:to>
          <xdr:col>11</xdr:col>
          <xdr:colOff>66675</xdr:colOff>
          <xdr:row>34</xdr:row>
          <xdr:rowOff>19050</xdr:rowOff>
        </xdr:to>
        <xdr:sp macro="" textlink="">
          <xdr:nvSpPr>
            <xdr:cNvPr id="42007" name="Check Box 23" hidden="1">
              <a:extLst>
                <a:ext uri="{63B3BB69-23CF-44E3-9099-C40C66FF867C}">
                  <a14:compatExt spid="_x0000_s42007"/>
                </a:ext>
                <a:ext uri="{FF2B5EF4-FFF2-40B4-BE49-F238E27FC236}">
                  <a16:creationId xmlns:a16="http://schemas.microsoft.com/office/drawing/2014/main" id="{00000000-0008-0000-1F00-00001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32</xdr:row>
          <xdr:rowOff>133350</xdr:rowOff>
        </xdr:from>
        <xdr:to>
          <xdr:col>13</xdr:col>
          <xdr:colOff>76200</xdr:colOff>
          <xdr:row>34</xdr:row>
          <xdr:rowOff>28575</xdr:rowOff>
        </xdr:to>
        <xdr:sp macro="" textlink="">
          <xdr:nvSpPr>
            <xdr:cNvPr id="42008" name="Check Box 24" hidden="1">
              <a:extLst>
                <a:ext uri="{63B3BB69-23CF-44E3-9099-C40C66FF867C}">
                  <a14:compatExt spid="_x0000_s42008"/>
                </a:ext>
                <a:ext uri="{FF2B5EF4-FFF2-40B4-BE49-F238E27FC236}">
                  <a16:creationId xmlns:a16="http://schemas.microsoft.com/office/drawing/2014/main" id="{00000000-0008-0000-1F00-00001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37</xdr:row>
          <xdr:rowOff>133350</xdr:rowOff>
        </xdr:from>
        <xdr:to>
          <xdr:col>9</xdr:col>
          <xdr:colOff>76200</xdr:colOff>
          <xdr:row>39</xdr:row>
          <xdr:rowOff>28575</xdr:rowOff>
        </xdr:to>
        <xdr:sp macro="" textlink="">
          <xdr:nvSpPr>
            <xdr:cNvPr id="42009" name="Check Box 25" hidden="1">
              <a:extLst>
                <a:ext uri="{63B3BB69-23CF-44E3-9099-C40C66FF867C}">
                  <a14:compatExt spid="_x0000_s42009"/>
                </a:ext>
                <a:ext uri="{FF2B5EF4-FFF2-40B4-BE49-F238E27FC236}">
                  <a16:creationId xmlns:a16="http://schemas.microsoft.com/office/drawing/2014/main" id="{00000000-0008-0000-1F00-00001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37</xdr:row>
          <xdr:rowOff>133350</xdr:rowOff>
        </xdr:from>
        <xdr:to>
          <xdr:col>11</xdr:col>
          <xdr:colOff>76200</xdr:colOff>
          <xdr:row>39</xdr:row>
          <xdr:rowOff>28575</xdr:rowOff>
        </xdr:to>
        <xdr:sp macro="" textlink="">
          <xdr:nvSpPr>
            <xdr:cNvPr id="42010" name="Check Box 26" hidden="1">
              <a:extLst>
                <a:ext uri="{63B3BB69-23CF-44E3-9099-C40C66FF867C}">
                  <a14:compatExt spid="_x0000_s42010"/>
                </a:ext>
                <a:ext uri="{FF2B5EF4-FFF2-40B4-BE49-F238E27FC236}">
                  <a16:creationId xmlns:a16="http://schemas.microsoft.com/office/drawing/2014/main" id="{00000000-0008-0000-1F00-00001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</xdr:colOff>
          <xdr:row>37</xdr:row>
          <xdr:rowOff>133350</xdr:rowOff>
        </xdr:from>
        <xdr:to>
          <xdr:col>13</xdr:col>
          <xdr:colOff>66675</xdr:colOff>
          <xdr:row>39</xdr:row>
          <xdr:rowOff>28575</xdr:rowOff>
        </xdr:to>
        <xdr:sp macro="" textlink="">
          <xdr:nvSpPr>
            <xdr:cNvPr id="42011" name="Check Box 27" hidden="1">
              <a:extLst>
                <a:ext uri="{63B3BB69-23CF-44E3-9099-C40C66FF867C}">
                  <a14:compatExt spid="_x0000_s42011"/>
                </a:ext>
                <a:ext uri="{FF2B5EF4-FFF2-40B4-BE49-F238E27FC236}">
                  <a16:creationId xmlns:a16="http://schemas.microsoft.com/office/drawing/2014/main" id="{00000000-0008-0000-1F00-00001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47</xdr:row>
          <xdr:rowOff>133350</xdr:rowOff>
        </xdr:from>
        <xdr:to>
          <xdr:col>9</xdr:col>
          <xdr:colOff>76200</xdr:colOff>
          <xdr:row>49</xdr:row>
          <xdr:rowOff>28575</xdr:rowOff>
        </xdr:to>
        <xdr:sp macro="" textlink="">
          <xdr:nvSpPr>
            <xdr:cNvPr id="42012" name="Check Box 28" hidden="1">
              <a:extLst>
                <a:ext uri="{63B3BB69-23CF-44E3-9099-C40C66FF867C}">
                  <a14:compatExt spid="_x0000_s42012"/>
                </a:ext>
                <a:ext uri="{FF2B5EF4-FFF2-40B4-BE49-F238E27FC236}">
                  <a16:creationId xmlns:a16="http://schemas.microsoft.com/office/drawing/2014/main" id="{00000000-0008-0000-1F00-00001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47</xdr:row>
          <xdr:rowOff>133350</xdr:rowOff>
        </xdr:from>
        <xdr:to>
          <xdr:col>11</xdr:col>
          <xdr:colOff>76200</xdr:colOff>
          <xdr:row>49</xdr:row>
          <xdr:rowOff>28575</xdr:rowOff>
        </xdr:to>
        <xdr:sp macro="" textlink="">
          <xdr:nvSpPr>
            <xdr:cNvPr id="42013" name="Check Box 29" hidden="1">
              <a:extLst>
                <a:ext uri="{63B3BB69-23CF-44E3-9099-C40C66FF867C}">
                  <a14:compatExt spid="_x0000_s42013"/>
                </a:ext>
                <a:ext uri="{FF2B5EF4-FFF2-40B4-BE49-F238E27FC236}">
                  <a16:creationId xmlns:a16="http://schemas.microsoft.com/office/drawing/2014/main" id="{00000000-0008-0000-1F00-00001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47</xdr:row>
          <xdr:rowOff>133350</xdr:rowOff>
        </xdr:from>
        <xdr:to>
          <xdr:col>13</xdr:col>
          <xdr:colOff>76200</xdr:colOff>
          <xdr:row>49</xdr:row>
          <xdr:rowOff>28575</xdr:rowOff>
        </xdr:to>
        <xdr:sp macro="" textlink="">
          <xdr:nvSpPr>
            <xdr:cNvPr id="42014" name="Check Box 30" hidden="1">
              <a:extLst>
                <a:ext uri="{63B3BB69-23CF-44E3-9099-C40C66FF867C}">
                  <a14:compatExt spid="_x0000_s42014"/>
                </a:ext>
                <a:ext uri="{FF2B5EF4-FFF2-40B4-BE49-F238E27FC236}">
                  <a16:creationId xmlns:a16="http://schemas.microsoft.com/office/drawing/2014/main" id="{00000000-0008-0000-1F00-00001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133350</xdr:rowOff>
        </xdr:from>
        <xdr:to>
          <xdr:col>9</xdr:col>
          <xdr:colOff>76200</xdr:colOff>
          <xdr:row>51</xdr:row>
          <xdr:rowOff>28575</xdr:rowOff>
        </xdr:to>
        <xdr:sp macro="" textlink="">
          <xdr:nvSpPr>
            <xdr:cNvPr id="42015" name="Check Box 31" hidden="1">
              <a:extLst>
                <a:ext uri="{63B3BB69-23CF-44E3-9099-C40C66FF867C}">
                  <a14:compatExt spid="_x0000_s42015"/>
                </a:ext>
                <a:ext uri="{FF2B5EF4-FFF2-40B4-BE49-F238E27FC236}">
                  <a16:creationId xmlns:a16="http://schemas.microsoft.com/office/drawing/2014/main" id="{00000000-0008-0000-1F00-00001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49</xdr:row>
          <xdr:rowOff>133350</xdr:rowOff>
        </xdr:from>
        <xdr:to>
          <xdr:col>11</xdr:col>
          <xdr:colOff>76200</xdr:colOff>
          <xdr:row>51</xdr:row>
          <xdr:rowOff>28575</xdr:rowOff>
        </xdr:to>
        <xdr:sp macro="" textlink="">
          <xdr:nvSpPr>
            <xdr:cNvPr id="42016" name="Check Box 32" hidden="1">
              <a:extLst>
                <a:ext uri="{63B3BB69-23CF-44E3-9099-C40C66FF867C}">
                  <a14:compatExt spid="_x0000_s42016"/>
                </a:ext>
                <a:ext uri="{FF2B5EF4-FFF2-40B4-BE49-F238E27FC236}">
                  <a16:creationId xmlns:a16="http://schemas.microsoft.com/office/drawing/2014/main" id="{00000000-0008-0000-1F00-00002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49</xdr:row>
          <xdr:rowOff>133350</xdr:rowOff>
        </xdr:from>
        <xdr:to>
          <xdr:col>13</xdr:col>
          <xdr:colOff>76200</xdr:colOff>
          <xdr:row>51</xdr:row>
          <xdr:rowOff>28575</xdr:rowOff>
        </xdr:to>
        <xdr:sp macro="" textlink="">
          <xdr:nvSpPr>
            <xdr:cNvPr id="42017" name="Check Box 33" hidden="1">
              <a:extLst>
                <a:ext uri="{63B3BB69-23CF-44E3-9099-C40C66FF867C}">
                  <a14:compatExt spid="_x0000_s42017"/>
                </a:ext>
                <a:ext uri="{FF2B5EF4-FFF2-40B4-BE49-F238E27FC236}">
                  <a16:creationId xmlns:a16="http://schemas.microsoft.com/office/drawing/2014/main" id="{00000000-0008-0000-1F00-00002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53</xdr:row>
          <xdr:rowOff>133350</xdr:rowOff>
        </xdr:from>
        <xdr:to>
          <xdr:col>9</xdr:col>
          <xdr:colOff>76200</xdr:colOff>
          <xdr:row>55</xdr:row>
          <xdr:rowOff>28575</xdr:rowOff>
        </xdr:to>
        <xdr:sp macro="" textlink="">
          <xdr:nvSpPr>
            <xdr:cNvPr id="42018" name="Check Box 34" hidden="1">
              <a:extLst>
                <a:ext uri="{63B3BB69-23CF-44E3-9099-C40C66FF867C}">
                  <a14:compatExt spid="_x0000_s42018"/>
                </a:ext>
                <a:ext uri="{FF2B5EF4-FFF2-40B4-BE49-F238E27FC236}">
                  <a16:creationId xmlns:a16="http://schemas.microsoft.com/office/drawing/2014/main" id="{00000000-0008-0000-1F00-00002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53</xdr:row>
          <xdr:rowOff>133350</xdr:rowOff>
        </xdr:from>
        <xdr:to>
          <xdr:col>11</xdr:col>
          <xdr:colOff>76200</xdr:colOff>
          <xdr:row>55</xdr:row>
          <xdr:rowOff>28575</xdr:rowOff>
        </xdr:to>
        <xdr:sp macro="" textlink="">
          <xdr:nvSpPr>
            <xdr:cNvPr id="42019" name="Check Box 35" hidden="1">
              <a:extLst>
                <a:ext uri="{63B3BB69-23CF-44E3-9099-C40C66FF867C}">
                  <a14:compatExt spid="_x0000_s42019"/>
                </a:ext>
                <a:ext uri="{FF2B5EF4-FFF2-40B4-BE49-F238E27FC236}">
                  <a16:creationId xmlns:a16="http://schemas.microsoft.com/office/drawing/2014/main" id="{00000000-0008-0000-1F00-00002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53</xdr:row>
          <xdr:rowOff>133350</xdr:rowOff>
        </xdr:from>
        <xdr:to>
          <xdr:col>13</xdr:col>
          <xdr:colOff>76200</xdr:colOff>
          <xdr:row>55</xdr:row>
          <xdr:rowOff>28575</xdr:rowOff>
        </xdr:to>
        <xdr:sp macro="" textlink="">
          <xdr:nvSpPr>
            <xdr:cNvPr id="42020" name="Check Box 36" hidden="1">
              <a:extLst>
                <a:ext uri="{63B3BB69-23CF-44E3-9099-C40C66FF867C}">
                  <a14:compatExt spid="_x0000_s42020"/>
                </a:ext>
                <a:ext uri="{FF2B5EF4-FFF2-40B4-BE49-F238E27FC236}">
                  <a16:creationId xmlns:a16="http://schemas.microsoft.com/office/drawing/2014/main" id="{00000000-0008-0000-1F00-00002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64</xdr:row>
          <xdr:rowOff>133350</xdr:rowOff>
        </xdr:from>
        <xdr:to>
          <xdr:col>9</xdr:col>
          <xdr:colOff>76200</xdr:colOff>
          <xdr:row>66</xdr:row>
          <xdr:rowOff>28575</xdr:rowOff>
        </xdr:to>
        <xdr:sp macro="" textlink="">
          <xdr:nvSpPr>
            <xdr:cNvPr id="42021" name="Check Box 37" hidden="1">
              <a:extLst>
                <a:ext uri="{63B3BB69-23CF-44E3-9099-C40C66FF867C}">
                  <a14:compatExt spid="_x0000_s42021"/>
                </a:ext>
                <a:ext uri="{FF2B5EF4-FFF2-40B4-BE49-F238E27FC236}">
                  <a16:creationId xmlns:a16="http://schemas.microsoft.com/office/drawing/2014/main" id="{00000000-0008-0000-1F00-00002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64</xdr:row>
          <xdr:rowOff>133350</xdr:rowOff>
        </xdr:from>
        <xdr:to>
          <xdr:col>11</xdr:col>
          <xdr:colOff>76200</xdr:colOff>
          <xdr:row>66</xdr:row>
          <xdr:rowOff>28575</xdr:rowOff>
        </xdr:to>
        <xdr:sp macro="" textlink="">
          <xdr:nvSpPr>
            <xdr:cNvPr id="42022" name="Check Box 38" hidden="1">
              <a:extLst>
                <a:ext uri="{63B3BB69-23CF-44E3-9099-C40C66FF867C}">
                  <a14:compatExt spid="_x0000_s42022"/>
                </a:ext>
                <a:ext uri="{FF2B5EF4-FFF2-40B4-BE49-F238E27FC236}">
                  <a16:creationId xmlns:a16="http://schemas.microsoft.com/office/drawing/2014/main" id="{00000000-0008-0000-1F00-00002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64</xdr:row>
          <xdr:rowOff>133350</xdr:rowOff>
        </xdr:from>
        <xdr:to>
          <xdr:col>13</xdr:col>
          <xdr:colOff>76200</xdr:colOff>
          <xdr:row>66</xdr:row>
          <xdr:rowOff>28575</xdr:rowOff>
        </xdr:to>
        <xdr:sp macro="" textlink="">
          <xdr:nvSpPr>
            <xdr:cNvPr id="42023" name="Check Box 39" hidden="1">
              <a:extLst>
                <a:ext uri="{63B3BB69-23CF-44E3-9099-C40C66FF867C}">
                  <a14:compatExt spid="_x0000_s42023"/>
                </a:ext>
                <a:ext uri="{FF2B5EF4-FFF2-40B4-BE49-F238E27FC236}">
                  <a16:creationId xmlns:a16="http://schemas.microsoft.com/office/drawing/2014/main" id="{00000000-0008-0000-1F00-00002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66</xdr:row>
          <xdr:rowOff>133350</xdr:rowOff>
        </xdr:from>
        <xdr:to>
          <xdr:col>9</xdr:col>
          <xdr:colOff>76200</xdr:colOff>
          <xdr:row>68</xdr:row>
          <xdr:rowOff>28575</xdr:rowOff>
        </xdr:to>
        <xdr:sp macro="" textlink="">
          <xdr:nvSpPr>
            <xdr:cNvPr id="42024" name="Check Box 40" hidden="1">
              <a:extLst>
                <a:ext uri="{63B3BB69-23CF-44E3-9099-C40C66FF867C}">
                  <a14:compatExt spid="_x0000_s42024"/>
                </a:ext>
                <a:ext uri="{FF2B5EF4-FFF2-40B4-BE49-F238E27FC236}">
                  <a16:creationId xmlns:a16="http://schemas.microsoft.com/office/drawing/2014/main" id="{00000000-0008-0000-1F00-00002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66</xdr:row>
          <xdr:rowOff>133350</xdr:rowOff>
        </xdr:from>
        <xdr:to>
          <xdr:col>11</xdr:col>
          <xdr:colOff>76200</xdr:colOff>
          <xdr:row>68</xdr:row>
          <xdr:rowOff>28575</xdr:rowOff>
        </xdr:to>
        <xdr:sp macro="" textlink="">
          <xdr:nvSpPr>
            <xdr:cNvPr id="42025" name="Check Box 41" hidden="1">
              <a:extLst>
                <a:ext uri="{63B3BB69-23CF-44E3-9099-C40C66FF867C}">
                  <a14:compatExt spid="_x0000_s42025"/>
                </a:ext>
                <a:ext uri="{FF2B5EF4-FFF2-40B4-BE49-F238E27FC236}">
                  <a16:creationId xmlns:a16="http://schemas.microsoft.com/office/drawing/2014/main" id="{00000000-0008-0000-1F00-00002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66</xdr:row>
          <xdr:rowOff>133350</xdr:rowOff>
        </xdr:from>
        <xdr:to>
          <xdr:col>13</xdr:col>
          <xdr:colOff>76200</xdr:colOff>
          <xdr:row>68</xdr:row>
          <xdr:rowOff>28575</xdr:rowOff>
        </xdr:to>
        <xdr:sp macro="" textlink="">
          <xdr:nvSpPr>
            <xdr:cNvPr id="42026" name="Check Box 42" hidden="1">
              <a:extLst>
                <a:ext uri="{63B3BB69-23CF-44E3-9099-C40C66FF867C}">
                  <a14:compatExt spid="_x0000_s42026"/>
                </a:ext>
                <a:ext uri="{FF2B5EF4-FFF2-40B4-BE49-F238E27FC236}">
                  <a16:creationId xmlns:a16="http://schemas.microsoft.com/office/drawing/2014/main" id="{00000000-0008-0000-1F00-00002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68</xdr:row>
          <xdr:rowOff>9525</xdr:rowOff>
        </xdr:from>
        <xdr:to>
          <xdr:col>9</xdr:col>
          <xdr:colOff>76200</xdr:colOff>
          <xdr:row>70</xdr:row>
          <xdr:rowOff>133350</xdr:rowOff>
        </xdr:to>
        <xdr:sp macro="" textlink="">
          <xdr:nvSpPr>
            <xdr:cNvPr id="42027" name="Check Box 43" hidden="1">
              <a:extLst>
                <a:ext uri="{63B3BB69-23CF-44E3-9099-C40C66FF867C}">
                  <a14:compatExt spid="_x0000_s42027"/>
                </a:ext>
                <a:ext uri="{FF2B5EF4-FFF2-40B4-BE49-F238E27FC236}">
                  <a16:creationId xmlns:a16="http://schemas.microsoft.com/office/drawing/2014/main" id="{00000000-0008-0000-1F00-00002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68</xdr:row>
          <xdr:rowOff>66675</xdr:rowOff>
        </xdr:from>
        <xdr:to>
          <xdr:col>11</xdr:col>
          <xdr:colOff>76200</xdr:colOff>
          <xdr:row>70</xdr:row>
          <xdr:rowOff>95250</xdr:rowOff>
        </xdr:to>
        <xdr:sp macro="" textlink="">
          <xdr:nvSpPr>
            <xdr:cNvPr id="42028" name="Check Box 44" hidden="1">
              <a:extLst>
                <a:ext uri="{63B3BB69-23CF-44E3-9099-C40C66FF867C}">
                  <a14:compatExt spid="_x0000_s42028"/>
                </a:ext>
                <a:ext uri="{FF2B5EF4-FFF2-40B4-BE49-F238E27FC236}">
                  <a16:creationId xmlns:a16="http://schemas.microsoft.com/office/drawing/2014/main" id="{00000000-0008-0000-1F00-00002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68</xdr:row>
          <xdr:rowOff>57150</xdr:rowOff>
        </xdr:from>
        <xdr:to>
          <xdr:col>13</xdr:col>
          <xdr:colOff>76200</xdr:colOff>
          <xdr:row>70</xdr:row>
          <xdr:rowOff>95250</xdr:rowOff>
        </xdr:to>
        <xdr:sp macro="" textlink="">
          <xdr:nvSpPr>
            <xdr:cNvPr id="42029" name="Check Box 45" hidden="1">
              <a:extLst>
                <a:ext uri="{63B3BB69-23CF-44E3-9099-C40C66FF867C}">
                  <a14:compatExt spid="_x0000_s42029"/>
                </a:ext>
                <a:ext uri="{FF2B5EF4-FFF2-40B4-BE49-F238E27FC236}">
                  <a16:creationId xmlns:a16="http://schemas.microsoft.com/office/drawing/2014/main" id="{00000000-0008-0000-1F00-00002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71</xdr:row>
          <xdr:rowOff>133350</xdr:rowOff>
        </xdr:from>
        <xdr:to>
          <xdr:col>9</xdr:col>
          <xdr:colOff>76200</xdr:colOff>
          <xdr:row>73</xdr:row>
          <xdr:rowOff>28575</xdr:rowOff>
        </xdr:to>
        <xdr:sp macro="" textlink="">
          <xdr:nvSpPr>
            <xdr:cNvPr id="42030" name="Check Box 46" hidden="1">
              <a:extLst>
                <a:ext uri="{63B3BB69-23CF-44E3-9099-C40C66FF867C}">
                  <a14:compatExt spid="_x0000_s42030"/>
                </a:ext>
                <a:ext uri="{FF2B5EF4-FFF2-40B4-BE49-F238E27FC236}">
                  <a16:creationId xmlns:a16="http://schemas.microsoft.com/office/drawing/2014/main" id="{00000000-0008-0000-1F00-00002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71</xdr:row>
          <xdr:rowOff>133350</xdr:rowOff>
        </xdr:from>
        <xdr:to>
          <xdr:col>11</xdr:col>
          <xdr:colOff>76200</xdr:colOff>
          <xdr:row>73</xdr:row>
          <xdr:rowOff>28575</xdr:rowOff>
        </xdr:to>
        <xdr:sp macro="" textlink="">
          <xdr:nvSpPr>
            <xdr:cNvPr id="42031" name="Check Box 47" hidden="1">
              <a:extLst>
                <a:ext uri="{63B3BB69-23CF-44E3-9099-C40C66FF867C}">
                  <a14:compatExt spid="_x0000_s42031"/>
                </a:ext>
                <a:ext uri="{FF2B5EF4-FFF2-40B4-BE49-F238E27FC236}">
                  <a16:creationId xmlns:a16="http://schemas.microsoft.com/office/drawing/2014/main" id="{00000000-0008-0000-1F00-00002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71</xdr:row>
          <xdr:rowOff>133350</xdr:rowOff>
        </xdr:from>
        <xdr:to>
          <xdr:col>13</xdr:col>
          <xdr:colOff>76200</xdr:colOff>
          <xdr:row>73</xdr:row>
          <xdr:rowOff>28575</xdr:rowOff>
        </xdr:to>
        <xdr:sp macro="" textlink="">
          <xdr:nvSpPr>
            <xdr:cNvPr id="42032" name="Check Box 48" hidden="1">
              <a:extLst>
                <a:ext uri="{63B3BB69-23CF-44E3-9099-C40C66FF867C}">
                  <a14:compatExt spid="_x0000_s42032"/>
                </a:ext>
                <a:ext uri="{FF2B5EF4-FFF2-40B4-BE49-F238E27FC236}">
                  <a16:creationId xmlns:a16="http://schemas.microsoft.com/office/drawing/2014/main" id="{00000000-0008-0000-1F00-00003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73</xdr:row>
          <xdr:rowOff>133350</xdr:rowOff>
        </xdr:from>
        <xdr:to>
          <xdr:col>9</xdr:col>
          <xdr:colOff>76200</xdr:colOff>
          <xdr:row>75</xdr:row>
          <xdr:rowOff>28575</xdr:rowOff>
        </xdr:to>
        <xdr:sp macro="" textlink="">
          <xdr:nvSpPr>
            <xdr:cNvPr id="42033" name="Check Box 49" hidden="1">
              <a:extLst>
                <a:ext uri="{63B3BB69-23CF-44E3-9099-C40C66FF867C}">
                  <a14:compatExt spid="_x0000_s42033"/>
                </a:ext>
                <a:ext uri="{FF2B5EF4-FFF2-40B4-BE49-F238E27FC236}">
                  <a16:creationId xmlns:a16="http://schemas.microsoft.com/office/drawing/2014/main" id="{00000000-0008-0000-1F00-00003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73</xdr:row>
          <xdr:rowOff>133350</xdr:rowOff>
        </xdr:from>
        <xdr:to>
          <xdr:col>11</xdr:col>
          <xdr:colOff>76200</xdr:colOff>
          <xdr:row>75</xdr:row>
          <xdr:rowOff>28575</xdr:rowOff>
        </xdr:to>
        <xdr:sp macro="" textlink="">
          <xdr:nvSpPr>
            <xdr:cNvPr id="42034" name="Check Box 50" hidden="1">
              <a:extLst>
                <a:ext uri="{63B3BB69-23CF-44E3-9099-C40C66FF867C}">
                  <a14:compatExt spid="_x0000_s42034"/>
                </a:ext>
                <a:ext uri="{FF2B5EF4-FFF2-40B4-BE49-F238E27FC236}">
                  <a16:creationId xmlns:a16="http://schemas.microsoft.com/office/drawing/2014/main" id="{00000000-0008-0000-1F00-00003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73</xdr:row>
          <xdr:rowOff>133350</xdr:rowOff>
        </xdr:from>
        <xdr:to>
          <xdr:col>13</xdr:col>
          <xdr:colOff>76200</xdr:colOff>
          <xdr:row>75</xdr:row>
          <xdr:rowOff>28575</xdr:rowOff>
        </xdr:to>
        <xdr:sp macro="" textlink="">
          <xdr:nvSpPr>
            <xdr:cNvPr id="42035" name="Check Box 51" hidden="1">
              <a:extLst>
                <a:ext uri="{63B3BB69-23CF-44E3-9099-C40C66FF867C}">
                  <a14:compatExt spid="_x0000_s42035"/>
                </a:ext>
                <a:ext uri="{FF2B5EF4-FFF2-40B4-BE49-F238E27FC236}">
                  <a16:creationId xmlns:a16="http://schemas.microsoft.com/office/drawing/2014/main" id="{00000000-0008-0000-1F00-00003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75</xdr:row>
          <xdr:rowOff>133350</xdr:rowOff>
        </xdr:from>
        <xdr:to>
          <xdr:col>9</xdr:col>
          <xdr:colOff>76200</xdr:colOff>
          <xdr:row>77</xdr:row>
          <xdr:rowOff>28575</xdr:rowOff>
        </xdr:to>
        <xdr:sp macro="" textlink="">
          <xdr:nvSpPr>
            <xdr:cNvPr id="42036" name="Check Box 52" hidden="1">
              <a:extLst>
                <a:ext uri="{63B3BB69-23CF-44E3-9099-C40C66FF867C}">
                  <a14:compatExt spid="_x0000_s42036"/>
                </a:ext>
                <a:ext uri="{FF2B5EF4-FFF2-40B4-BE49-F238E27FC236}">
                  <a16:creationId xmlns:a16="http://schemas.microsoft.com/office/drawing/2014/main" id="{00000000-0008-0000-1F00-00003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75</xdr:row>
          <xdr:rowOff>133350</xdr:rowOff>
        </xdr:from>
        <xdr:to>
          <xdr:col>11</xdr:col>
          <xdr:colOff>76200</xdr:colOff>
          <xdr:row>77</xdr:row>
          <xdr:rowOff>28575</xdr:rowOff>
        </xdr:to>
        <xdr:sp macro="" textlink="">
          <xdr:nvSpPr>
            <xdr:cNvPr id="42037" name="Check Box 53" hidden="1">
              <a:extLst>
                <a:ext uri="{63B3BB69-23CF-44E3-9099-C40C66FF867C}">
                  <a14:compatExt spid="_x0000_s42037"/>
                </a:ext>
                <a:ext uri="{FF2B5EF4-FFF2-40B4-BE49-F238E27FC236}">
                  <a16:creationId xmlns:a16="http://schemas.microsoft.com/office/drawing/2014/main" id="{00000000-0008-0000-1F00-00003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75</xdr:row>
          <xdr:rowOff>133350</xdr:rowOff>
        </xdr:from>
        <xdr:to>
          <xdr:col>13</xdr:col>
          <xdr:colOff>76200</xdr:colOff>
          <xdr:row>77</xdr:row>
          <xdr:rowOff>28575</xdr:rowOff>
        </xdr:to>
        <xdr:sp macro="" textlink="">
          <xdr:nvSpPr>
            <xdr:cNvPr id="42038" name="Check Box 54" hidden="1">
              <a:extLst>
                <a:ext uri="{63B3BB69-23CF-44E3-9099-C40C66FF867C}">
                  <a14:compatExt spid="_x0000_s42038"/>
                </a:ext>
                <a:ext uri="{FF2B5EF4-FFF2-40B4-BE49-F238E27FC236}">
                  <a16:creationId xmlns:a16="http://schemas.microsoft.com/office/drawing/2014/main" id="{00000000-0008-0000-1F00-00003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79</xdr:row>
          <xdr:rowOff>133350</xdr:rowOff>
        </xdr:from>
        <xdr:to>
          <xdr:col>9</xdr:col>
          <xdr:colOff>95250</xdr:colOff>
          <xdr:row>81</xdr:row>
          <xdr:rowOff>28575</xdr:rowOff>
        </xdr:to>
        <xdr:sp macro="" textlink="">
          <xdr:nvSpPr>
            <xdr:cNvPr id="42039" name="Check Box 55" hidden="1">
              <a:extLst>
                <a:ext uri="{63B3BB69-23CF-44E3-9099-C40C66FF867C}">
                  <a14:compatExt spid="_x0000_s42039"/>
                </a:ext>
                <a:ext uri="{FF2B5EF4-FFF2-40B4-BE49-F238E27FC236}">
                  <a16:creationId xmlns:a16="http://schemas.microsoft.com/office/drawing/2014/main" id="{00000000-0008-0000-1F00-00003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79</xdr:row>
          <xdr:rowOff>133350</xdr:rowOff>
        </xdr:from>
        <xdr:to>
          <xdr:col>11</xdr:col>
          <xdr:colOff>95250</xdr:colOff>
          <xdr:row>81</xdr:row>
          <xdr:rowOff>28575</xdr:rowOff>
        </xdr:to>
        <xdr:sp macro="" textlink="">
          <xdr:nvSpPr>
            <xdr:cNvPr id="42040" name="Check Box 56" hidden="1">
              <a:extLst>
                <a:ext uri="{63B3BB69-23CF-44E3-9099-C40C66FF867C}">
                  <a14:compatExt spid="_x0000_s42040"/>
                </a:ext>
                <a:ext uri="{FF2B5EF4-FFF2-40B4-BE49-F238E27FC236}">
                  <a16:creationId xmlns:a16="http://schemas.microsoft.com/office/drawing/2014/main" id="{00000000-0008-0000-1F00-00003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79</xdr:row>
          <xdr:rowOff>133350</xdr:rowOff>
        </xdr:from>
        <xdr:to>
          <xdr:col>13</xdr:col>
          <xdr:colOff>76200</xdr:colOff>
          <xdr:row>81</xdr:row>
          <xdr:rowOff>19050</xdr:rowOff>
        </xdr:to>
        <xdr:sp macro="" textlink="">
          <xdr:nvSpPr>
            <xdr:cNvPr id="42041" name="Check Box 57" hidden="1">
              <a:extLst>
                <a:ext uri="{63B3BB69-23CF-44E3-9099-C40C66FF867C}">
                  <a14:compatExt spid="_x0000_s42041"/>
                </a:ext>
                <a:ext uri="{FF2B5EF4-FFF2-40B4-BE49-F238E27FC236}">
                  <a16:creationId xmlns:a16="http://schemas.microsoft.com/office/drawing/2014/main" id="{00000000-0008-0000-1F00-00003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81</xdr:row>
          <xdr:rowOff>133350</xdr:rowOff>
        </xdr:from>
        <xdr:to>
          <xdr:col>9</xdr:col>
          <xdr:colOff>76200</xdr:colOff>
          <xdr:row>83</xdr:row>
          <xdr:rowOff>28575</xdr:rowOff>
        </xdr:to>
        <xdr:sp macro="" textlink="">
          <xdr:nvSpPr>
            <xdr:cNvPr id="42042" name="Check Box 58" hidden="1">
              <a:extLst>
                <a:ext uri="{63B3BB69-23CF-44E3-9099-C40C66FF867C}">
                  <a14:compatExt spid="_x0000_s42042"/>
                </a:ext>
                <a:ext uri="{FF2B5EF4-FFF2-40B4-BE49-F238E27FC236}">
                  <a16:creationId xmlns:a16="http://schemas.microsoft.com/office/drawing/2014/main" id="{00000000-0008-0000-1F00-00003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81</xdr:row>
          <xdr:rowOff>133350</xdr:rowOff>
        </xdr:from>
        <xdr:to>
          <xdr:col>11</xdr:col>
          <xdr:colOff>76200</xdr:colOff>
          <xdr:row>83</xdr:row>
          <xdr:rowOff>28575</xdr:rowOff>
        </xdr:to>
        <xdr:sp macro="" textlink="">
          <xdr:nvSpPr>
            <xdr:cNvPr id="42043" name="Check Box 59" hidden="1">
              <a:extLst>
                <a:ext uri="{63B3BB69-23CF-44E3-9099-C40C66FF867C}">
                  <a14:compatExt spid="_x0000_s42043"/>
                </a:ext>
                <a:ext uri="{FF2B5EF4-FFF2-40B4-BE49-F238E27FC236}">
                  <a16:creationId xmlns:a16="http://schemas.microsoft.com/office/drawing/2014/main" id="{00000000-0008-0000-1F00-00003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81</xdr:row>
          <xdr:rowOff>133350</xdr:rowOff>
        </xdr:from>
        <xdr:to>
          <xdr:col>13</xdr:col>
          <xdr:colOff>76200</xdr:colOff>
          <xdr:row>83</xdr:row>
          <xdr:rowOff>28575</xdr:rowOff>
        </xdr:to>
        <xdr:sp macro="" textlink="">
          <xdr:nvSpPr>
            <xdr:cNvPr id="42044" name="Check Box 60" hidden="1">
              <a:extLst>
                <a:ext uri="{63B3BB69-23CF-44E3-9099-C40C66FF867C}">
                  <a14:compatExt spid="_x0000_s42044"/>
                </a:ext>
                <a:ext uri="{FF2B5EF4-FFF2-40B4-BE49-F238E27FC236}">
                  <a16:creationId xmlns:a16="http://schemas.microsoft.com/office/drawing/2014/main" id="{00000000-0008-0000-1F00-00003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83</xdr:row>
          <xdr:rowOff>133350</xdr:rowOff>
        </xdr:from>
        <xdr:to>
          <xdr:col>9</xdr:col>
          <xdr:colOff>76200</xdr:colOff>
          <xdr:row>85</xdr:row>
          <xdr:rowOff>28575</xdr:rowOff>
        </xdr:to>
        <xdr:sp macro="" textlink="">
          <xdr:nvSpPr>
            <xdr:cNvPr id="42045" name="Check Box 61" hidden="1">
              <a:extLst>
                <a:ext uri="{63B3BB69-23CF-44E3-9099-C40C66FF867C}">
                  <a14:compatExt spid="_x0000_s42045"/>
                </a:ext>
                <a:ext uri="{FF2B5EF4-FFF2-40B4-BE49-F238E27FC236}">
                  <a16:creationId xmlns:a16="http://schemas.microsoft.com/office/drawing/2014/main" id="{00000000-0008-0000-1F00-00003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83</xdr:row>
          <xdr:rowOff>133350</xdr:rowOff>
        </xdr:from>
        <xdr:to>
          <xdr:col>11</xdr:col>
          <xdr:colOff>76200</xdr:colOff>
          <xdr:row>85</xdr:row>
          <xdr:rowOff>28575</xdr:rowOff>
        </xdr:to>
        <xdr:sp macro="" textlink="">
          <xdr:nvSpPr>
            <xdr:cNvPr id="42046" name="Check Box 62" hidden="1">
              <a:extLst>
                <a:ext uri="{63B3BB69-23CF-44E3-9099-C40C66FF867C}">
                  <a14:compatExt spid="_x0000_s42046"/>
                </a:ext>
                <a:ext uri="{FF2B5EF4-FFF2-40B4-BE49-F238E27FC236}">
                  <a16:creationId xmlns:a16="http://schemas.microsoft.com/office/drawing/2014/main" id="{00000000-0008-0000-1F00-00003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83</xdr:row>
          <xdr:rowOff>133350</xdr:rowOff>
        </xdr:from>
        <xdr:to>
          <xdr:col>13</xdr:col>
          <xdr:colOff>76200</xdr:colOff>
          <xdr:row>85</xdr:row>
          <xdr:rowOff>28575</xdr:rowOff>
        </xdr:to>
        <xdr:sp macro="" textlink="">
          <xdr:nvSpPr>
            <xdr:cNvPr id="42047" name="Check Box 63" hidden="1">
              <a:extLst>
                <a:ext uri="{63B3BB69-23CF-44E3-9099-C40C66FF867C}">
                  <a14:compatExt spid="_x0000_s42047"/>
                </a:ext>
                <a:ext uri="{FF2B5EF4-FFF2-40B4-BE49-F238E27FC236}">
                  <a16:creationId xmlns:a16="http://schemas.microsoft.com/office/drawing/2014/main" id="{00000000-0008-0000-1F00-00003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86</xdr:row>
          <xdr:rowOff>133350</xdr:rowOff>
        </xdr:from>
        <xdr:to>
          <xdr:col>9</xdr:col>
          <xdr:colOff>76200</xdr:colOff>
          <xdr:row>88</xdr:row>
          <xdr:rowOff>28575</xdr:rowOff>
        </xdr:to>
        <xdr:sp macro="" textlink="">
          <xdr:nvSpPr>
            <xdr:cNvPr id="42048" name="Check Box 64" hidden="1">
              <a:extLst>
                <a:ext uri="{63B3BB69-23CF-44E3-9099-C40C66FF867C}">
                  <a14:compatExt spid="_x0000_s42048"/>
                </a:ext>
                <a:ext uri="{FF2B5EF4-FFF2-40B4-BE49-F238E27FC236}">
                  <a16:creationId xmlns:a16="http://schemas.microsoft.com/office/drawing/2014/main" id="{00000000-0008-0000-1F00-00004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86</xdr:row>
          <xdr:rowOff>133350</xdr:rowOff>
        </xdr:from>
        <xdr:to>
          <xdr:col>11</xdr:col>
          <xdr:colOff>76200</xdr:colOff>
          <xdr:row>88</xdr:row>
          <xdr:rowOff>28575</xdr:rowOff>
        </xdr:to>
        <xdr:sp macro="" textlink="">
          <xdr:nvSpPr>
            <xdr:cNvPr id="42049" name="Check Box 65" hidden="1">
              <a:extLst>
                <a:ext uri="{63B3BB69-23CF-44E3-9099-C40C66FF867C}">
                  <a14:compatExt spid="_x0000_s42049"/>
                </a:ext>
                <a:ext uri="{FF2B5EF4-FFF2-40B4-BE49-F238E27FC236}">
                  <a16:creationId xmlns:a16="http://schemas.microsoft.com/office/drawing/2014/main" id="{00000000-0008-0000-1F00-00004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86</xdr:row>
          <xdr:rowOff>133350</xdr:rowOff>
        </xdr:from>
        <xdr:to>
          <xdr:col>13</xdr:col>
          <xdr:colOff>76200</xdr:colOff>
          <xdr:row>88</xdr:row>
          <xdr:rowOff>28575</xdr:rowOff>
        </xdr:to>
        <xdr:sp macro="" textlink="">
          <xdr:nvSpPr>
            <xdr:cNvPr id="42050" name="Check Box 66" hidden="1">
              <a:extLst>
                <a:ext uri="{63B3BB69-23CF-44E3-9099-C40C66FF867C}">
                  <a14:compatExt spid="_x0000_s42050"/>
                </a:ext>
                <a:ext uri="{FF2B5EF4-FFF2-40B4-BE49-F238E27FC236}">
                  <a16:creationId xmlns:a16="http://schemas.microsoft.com/office/drawing/2014/main" id="{00000000-0008-0000-1F00-00004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88</xdr:row>
          <xdr:rowOff>133350</xdr:rowOff>
        </xdr:from>
        <xdr:to>
          <xdr:col>9</xdr:col>
          <xdr:colOff>76200</xdr:colOff>
          <xdr:row>90</xdr:row>
          <xdr:rowOff>28575</xdr:rowOff>
        </xdr:to>
        <xdr:sp macro="" textlink="">
          <xdr:nvSpPr>
            <xdr:cNvPr id="42051" name="Check Box 67" hidden="1">
              <a:extLst>
                <a:ext uri="{63B3BB69-23CF-44E3-9099-C40C66FF867C}">
                  <a14:compatExt spid="_x0000_s42051"/>
                </a:ext>
                <a:ext uri="{FF2B5EF4-FFF2-40B4-BE49-F238E27FC236}">
                  <a16:creationId xmlns:a16="http://schemas.microsoft.com/office/drawing/2014/main" id="{00000000-0008-0000-1F00-00004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88</xdr:row>
          <xdr:rowOff>133350</xdr:rowOff>
        </xdr:from>
        <xdr:to>
          <xdr:col>11</xdr:col>
          <xdr:colOff>76200</xdr:colOff>
          <xdr:row>90</xdr:row>
          <xdr:rowOff>28575</xdr:rowOff>
        </xdr:to>
        <xdr:sp macro="" textlink="">
          <xdr:nvSpPr>
            <xdr:cNvPr id="42052" name="Check Box 68" hidden="1">
              <a:extLst>
                <a:ext uri="{63B3BB69-23CF-44E3-9099-C40C66FF867C}">
                  <a14:compatExt spid="_x0000_s42052"/>
                </a:ext>
                <a:ext uri="{FF2B5EF4-FFF2-40B4-BE49-F238E27FC236}">
                  <a16:creationId xmlns:a16="http://schemas.microsoft.com/office/drawing/2014/main" id="{00000000-0008-0000-1F00-00004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88</xdr:row>
          <xdr:rowOff>133350</xdr:rowOff>
        </xdr:from>
        <xdr:to>
          <xdr:col>13</xdr:col>
          <xdr:colOff>76200</xdr:colOff>
          <xdr:row>90</xdr:row>
          <xdr:rowOff>28575</xdr:rowOff>
        </xdr:to>
        <xdr:sp macro="" textlink="">
          <xdr:nvSpPr>
            <xdr:cNvPr id="42053" name="Check Box 69" hidden="1">
              <a:extLst>
                <a:ext uri="{63B3BB69-23CF-44E3-9099-C40C66FF867C}">
                  <a14:compatExt spid="_x0000_s42053"/>
                </a:ext>
                <a:ext uri="{FF2B5EF4-FFF2-40B4-BE49-F238E27FC236}">
                  <a16:creationId xmlns:a16="http://schemas.microsoft.com/office/drawing/2014/main" id="{00000000-0008-0000-1F00-00004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90</xdr:row>
          <xdr:rowOff>133350</xdr:rowOff>
        </xdr:from>
        <xdr:to>
          <xdr:col>9</xdr:col>
          <xdr:colOff>76200</xdr:colOff>
          <xdr:row>92</xdr:row>
          <xdr:rowOff>28575</xdr:rowOff>
        </xdr:to>
        <xdr:sp macro="" textlink="">
          <xdr:nvSpPr>
            <xdr:cNvPr id="42054" name="Check Box 70" hidden="1">
              <a:extLst>
                <a:ext uri="{63B3BB69-23CF-44E3-9099-C40C66FF867C}">
                  <a14:compatExt spid="_x0000_s42054"/>
                </a:ext>
                <a:ext uri="{FF2B5EF4-FFF2-40B4-BE49-F238E27FC236}">
                  <a16:creationId xmlns:a16="http://schemas.microsoft.com/office/drawing/2014/main" id="{00000000-0008-0000-1F00-00004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90</xdr:row>
          <xdr:rowOff>133350</xdr:rowOff>
        </xdr:from>
        <xdr:to>
          <xdr:col>11</xdr:col>
          <xdr:colOff>76200</xdr:colOff>
          <xdr:row>92</xdr:row>
          <xdr:rowOff>28575</xdr:rowOff>
        </xdr:to>
        <xdr:sp macro="" textlink="">
          <xdr:nvSpPr>
            <xdr:cNvPr id="42055" name="Check Box 71" hidden="1">
              <a:extLst>
                <a:ext uri="{63B3BB69-23CF-44E3-9099-C40C66FF867C}">
                  <a14:compatExt spid="_x0000_s42055"/>
                </a:ext>
                <a:ext uri="{FF2B5EF4-FFF2-40B4-BE49-F238E27FC236}">
                  <a16:creationId xmlns:a16="http://schemas.microsoft.com/office/drawing/2014/main" id="{00000000-0008-0000-1F00-00004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90</xdr:row>
          <xdr:rowOff>133350</xdr:rowOff>
        </xdr:from>
        <xdr:to>
          <xdr:col>13</xdr:col>
          <xdr:colOff>76200</xdr:colOff>
          <xdr:row>92</xdr:row>
          <xdr:rowOff>28575</xdr:rowOff>
        </xdr:to>
        <xdr:sp macro="" textlink="">
          <xdr:nvSpPr>
            <xdr:cNvPr id="42056" name="Check Box 72" hidden="1">
              <a:extLst>
                <a:ext uri="{63B3BB69-23CF-44E3-9099-C40C66FF867C}">
                  <a14:compatExt spid="_x0000_s42056"/>
                </a:ext>
                <a:ext uri="{FF2B5EF4-FFF2-40B4-BE49-F238E27FC236}">
                  <a16:creationId xmlns:a16="http://schemas.microsoft.com/office/drawing/2014/main" id="{00000000-0008-0000-1F00-00004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92</xdr:row>
          <xdr:rowOff>133350</xdr:rowOff>
        </xdr:from>
        <xdr:to>
          <xdr:col>9</xdr:col>
          <xdr:colOff>76200</xdr:colOff>
          <xdr:row>94</xdr:row>
          <xdr:rowOff>28575</xdr:rowOff>
        </xdr:to>
        <xdr:sp macro="" textlink="">
          <xdr:nvSpPr>
            <xdr:cNvPr id="42057" name="Check Box 73" hidden="1">
              <a:extLst>
                <a:ext uri="{63B3BB69-23CF-44E3-9099-C40C66FF867C}">
                  <a14:compatExt spid="_x0000_s42057"/>
                </a:ext>
                <a:ext uri="{FF2B5EF4-FFF2-40B4-BE49-F238E27FC236}">
                  <a16:creationId xmlns:a16="http://schemas.microsoft.com/office/drawing/2014/main" id="{00000000-0008-0000-1F00-00004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92</xdr:row>
          <xdr:rowOff>133350</xdr:rowOff>
        </xdr:from>
        <xdr:to>
          <xdr:col>11</xdr:col>
          <xdr:colOff>76200</xdr:colOff>
          <xdr:row>94</xdr:row>
          <xdr:rowOff>28575</xdr:rowOff>
        </xdr:to>
        <xdr:sp macro="" textlink="">
          <xdr:nvSpPr>
            <xdr:cNvPr id="42058" name="Check Box 74" hidden="1">
              <a:extLst>
                <a:ext uri="{63B3BB69-23CF-44E3-9099-C40C66FF867C}">
                  <a14:compatExt spid="_x0000_s42058"/>
                </a:ext>
                <a:ext uri="{FF2B5EF4-FFF2-40B4-BE49-F238E27FC236}">
                  <a16:creationId xmlns:a16="http://schemas.microsoft.com/office/drawing/2014/main" id="{00000000-0008-0000-1F00-00004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92</xdr:row>
          <xdr:rowOff>133350</xdr:rowOff>
        </xdr:from>
        <xdr:to>
          <xdr:col>13</xdr:col>
          <xdr:colOff>76200</xdr:colOff>
          <xdr:row>94</xdr:row>
          <xdr:rowOff>28575</xdr:rowOff>
        </xdr:to>
        <xdr:sp macro="" textlink="">
          <xdr:nvSpPr>
            <xdr:cNvPr id="42059" name="Check Box 75" hidden="1">
              <a:extLst>
                <a:ext uri="{63B3BB69-23CF-44E3-9099-C40C66FF867C}">
                  <a14:compatExt spid="_x0000_s42059"/>
                </a:ext>
                <a:ext uri="{FF2B5EF4-FFF2-40B4-BE49-F238E27FC236}">
                  <a16:creationId xmlns:a16="http://schemas.microsoft.com/office/drawing/2014/main" id="{00000000-0008-0000-1F00-00004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94</xdr:row>
          <xdr:rowOff>133350</xdr:rowOff>
        </xdr:from>
        <xdr:to>
          <xdr:col>9</xdr:col>
          <xdr:colOff>76200</xdr:colOff>
          <xdr:row>96</xdr:row>
          <xdr:rowOff>28575</xdr:rowOff>
        </xdr:to>
        <xdr:sp macro="" textlink="">
          <xdr:nvSpPr>
            <xdr:cNvPr id="42060" name="Check Box 76" hidden="1">
              <a:extLst>
                <a:ext uri="{63B3BB69-23CF-44E3-9099-C40C66FF867C}">
                  <a14:compatExt spid="_x0000_s42060"/>
                </a:ext>
                <a:ext uri="{FF2B5EF4-FFF2-40B4-BE49-F238E27FC236}">
                  <a16:creationId xmlns:a16="http://schemas.microsoft.com/office/drawing/2014/main" id="{00000000-0008-0000-1F00-00004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94</xdr:row>
          <xdr:rowOff>133350</xdr:rowOff>
        </xdr:from>
        <xdr:to>
          <xdr:col>11</xdr:col>
          <xdr:colOff>76200</xdr:colOff>
          <xdr:row>96</xdr:row>
          <xdr:rowOff>28575</xdr:rowOff>
        </xdr:to>
        <xdr:sp macro="" textlink="">
          <xdr:nvSpPr>
            <xdr:cNvPr id="42061" name="Check Box 77" hidden="1">
              <a:extLst>
                <a:ext uri="{63B3BB69-23CF-44E3-9099-C40C66FF867C}">
                  <a14:compatExt spid="_x0000_s42061"/>
                </a:ext>
                <a:ext uri="{FF2B5EF4-FFF2-40B4-BE49-F238E27FC236}">
                  <a16:creationId xmlns:a16="http://schemas.microsoft.com/office/drawing/2014/main" id="{00000000-0008-0000-1F00-00004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94</xdr:row>
          <xdr:rowOff>133350</xdr:rowOff>
        </xdr:from>
        <xdr:to>
          <xdr:col>13</xdr:col>
          <xdr:colOff>76200</xdr:colOff>
          <xdr:row>96</xdr:row>
          <xdr:rowOff>28575</xdr:rowOff>
        </xdr:to>
        <xdr:sp macro="" textlink="">
          <xdr:nvSpPr>
            <xdr:cNvPr id="42062" name="Check Box 78" hidden="1">
              <a:extLst>
                <a:ext uri="{63B3BB69-23CF-44E3-9099-C40C66FF867C}">
                  <a14:compatExt spid="_x0000_s42062"/>
                </a:ext>
                <a:ext uri="{FF2B5EF4-FFF2-40B4-BE49-F238E27FC236}">
                  <a16:creationId xmlns:a16="http://schemas.microsoft.com/office/drawing/2014/main" id="{00000000-0008-0000-1F00-00004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96</xdr:row>
          <xdr:rowOff>133350</xdr:rowOff>
        </xdr:from>
        <xdr:to>
          <xdr:col>9</xdr:col>
          <xdr:colOff>76200</xdr:colOff>
          <xdr:row>98</xdr:row>
          <xdr:rowOff>28575</xdr:rowOff>
        </xdr:to>
        <xdr:sp macro="" textlink="">
          <xdr:nvSpPr>
            <xdr:cNvPr id="42063" name="Check Box 79" hidden="1">
              <a:extLst>
                <a:ext uri="{63B3BB69-23CF-44E3-9099-C40C66FF867C}">
                  <a14:compatExt spid="_x0000_s42063"/>
                </a:ext>
                <a:ext uri="{FF2B5EF4-FFF2-40B4-BE49-F238E27FC236}">
                  <a16:creationId xmlns:a16="http://schemas.microsoft.com/office/drawing/2014/main" id="{00000000-0008-0000-1F00-00004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96</xdr:row>
          <xdr:rowOff>133350</xdr:rowOff>
        </xdr:from>
        <xdr:to>
          <xdr:col>11</xdr:col>
          <xdr:colOff>76200</xdr:colOff>
          <xdr:row>98</xdr:row>
          <xdr:rowOff>28575</xdr:rowOff>
        </xdr:to>
        <xdr:sp macro="" textlink="">
          <xdr:nvSpPr>
            <xdr:cNvPr id="42064" name="Check Box 80" hidden="1">
              <a:extLst>
                <a:ext uri="{63B3BB69-23CF-44E3-9099-C40C66FF867C}">
                  <a14:compatExt spid="_x0000_s42064"/>
                </a:ext>
                <a:ext uri="{FF2B5EF4-FFF2-40B4-BE49-F238E27FC236}">
                  <a16:creationId xmlns:a16="http://schemas.microsoft.com/office/drawing/2014/main" id="{00000000-0008-0000-1F00-00005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96</xdr:row>
          <xdr:rowOff>133350</xdr:rowOff>
        </xdr:from>
        <xdr:to>
          <xdr:col>13</xdr:col>
          <xdr:colOff>76200</xdr:colOff>
          <xdr:row>98</xdr:row>
          <xdr:rowOff>28575</xdr:rowOff>
        </xdr:to>
        <xdr:sp macro="" textlink="">
          <xdr:nvSpPr>
            <xdr:cNvPr id="42065" name="Check Box 81" hidden="1">
              <a:extLst>
                <a:ext uri="{63B3BB69-23CF-44E3-9099-C40C66FF867C}">
                  <a14:compatExt spid="_x0000_s42065"/>
                </a:ext>
                <a:ext uri="{FF2B5EF4-FFF2-40B4-BE49-F238E27FC236}">
                  <a16:creationId xmlns:a16="http://schemas.microsoft.com/office/drawing/2014/main" id="{00000000-0008-0000-1F00-00005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98</xdr:row>
          <xdr:rowOff>133350</xdr:rowOff>
        </xdr:from>
        <xdr:to>
          <xdr:col>9</xdr:col>
          <xdr:colOff>76200</xdr:colOff>
          <xdr:row>100</xdr:row>
          <xdr:rowOff>28575</xdr:rowOff>
        </xdr:to>
        <xdr:sp macro="" textlink="">
          <xdr:nvSpPr>
            <xdr:cNvPr id="42066" name="Check Box 82" hidden="1">
              <a:extLst>
                <a:ext uri="{63B3BB69-23CF-44E3-9099-C40C66FF867C}">
                  <a14:compatExt spid="_x0000_s42066"/>
                </a:ext>
                <a:ext uri="{FF2B5EF4-FFF2-40B4-BE49-F238E27FC236}">
                  <a16:creationId xmlns:a16="http://schemas.microsoft.com/office/drawing/2014/main" id="{00000000-0008-0000-1F00-00005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98</xdr:row>
          <xdr:rowOff>133350</xdr:rowOff>
        </xdr:from>
        <xdr:to>
          <xdr:col>11</xdr:col>
          <xdr:colOff>76200</xdr:colOff>
          <xdr:row>100</xdr:row>
          <xdr:rowOff>28575</xdr:rowOff>
        </xdr:to>
        <xdr:sp macro="" textlink="">
          <xdr:nvSpPr>
            <xdr:cNvPr id="42067" name="Check Box 83" hidden="1">
              <a:extLst>
                <a:ext uri="{63B3BB69-23CF-44E3-9099-C40C66FF867C}">
                  <a14:compatExt spid="_x0000_s42067"/>
                </a:ext>
                <a:ext uri="{FF2B5EF4-FFF2-40B4-BE49-F238E27FC236}">
                  <a16:creationId xmlns:a16="http://schemas.microsoft.com/office/drawing/2014/main" id="{00000000-0008-0000-1F00-00005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98</xdr:row>
          <xdr:rowOff>133350</xdr:rowOff>
        </xdr:from>
        <xdr:to>
          <xdr:col>13</xdr:col>
          <xdr:colOff>76200</xdr:colOff>
          <xdr:row>100</xdr:row>
          <xdr:rowOff>28575</xdr:rowOff>
        </xdr:to>
        <xdr:sp macro="" textlink="">
          <xdr:nvSpPr>
            <xdr:cNvPr id="42068" name="Check Box 84" hidden="1">
              <a:extLst>
                <a:ext uri="{63B3BB69-23CF-44E3-9099-C40C66FF867C}">
                  <a14:compatExt spid="_x0000_s42068"/>
                </a:ext>
                <a:ext uri="{FF2B5EF4-FFF2-40B4-BE49-F238E27FC236}">
                  <a16:creationId xmlns:a16="http://schemas.microsoft.com/office/drawing/2014/main" id="{00000000-0008-0000-1F00-00005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100</xdr:row>
          <xdr:rowOff>133350</xdr:rowOff>
        </xdr:from>
        <xdr:to>
          <xdr:col>9</xdr:col>
          <xdr:colOff>76200</xdr:colOff>
          <xdr:row>102</xdr:row>
          <xdr:rowOff>28575</xdr:rowOff>
        </xdr:to>
        <xdr:sp macro="" textlink="">
          <xdr:nvSpPr>
            <xdr:cNvPr id="42069" name="Check Box 85" hidden="1">
              <a:extLst>
                <a:ext uri="{63B3BB69-23CF-44E3-9099-C40C66FF867C}">
                  <a14:compatExt spid="_x0000_s42069"/>
                </a:ext>
                <a:ext uri="{FF2B5EF4-FFF2-40B4-BE49-F238E27FC236}">
                  <a16:creationId xmlns:a16="http://schemas.microsoft.com/office/drawing/2014/main" id="{00000000-0008-0000-1F00-00005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100</xdr:row>
          <xdr:rowOff>133350</xdr:rowOff>
        </xdr:from>
        <xdr:to>
          <xdr:col>11</xdr:col>
          <xdr:colOff>76200</xdr:colOff>
          <xdr:row>102</xdr:row>
          <xdr:rowOff>28575</xdr:rowOff>
        </xdr:to>
        <xdr:sp macro="" textlink="">
          <xdr:nvSpPr>
            <xdr:cNvPr id="42070" name="Check Box 86" hidden="1">
              <a:extLst>
                <a:ext uri="{63B3BB69-23CF-44E3-9099-C40C66FF867C}">
                  <a14:compatExt spid="_x0000_s42070"/>
                </a:ext>
                <a:ext uri="{FF2B5EF4-FFF2-40B4-BE49-F238E27FC236}">
                  <a16:creationId xmlns:a16="http://schemas.microsoft.com/office/drawing/2014/main" id="{00000000-0008-0000-1F00-00005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100</xdr:row>
          <xdr:rowOff>133350</xdr:rowOff>
        </xdr:from>
        <xdr:to>
          <xdr:col>13</xdr:col>
          <xdr:colOff>76200</xdr:colOff>
          <xdr:row>102</xdr:row>
          <xdr:rowOff>28575</xdr:rowOff>
        </xdr:to>
        <xdr:sp macro="" textlink="">
          <xdr:nvSpPr>
            <xdr:cNvPr id="42071" name="Check Box 87" hidden="1">
              <a:extLst>
                <a:ext uri="{63B3BB69-23CF-44E3-9099-C40C66FF867C}">
                  <a14:compatExt spid="_x0000_s42071"/>
                </a:ext>
                <a:ext uri="{FF2B5EF4-FFF2-40B4-BE49-F238E27FC236}">
                  <a16:creationId xmlns:a16="http://schemas.microsoft.com/office/drawing/2014/main" id="{00000000-0008-0000-1F00-00005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102</xdr:row>
          <xdr:rowOff>133350</xdr:rowOff>
        </xdr:from>
        <xdr:to>
          <xdr:col>9</xdr:col>
          <xdr:colOff>76200</xdr:colOff>
          <xdr:row>104</xdr:row>
          <xdr:rowOff>28575</xdr:rowOff>
        </xdr:to>
        <xdr:sp macro="" textlink="">
          <xdr:nvSpPr>
            <xdr:cNvPr id="42072" name="Check Box 88" hidden="1">
              <a:extLst>
                <a:ext uri="{63B3BB69-23CF-44E3-9099-C40C66FF867C}">
                  <a14:compatExt spid="_x0000_s42072"/>
                </a:ext>
                <a:ext uri="{FF2B5EF4-FFF2-40B4-BE49-F238E27FC236}">
                  <a16:creationId xmlns:a16="http://schemas.microsoft.com/office/drawing/2014/main" id="{00000000-0008-0000-1F00-00005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102</xdr:row>
          <xdr:rowOff>133350</xdr:rowOff>
        </xdr:from>
        <xdr:to>
          <xdr:col>11</xdr:col>
          <xdr:colOff>76200</xdr:colOff>
          <xdr:row>104</xdr:row>
          <xdr:rowOff>28575</xdr:rowOff>
        </xdr:to>
        <xdr:sp macro="" textlink="">
          <xdr:nvSpPr>
            <xdr:cNvPr id="42073" name="Check Box 89" hidden="1">
              <a:extLst>
                <a:ext uri="{63B3BB69-23CF-44E3-9099-C40C66FF867C}">
                  <a14:compatExt spid="_x0000_s42073"/>
                </a:ext>
                <a:ext uri="{FF2B5EF4-FFF2-40B4-BE49-F238E27FC236}">
                  <a16:creationId xmlns:a16="http://schemas.microsoft.com/office/drawing/2014/main" id="{00000000-0008-0000-1F00-00005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102</xdr:row>
          <xdr:rowOff>133350</xdr:rowOff>
        </xdr:from>
        <xdr:to>
          <xdr:col>13</xdr:col>
          <xdr:colOff>76200</xdr:colOff>
          <xdr:row>104</xdr:row>
          <xdr:rowOff>28575</xdr:rowOff>
        </xdr:to>
        <xdr:sp macro="" textlink="">
          <xdr:nvSpPr>
            <xdr:cNvPr id="42074" name="Check Box 90" hidden="1">
              <a:extLst>
                <a:ext uri="{63B3BB69-23CF-44E3-9099-C40C66FF867C}">
                  <a14:compatExt spid="_x0000_s42074"/>
                </a:ext>
                <a:ext uri="{FF2B5EF4-FFF2-40B4-BE49-F238E27FC236}">
                  <a16:creationId xmlns:a16="http://schemas.microsoft.com/office/drawing/2014/main" id="{00000000-0008-0000-1F00-00005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104</xdr:row>
          <xdr:rowOff>133350</xdr:rowOff>
        </xdr:from>
        <xdr:to>
          <xdr:col>9</xdr:col>
          <xdr:colOff>76200</xdr:colOff>
          <xdr:row>106</xdr:row>
          <xdr:rowOff>28575</xdr:rowOff>
        </xdr:to>
        <xdr:sp macro="" textlink="">
          <xdr:nvSpPr>
            <xdr:cNvPr id="42075" name="Check Box 91" hidden="1">
              <a:extLst>
                <a:ext uri="{63B3BB69-23CF-44E3-9099-C40C66FF867C}">
                  <a14:compatExt spid="_x0000_s42075"/>
                </a:ext>
                <a:ext uri="{FF2B5EF4-FFF2-40B4-BE49-F238E27FC236}">
                  <a16:creationId xmlns:a16="http://schemas.microsoft.com/office/drawing/2014/main" id="{00000000-0008-0000-1F00-00005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104</xdr:row>
          <xdr:rowOff>133350</xdr:rowOff>
        </xdr:from>
        <xdr:to>
          <xdr:col>11</xdr:col>
          <xdr:colOff>76200</xdr:colOff>
          <xdr:row>106</xdr:row>
          <xdr:rowOff>28575</xdr:rowOff>
        </xdr:to>
        <xdr:sp macro="" textlink="">
          <xdr:nvSpPr>
            <xdr:cNvPr id="42076" name="Check Box 92" hidden="1">
              <a:extLst>
                <a:ext uri="{63B3BB69-23CF-44E3-9099-C40C66FF867C}">
                  <a14:compatExt spid="_x0000_s42076"/>
                </a:ext>
                <a:ext uri="{FF2B5EF4-FFF2-40B4-BE49-F238E27FC236}">
                  <a16:creationId xmlns:a16="http://schemas.microsoft.com/office/drawing/2014/main" id="{00000000-0008-0000-1F00-00005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104</xdr:row>
          <xdr:rowOff>133350</xdr:rowOff>
        </xdr:from>
        <xdr:to>
          <xdr:col>13</xdr:col>
          <xdr:colOff>76200</xdr:colOff>
          <xdr:row>106</xdr:row>
          <xdr:rowOff>28575</xdr:rowOff>
        </xdr:to>
        <xdr:sp macro="" textlink="">
          <xdr:nvSpPr>
            <xdr:cNvPr id="42077" name="Check Box 93" hidden="1">
              <a:extLst>
                <a:ext uri="{63B3BB69-23CF-44E3-9099-C40C66FF867C}">
                  <a14:compatExt spid="_x0000_s42077"/>
                </a:ext>
                <a:ext uri="{FF2B5EF4-FFF2-40B4-BE49-F238E27FC236}">
                  <a16:creationId xmlns:a16="http://schemas.microsoft.com/office/drawing/2014/main" id="{00000000-0008-0000-1F00-00005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114</xdr:row>
          <xdr:rowOff>133350</xdr:rowOff>
        </xdr:from>
        <xdr:to>
          <xdr:col>9</xdr:col>
          <xdr:colOff>76200</xdr:colOff>
          <xdr:row>116</xdr:row>
          <xdr:rowOff>28575</xdr:rowOff>
        </xdr:to>
        <xdr:sp macro="" textlink="">
          <xdr:nvSpPr>
            <xdr:cNvPr id="42078" name="Check Box 94" hidden="1">
              <a:extLst>
                <a:ext uri="{63B3BB69-23CF-44E3-9099-C40C66FF867C}">
                  <a14:compatExt spid="_x0000_s42078"/>
                </a:ext>
                <a:ext uri="{FF2B5EF4-FFF2-40B4-BE49-F238E27FC236}">
                  <a16:creationId xmlns:a16="http://schemas.microsoft.com/office/drawing/2014/main" id="{00000000-0008-0000-1F00-00005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114</xdr:row>
          <xdr:rowOff>133350</xdr:rowOff>
        </xdr:from>
        <xdr:to>
          <xdr:col>11</xdr:col>
          <xdr:colOff>76200</xdr:colOff>
          <xdr:row>116</xdr:row>
          <xdr:rowOff>28575</xdr:rowOff>
        </xdr:to>
        <xdr:sp macro="" textlink="">
          <xdr:nvSpPr>
            <xdr:cNvPr id="42079" name="Check Box 95" hidden="1">
              <a:extLst>
                <a:ext uri="{63B3BB69-23CF-44E3-9099-C40C66FF867C}">
                  <a14:compatExt spid="_x0000_s42079"/>
                </a:ext>
                <a:ext uri="{FF2B5EF4-FFF2-40B4-BE49-F238E27FC236}">
                  <a16:creationId xmlns:a16="http://schemas.microsoft.com/office/drawing/2014/main" id="{00000000-0008-0000-1F00-00005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114</xdr:row>
          <xdr:rowOff>133350</xdr:rowOff>
        </xdr:from>
        <xdr:to>
          <xdr:col>13</xdr:col>
          <xdr:colOff>76200</xdr:colOff>
          <xdr:row>116</xdr:row>
          <xdr:rowOff>28575</xdr:rowOff>
        </xdr:to>
        <xdr:sp macro="" textlink="">
          <xdr:nvSpPr>
            <xdr:cNvPr id="42080" name="Check Box 96" hidden="1">
              <a:extLst>
                <a:ext uri="{63B3BB69-23CF-44E3-9099-C40C66FF867C}">
                  <a14:compatExt spid="_x0000_s42080"/>
                </a:ext>
                <a:ext uri="{FF2B5EF4-FFF2-40B4-BE49-F238E27FC236}">
                  <a16:creationId xmlns:a16="http://schemas.microsoft.com/office/drawing/2014/main" id="{00000000-0008-0000-1F00-00006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116</xdr:row>
          <xdr:rowOff>133350</xdr:rowOff>
        </xdr:from>
        <xdr:to>
          <xdr:col>9</xdr:col>
          <xdr:colOff>76200</xdr:colOff>
          <xdr:row>118</xdr:row>
          <xdr:rowOff>28575</xdr:rowOff>
        </xdr:to>
        <xdr:sp macro="" textlink="">
          <xdr:nvSpPr>
            <xdr:cNvPr id="42081" name="Check Box 97" hidden="1">
              <a:extLst>
                <a:ext uri="{63B3BB69-23CF-44E3-9099-C40C66FF867C}">
                  <a14:compatExt spid="_x0000_s42081"/>
                </a:ext>
                <a:ext uri="{FF2B5EF4-FFF2-40B4-BE49-F238E27FC236}">
                  <a16:creationId xmlns:a16="http://schemas.microsoft.com/office/drawing/2014/main" id="{00000000-0008-0000-1F00-00006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116</xdr:row>
          <xdr:rowOff>133350</xdr:rowOff>
        </xdr:from>
        <xdr:to>
          <xdr:col>11</xdr:col>
          <xdr:colOff>76200</xdr:colOff>
          <xdr:row>118</xdr:row>
          <xdr:rowOff>28575</xdr:rowOff>
        </xdr:to>
        <xdr:sp macro="" textlink="">
          <xdr:nvSpPr>
            <xdr:cNvPr id="42082" name="Check Box 98" hidden="1">
              <a:extLst>
                <a:ext uri="{63B3BB69-23CF-44E3-9099-C40C66FF867C}">
                  <a14:compatExt spid="_x0000_s42082"/>
                </a:ext>
                <a:ext uri="{FF2B5EF4-FFF2-40B4-BE49-F238E27FC236}">
                  <a16:creationId xmlns:a16="http://schemas.microsoft.com/office/drawing/2014/main" id="{00000000-0008-0000-1F00-00006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116</xdr:row>
          <xdr:rowOff>133350</xdr:rowOff>
        </xdr:from>
        <xdr:to>
          <xdr:col>13</xdr:col>
          <xdr:colOff>76200</xdr:colOff>
          <xdr:row>118</xdr:row>
          <xdr:rowOff>28575</xdr:rowOff>
        </xdr:to>
        <xdr:sp macro="" textlink="">
          <xdr:nvSpPr>
            <xdr:cNvPr id="42083" name="Check Box 99" hidden="1">
              <a:extLst>
                <a:ext uri="{63B3BB69-23CF-44E3-9099-C40C66FF867C}">
                  <a14:compatExt spid="_x0000_s42083"/>
                </a:ext>
                <a:ext uri="{FF2B5EF4-FFF2-40B4-BE49-F238E27FC236}">
                  <a16:creationId xmlns:a16="http://schemas.microsoft.com/office/drawing/2014/main" id="{00000000-0008-0000-1F00-00006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121</xdr:row>
          <xdr:rowOff>133350</xdr:rowOff>
        </xdr:from>
        <xdr:to>
          <xdr:col>9</xdr:col>
          <xdr:colOff>76200</xdr:colOff>
          <xdr:row>123</xdr:row>
          <xdr:rowOff>28575</xdr:rowOff>
        </xdr:to>
        <xdr:sp macro="" textlink="">
          <xdr:nvSpPr>
            <xdr:cNvPr id="42084" name="Check Box 100" hidden="1">
              <a:extLst>
                <a:ext uri="{63B3BB69-23CF-44E3-9099-C40C66FF867C}">
                  <a14:compatExt spid="_x0000_s42084"/>
                </a:ext>
                <a:ext uri="{FF2B5EF4-FFF2-40B4-BE49-F238E27FC236}">
                  <a16:creationId xmlns:a16="http://schemas.microsoft.com/office/drawing/2014/main" id="{00000000-0008-0000-1F00-00006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121</xdr:row>
          <xdr:rowOff>133350</xdr:rowOff>
        </xdr:from>
        <xdr:to>
          <xdr:col>11</xdr:col>
          <xdr:colOff>76200</xdr:colOff>
          <xdr:row>123</xdr:row>
          <xdr:rowOff>28575</xdr:rowOff>
        </xdr:to>
        <xdr:sp macro="" textlink="">
          <xdr:nvSpPr>
            <xdr:cNvPr id="42085" name="Check Box 101" hidden="1">
              <a:extLst>
                <a:ext uri="{63B3BB69-23CF-44E3-9099-C40C66FF867C}">
                  <a14:compatExt spid="_x0000_s42085"/>
                </a:ext>
                <a:ext uri="{FF2B5EF4-FFF2-40B4-BE49-F238E27FC236}">
                  <a16:creationId xmlns:a16="http://schemas.microsoft.com/office/drawing/2014/main" id="{00000000-0008-0000-1F00-00006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121</xdr:row>
          <xdr:rowOff>133350</xdr:rowOff>
        </xdr:from>
        <xdr:to>
          <xdr:col>13</xdr:col>
          <xdr:colOff>76200</xdr:colOff>
          <xdr:row>123</xdr:row>
          <xdr:rowOff>28575</xdr:rowOff>
        </xdr:to>
        <xdr:sp macro="" textlink="">
          <xdr:nvSpPr>
            <xdr:cNvPr id="42086" name="Check Box 102" hidden="1">
              <a:extLst>
                <a:ext uri="{63B3BB69-23CF-44E3-9099-C40C66FF867C}">
                  <a14:compatExt spid="_x0000_s42086"/>
                </a:ext>
                <a:ext uri="{FF2B5EF4-FFF2-40B4-BE49-F238E27FC236}">
                  <a16:creationId xmlns:a16="http://schemas.microsoft.com/office/drawing/2014/main" id="{00000000-0008-0000-1F00-00006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124</xdr:row>
          <xdr:rowOff>133350</xdr:rowOff>
        </xdr:from>
        <xdr:to>
          <xdr:col>9</xdr:col>
          <xdr:colOff>76200</xdr:colOff>
          <xdr:row>126</xdr:row>
          <xdr:rowOff>28575</xdr:rowOff>
        </xdr:to>
        <xdr:sp macro="" textlink="">
          <xdr:nvSpPr>
            <xdr:cNvPr id="42087" name="Check Box 103" hidden="1">
              <a:extLst>
                <a:ext uri="{63B3BB69-23CF-44E3-9099-C40C66FF867C}">
                  <a14:compatExt spid="_x0000_s42087"/>
                </a:ext>
                <a:ext uri="{FF2B5EF4-FFF2-40B4-BE49-F238E27FC236}">
                  <a16:creationId xmlns:a16="http://schemas.microsoft.com/office/drawing/2014/main" id="{00000000-0008-0000-1F00-00006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124</xdr:row>
          <xdr:rowOff>133350</xdr:rowOff>
        </xdr:from>
        <xdr:to>
          <xdr:col>11</xdr:col>
          <xdr:colOff>76200</xdr:colOff>
          <xdr:row>126</xdr:row>
          <xdr:rowOff>28575</xdr:rowOff>
        </xdr:to>
        <xdr:sp macro="" textlink="">
          <xdr:nvSpPr>
            <xdr:cNvPr id="42088" name="Check Box 104" hidden="1">
              <a:extLst>
                <a:ext uri="{63B3BB69-23CF-44E3-9099-C40C66FF867C}">
                  <a14:compatExt spid="_x0000_s42088"/>
                </a:ext>
                <a:ext uri="{FF2B5EF4-FFF2-40B4-BE49-F238E27FC236}">
                  <a16:creationId xmlns:a16="http://schemas.microsoft.com/office/drawing/2014/main" id="{00000000-0008-0000-1F00-00006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124</xdr:row>
          <xdr:rowOff>133350</xdr:rowOff>
        </xdr:from>
        <xdr:to>
          <xdr:col>13</xdr:col>
          <xdr:colOff>76200</xdr:colOff>
          <xdr:row>126</xdr:row>
          <xdr:rowOff>28575</xdr:rowOff>
        </xdr:to>
        <xdr:sp macro="" textlink="">
          <xdr:nvSpPr>
            <xdr:cNvPr id="42089" name="Check Box 105" hidden="1">
              <a:extLst>
                <a:ext uri="{63B3BB69-23CF-44E3-9099-C40C66FF867C}">
                  <a14:compatExt spid="_x0000_s42089"/>
                </a:ext>
                <a:ext uri="{FF2B5EF4-FFF2-40B4-BE49-F238E27FC236}">
                  <a16:creationId xmlns:a16="http://schemas.microsoft.com/office/drawing/2014/main" id="{00000000-0008-0000-1F00-00006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128</xdr:row>
          <xdr:rowOff>133350</xdr:rowOff>
        </xdr:from>
        <xdr:to>
          <xdr:col>9</xdr:col>
          <xdr:colOff>76200</xdr:colOff>
          <xdr:row>130</xdr:row>
          <xdr:rowOff>28575</xdr:rowOff>
        </xdr:to>
        <xdr:sp macro="" textlink="">
          <xdr:nvSpPr>
            <xdr:cNvPr id="42090" name="Check Box 106" hidden="1">
              <a:extLst>
                <a:ext uri="{63B3BB69-23CF-44E3-9099-C40C66FF867C}">
                  <a14:compatExt spid="_x0000_s42090"/>
                </a:ext>
                <a:ext uri="{FF2B5EF4-FFF2-40B4-BE49-F238E27FC236}">
                  <a16:creationId xmlns:a16="http://schemas.microsoft.com/office/drawing/2014/main" id="{00000000-0008-0000-1F00-00006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128</xdr:row>
          <xdr:rowOff>133350</xdr:rowOff>
        </xdr:from>
        <xdr:to>
          <xdr:col>11</xdr:col>
          <xdr:colOff>76200</xdr:colOff>
          <xdr:row>130</xdr:row>
          <xdr:rowOff>28575</xdr:rowOff>
        </xdr:to>
        <xdr:sp macro="" textlink="">
          <xdr:nvSpPr>
            <xdr:cNvPr id="42091" name="Check Box 107" hidden="1">
              <a:extLst>
                <a:ext uri="{63B3BB69-23CF-44E3-9099-C40C66FF867C}">
                  <a14:compatExt spid="_x0000_s42091"/>
                </a:ext>
                <a:ext uri="{FF2B5EF4-FFF2-40B4-BE49-F238E27FC236}">
                  <a16:creationId xmlns:a16="http://schemas.microsoft.com/office/drawing/2014/main" id="{00000000-0008-0000-1F00-00006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128</xdr:row>
          <xdr:rowOff>133350</xdr:rowOff>
        </xdr:from>
        <xdr:to>
          <xdr:col>13</xdr:col>
          <xdr:colOff>76200</xdr:colOff>
          <xdr:row>130</xdr:row>
          <xdr:rowOff>28575</xdr:rowOff>
        </xdr:to>
        <xdr:sp macro="" textlink="">
          <xdr:nvSpPr>
            <xdr:cNvPr id="42092" name="Check Box 108" hidden="1">
              <a:extLst>
                <a:ext uri="{63B3BB69-23CF-44E3-9099-C40C66FF867C}">
                  <a14:compatExt spid="_x0000_s42092"/>
                </a:ext>
                <a:ext uri="{FF2B5EF4-FFF2-40B4-BE49-F238E27FC236}">
                  <a16:creationId xmlns:a16="http://schemas.microsoft.com/office/drawing/2014/main" id="{00000000-0008-0000-1F00-00006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145</xdr:row>
          <xdr:rowOff>133350</xdr:rowOff>
        </xdr:from>
        <xdr:to>
          <xdr:col>9</xdr:col>
          <xdr:colOff>76200</xdr:colOff>
          <xdr:row>147</xdr:row>
          <xdr:rowOff>28575</xdr:rowOff>
        </xdr:to>
        <xdr:sp macro="" textlink="">
          <xdr:nvSpPr>
            <xdr:cNvPr id="42093" name="Check Box 109" hidden="1">
              <a:extLst>
                <a:ext uri="{63B3BB69-23CF-44E3-9099-C40C66FF867C}">
                  <a14:compatExt spid="_x0000_s42093"/>
                </a:ext>
                <a:ext uri="{FF2B5EF4-FFF2-40B4-BE49-F238E27FC236}">
                  <a16:creationId xmlns:a16="http://schemas.microsoft.com/office/drawing/2014/main" id="{00000000-0008-0000-1F00-00006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145</xdr:row>
          <xdr:rowOff>133350</xdr:rowOff>
        </xdr:from>
        <xdr:to>
          <xdr:col>11</xdr:col>
          <xdr:colOff>76200</xdr:colOff>
          <xdr:row>147</xdr:row>
          <xdr:rowOff>28575</xdr:rowOff>
        </xdr:to>
        <xdr:sp macro="" textlink="">
          <xdr:nvSpPr>
            <xdr:cNvPr id="42094" name="Check Box 110" hidden="1">
              <a:extLst>
                <a:ext uri="{63B3BB69-23CF-44E3-9099-C40C66FF867C}">
                  <a14:compatExt spid="_x0000_s42094"/>
                </a:ext>
                <a:ext uri="{FF2B5EF4-FFF2-40B4-BE49-F238E27FC236}">
                  <a16:creationId xmlns:a16="http://schemas.microsoft.com/office/drawing/2014/main" id="{00000000-0008-0000-1F00-00006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145</xdr:row>
          <xdr:rowOff>133350</xdr:rowOff>
        </xdr:from>
        <xdr:to>
          <xdr:col>13</xdr:col>
          <xdr:colOff>76200</xdr:colOff>
          <xdr:row>147</xdr:row>
          <xdr:rowOff>28575</xdr:rowOff>
        </xdr:to>
        <xdr:sp macro="" textlink="">
          <xdr:nvSpPr>
            <xdr:cNvPr id="42095" name="Check Box 111" hidden="1">
              <a:extLst>
                <a:ext uri="{63B3BB69-23CF-44E3-9099-C40C66FF867C}">
                  <a14:compatExt spid="_x0000_s42095"/>
                </a:ext>
                <a:ext uri="{FF2B5EF4-FFF2-40B4-BE49-F238E27FC236}">
                  <a16:creationId xmlns:a16="http://schemas.microsoft.com/office/drawing/2014/main" id="{00000000-0008-0000-1F00-00006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155</xdr:row>
          <xdr:rowOff>133350</xdr:rowOff>
        </xdr:from>
        <xdr:to>
          <xdr:col>9</xdr:col>
          <xdr:colOff>76200</xdr:colOff>
          <xdr:row>157</xdr:row>
          <xdr:rowOff>28575</xdr:rowOff>
        </xdr:to>
        <xdr:sp macro="" textlink="">
          <xdr:nvSpPr>
            <xdr:cNvPr id="42096" name="Check Box 112" hidden="1">
              <a:extLst>
                <a:ext uri="{63B3BB69-23CF-44E3-9099-C40C66FF867C}">
                  <a14:compatExt spid="_x0000_s42096"/>
                </a:ext>
                <a:ext uri="{FF2B5EF4-FFF2-40B4-BE49-F238E27FC236}">
                  <a16:creationId xmlns:a16="http://schemas.microsoft.com/office/drawing/2014/main" id="{00000000-0008-0000-1F00-00007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155</xdr:row>
          <xdr:rowOff>133350</xdr:rowOff>
        </xdr:from>
        <xdr:to>
          <xdr:col>11</xdr:col>
          <xdr:colOff>76200</xdr:colOff>
          <xdr:row>157</xdr:row>
          <xdr:rowOff>28575</xdr:rowOff>
        </xdr:to>
        <xdr:sp macro="" textlink="">
          <xdr:nvSpPr>
            <xdr:cNvPr id="42097" name="Check Box 113" hidden="1">
              <a:extLst>
                <a:ext uri="{63B3BB69-23CF-44E3-9099-C40C66FF867C}">
                  <a14:compatExt spid="_x0000_s42097"/>
                </a:ext>
                <a:ext uri="{FF2B5EF4-FFF2-40B4-BE49-F238E27FC236}">
                  <a16:creationId xmlns:a16="http://schemas.microsoft.com/office/drawing/2014/main" id="{00000000-0008-0000-1F00-00007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155</xdr:row>
          <xdr:rowOff>133350</xdr:rowOff>
        </xdr:from>
        <xdr:to>
          <xdr:col>13</xdr:col>
          <xdr:colOff>76200</xdr:colOff>
          <xdr:row>157</xdr:row>
          <xdr:rowOff>28575</xdr:rowOff>
        </xdr:to>
        <xdr:sp macro="" textlink="">
          <xdr:nvSpPr>
            <xdr:cNvPr id="42098" name="Check Box 114" hidden="1">
              <a:extLst>
                <a:ext uri="{63B3BB69-23CF-44E3-9099-C40C66FF867C}">
                  <a14:compatExt spid="_x0000_s42098"/>
                </a:ext>
                <a:ext uri="{FF2B5EF4-FFF2-40B4-BE49-F238E27FC236}">
                  <a16:creationId xmlns:a16="http://schemas.microsoft.com/office/drawing/2014/main" id="{00000000-0008-0000-1F00-00007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157</xdr:row>
          <xdr:rowOff>133350</xdr:rowOff>
        </xdr:from>
        <xdr:to>
          <xdr:col>9</xdr:col>
          <xdr:colOff>76200</xdr:colOff>
          <xdr:row>159</xdr:row>
          <xdr:rowOff>28575</xdr:rowOff>
        </xdr:to>
        <xdr:sp macro="" textlink="">
          <xdr:nvSpPr>
            <xdr:cNvPr id="42099" name="Check Box 115" hidden="1">
              <a:extLst>
                <a:ext uri="{63B3BB69-23CF-44E3-9099-C40C66FF867C}">
                  <a14:compatExt spid="_x0000_s42099"/>
                </a:ext>
                <a:ext uri="{FF2B5EF4-FFF2-40B4-BE49-F238E27FC236}">
                  <a16:creationId xmlns:a16="http://schemas.microsoft.com/office/drawing/2014/main" id="{00000000-0008-0000-1F00-00007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157</xdr:row>
          <xdr:rowOff>133350</xdr:rowOff>
        </xdr:from>
        <xdr:to>
          <xdr:col>11</xdr:col>
          <xdr:colOff>76200</xdr:colOff>
          <xdr:row>159</xdr:row>
          <xdr:rowOff>28575</xdr:rowOff>
        </xdr:to>
        <xdr:sp macro="" textlink="">
          <xdr:nvSpPr>
            <xdr:cNvPr id="42100" name="Check Box 116" hidden="1">
              <a:extLst>
                <a:ext uri="{63B3BB69-23CF-44E3-9099-C40C66FF867C}">
                  <a14:compatExt spid="_x0000_s42100"/>
                </a:ext>
                <a:ext uri="{FF2B5EF4-FFF2-40B4-BE49-F238E27FC236}">
                  <a16:creationId xmlns:a16="http://schemas.microsoft.com/office/drawing/2014/main" id="{00000000-0008-0000-1F00-00007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157</xdr:row>
          <xdr:rowOff>133350</xdr:rowOff>
        </xdr:from>
        <xdr:to>
          <xdr:col>13</xdr:col>
          <xdr:colOff>76200</xdr:colOff>
          <xdr:row>159</xdr:row>
          <xdr:rowOff>28575</xdr:rowOff>
        </xdr:to>
        <xdr:sp macro="" textlink="">
          <xdr:nvSpPr>
            <xdr:cNvPr id="42101" name="Check Box 117" hidden="1">
              <a:extLst>
                <a:ext uri="{63B3BB69-23CF-44E3-9099-C40C66FF867C}">
                  <a14:compatExt spid="_x0000_s42101"/>
                </a:ext>
                <a:ext uri="{FF2B5EF4-FFF2-40B4-BE49-F238E27FC236}">
                  <a16:creationId xmlns:a16="http://schemas.microsoft.com/office/drawing/2014/main" id="{00000000-0008-0000-1F00-00007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159</xdr:row>
          <xdr:rowOff>133350</xdr:rowOff>
        </xdr:from>
        <xdr:to>
          <xdr:col>9</xdr:col>
          <xdr:colOff>76200</xdr:colOff>
          <xdr:row>161</xdr:row>
          <xdr:rowOff>28575</xdr:rowOff>
        </xdr:to>
        <xdr:sp macro="" textlink="">
          <xdr:nvSpPr>
            <xdr:cNvPr id="42102" name="Check Box 118" hidden="1">
              <a:extLst>
                <a:ext uri="{63B3BB69-23CF-44E3-9099-C40C66FF867C}">
                  <a14:compatExt spid="_x0000_s42102"/>
                </a:ext>
                <a:ext uri="{FF2B5EF4-FFF2-40B4-BE49-F238E27FC236}">
                  <a16:creationId xmlns:a16="http://schemas.microsoft.com/office/drawing/2014/main" id="{00000000-0008-0000-1F00-00007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159</xdr:row>
          <xdr:rowOff>133350</xdr:rowOff>
        </xdr:from>
        <xdr:to>
          <xdr:col>11</xdr:col>
          <xdr:colOff>76200</xdr:colOff>
          <xdr:row>161</xdr:row>
          <xdr:rowOff>28575</xdr:rowOff>
        </xdr:to>
        <xdr:sp macro="" textlink="">
          <xdr:nvSpPr>
            <xdr:cNvPr id="42103" name="Check Box 119" hidden="1">
              <a:extLst>
                <a:ext uri="{63B3BB69-23CF-44E3-9099-C40C66FF867C}">
                  <a14:compatExt spid="_x0000_s42103"/>
                </a:ext>
                <a:ext uri="{FF2B5EF4-FFF2-40B4-BE49-F238E27FC236}">
                  <a16:creationId xmlns:a16="http://schemas.microsoft.com/office/drawing/2014/main" id="{00000000-0008-0000-1F00-00007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159</xdr:row>
          <xdr:rowOff>133350</xdr:rowOff>
        </xdr:from>
        <xdr:to>
          <xdr:col>13</xdr:col>
          <xdr:colOff>76200</xdr:colOff>
          <xdr:row>161</xdr:row>
          <xdr:rowOff>28575</xdr:rowOff>
        </xdr:to>
        <xdr:sp macro="" textlink="">
          <xdr:nvSpPr>
            <xdr:cNvPr id="42104" name="Check Box 120" hidden="1">
              <a:extLst>
                <a:ext uri="{63B3BB69-23CF-44E3-9099-C40C66FF867C}">
                  <a14:compatExt spid="_x0000_s42104"/>
                </a:ext>
                <a:ext uri="{FF2B5EF4-FFF2-40B4-BE49-F238E27FC236}">
                  <a16:creationId xmlns:a16="http://schemas.microsoft.com/office/drawing/2014/main" id="{00000000-0008-0000-1F00-00007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163</xdr:row>
          <xdr:rowOff>133350</xdr:rowOff>
        </xdr:from>
        <xdr:to>
          <xdr:col>9</xdr:col>
          <xdr:colOff>76200</xdr:colOff>
          <xdr:row>165</xdr:row>
          <xdr:rowOff>28575</xdr:rowOff>
        </xdr:to>
        <xdr:sp macro="" textlink="">
          <xdr:nvSpPr>
            <xdr:cNvPr id="42105" name="Check Box 121" hidden="1">
              <a:extLst>
                <a:ext uri="{63B3BB69-23CF-44E3-9099-C40C66FF867C}">
                  <a14:compatExt spid="_x0000_s42105"/>
                </a:ext>
                <a:ext uri="{FF2B5EF4-FFF2-40B4-BE49-F238E27FC236}">
                  <a16:creationId xmlns:a16="http://schemas.microsoft.com/office/drawing/2014/main" id="{00000000-0008-0000-1F00-00007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163</xdr:row>
          <xdr:rowOff>133350</xdr:rowOff>
        </xdr:from>
        <xdr:to>
          <xdr:col>11</xdr:col>
          <xdr:colOff>76200</xdr:colOff>
          <xdr:row>165</xdr:row>
          <xdr:rowOff>28575</xdr:rowOff>
        </xdr:to>
        <xdr:sp macro="" textlink="">
          <xdr:nvSpPr>
            <xdr:cNvPr id="42106" name="Check Box 122" hidden="1">
              <a:extLst>
                <a:ext uri="{63B3BB69-23CF-44E3-9099-C40C66FF867C}">
                  <a14:compatExt spid="_x0000_s42106"/>
                </a:ext>
                <a:ext uri="{FF2B5EF4-FFF2-40B4-BE49-F238E27FC236}">
                  <a16:creationId xmlns:a16="http://schemas.microsoft.com/office/drawing/2014/main" id="{00000000-0008-0000-1F00-00007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163</xdr:row>
          <xdr:rowOff>133350</xdr:rowOff>
        </xdr:from>
        <xdr:to>
          <xdr:col>13</xdr:col>
          <xdr:colOff>76200</xdr:colOff>
          <xdr:row>165</xdr:row>
          <xdr:rowOff>28575</xdr:rowOff>
        </xdr:to>
        <xdr:sp macro="" textlink="">
          <xdr:nvSpPr>
            <xdr:cNvPr id="42107" name="Check Box 123" hidden="1">
              <a:extLst>
                <a:ext uri="{63B3BB69-23CF-44E3-9099-C40C66FF867C}">
                  <a14:compatExt spid="_x0000_s42107"/>
                </a:ext>
                <a:ext uri="{FF2B5EF4-FFF2-40B4-BE49-F238E27FC236}">
                  <a16:creationId xmlns:a16="http://schemas.microsoft.com/office/drawing/2014/main" id="{00000000-0008-0000-1F00-00007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165</xdr:row>
          <xdr:rowOff>133350</xdr:rowOff>
        </xdr:from>
        <xdr:to>
          <xdr:col>9</xdr:col>
          <xdr:colOff>76200</xdr:colOff>
          <xdr:row>167</xdr:row>
          <xdr:rowOff>28575</xdr:rowOff>
        </xdr:to>
        <xdr:sp macro="" textlink="">
          <xdr:nvSpPr>
            <xdr:cNvPr id="42108" name="Check Box 124" hidden="1">
              <a:extLst>
                <a:ext uri="{63B3BB69-23CF-44E3-9099-C40C66FF867C}">
                  <a14:compatExt spid="_x0000_s42108"/>
                </a:ext>
                <a:ext uri="{FF2B5EF4-FFF2-40B4-BE49-F238E27FC236}">
                  <a16:creationId xmlns:a16="http://schemas.microsoft.com/office/drawing/2014/main" id="{00000000-0008-0000-1F00-00007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165</xdr:row>
          <xdr:rowOff>133350</xdr:rowOff>
        </xdr:from>
        <xdr:to>
          <xdr:col>11</xdr:col>
          <xdr:colOff>76200</xdr:colOff>
          <xdr:row>167</xdr:row>
          <xdr:rowOff>28575</xdr:rowOff>
        </xdr:to>
        <xdr:sp macro="" textlink="">
          <xdr:nvSpPr>
            <xdr:cNvPr id="42109" name="Check Box 125" hidden="1">
              <a:extLst>
                <a:ext uri="{63B3BB69-23CF-44E3-9099-C40C66FF867C}">
                  <a14:compatExt spid="_x0000_s42109"/>
                </a:ext>
                <a:ext uri="{FF2B5EF4-FFF2-40B4-BE49-F238E27FC236}">
                  <a16:creationId xmlns:a16="http://schemas.microsoft.com/office/drawing/2014/main" id="{00000000-0008-0000-1F00-00007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165</xdr:row>
          <xdr:rowOff>133350</xdr:rowOff>
        </xdr:from>
        <xdr:to>
          <xdr:col>13</xdr:col>
          <xdr:colOff>76200</xdr:colOff>
          <xdr:row>167</xdr:row>
          <xdr:rowOff>28575</xdr:rowOff>
        </xdr:to>
        <xdr:sp macro="" textlink="">
          <xdr:nvSpPr>
            <xdr:cNvPr id="42110" name="Check Box 126" hidden="1">
              <a:extLst>
                <a:ext uri="{63B3BB69-23CF-44E3-9099-C40C66FF867C}">
                  <a14:compatExt spid="_x0000_s42110"/>
                </a:ext>
                <a:ext uri="{FF2B5EF4-FFF2-40B4-BE49-F238E27FC236}">
                  <a16:creationId xmlns:a16="http://schemas.microsoft.com/office/drawing/2014/main" id="{00000000-0008-0000-1F00-00007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173</xdr:row>
          <xdr:rowOff>133350</xdr:rowOff>
        </xdr:from>
        <xdr:to>
          <xdr:col>9</xdr:col>
          <xdr:colOff>76200</xdr:colOff>
          <xdr:row>175</xdr:row>
          <xdr:rowOff>28575</xdr:rowOff>
        </xdr:to>
        <xdr:sp macro="" textlink="">
          <xdr:nvSpPr>
            <xdr:cNvPr id="42111" name="Check Box 127" hidden="1">
              <a:extLst>
                <a:ext uri="{63B3BB69-23CF-44E3-9099-C40C66FF867C}">
                  <a14:compatExt spid="_x0000_s42111"/>
                </a:ext>
                <a:ext uri="{FF2B5EF4-FFF2-40B4-BE49-F238E27FC236}">
                  <a16:creationId xmlns:a16="http://schemas.microsoft.com/office/drawing/2014/main" id="{00000000-0008-0000-1F00-00007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173</xdr:row>
          <xdr:rowOff>133350</xdr:rowOff>
        </xdr:from>
        <xdr:to>
          <xdr:col>11</xdr:col>
          <xdr:colOff>76200</xdr:colOff>
          <xdr:row>175</xdr:row>
          <xdr:rowOff>28575</xdr:rowOff>
        </xdr:to>
        <xdr:sp macro="" textlink="">
          <xdr:nvSpPr>
            <xdr:cNvPr id="42112" name="Check Box 128" hidden="1">
              <a:extLst>
                <a:ext uri="{63B3BB69-23CF-44E3-9099-C40C66FF867C}">
                  <a14:compatExt spid="_x0000_s42112"/>
                </a:ext>
                <a:ext uri="{FF2B5EF4-FFF2-40B4-BE49-F238E27FC236}">
                  <a16:creationId xmlns:a16="http://schemas.microsoft.com/office/drawing/2014/main" id="{00000000-0008-0000-1F00-00008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173</xdr:row>
          <xdr:rowOff>133350</xdr:rowOff>
        </xdr:from>
        <xdr:to>
          <xdr:col>13</xdr:col>
          <xdr:colOff>76200</xdr:colOff>
          <xdr:row>175</xdr:row>
          <xdr:rowOff>28575</xdr:rowOff>
        </xdr:to>
        <xdr:sp macro="" textlink="">
          <xdr:nvSpPr>
            <xdr:cNvPr id="42113" name="Check Box 129" hidden="1">
              <a:extLst>
                <a:ext uri="{63B3BB69-23CF-44E3-9099-C40C66FF867C}">
                  <a14:compatExt spid="_x0000_s42113"/>
                </a:ext>
                <a:ext uri="{FF2B5EF4-FFF2-40B4-BE49-F238E27FC236}">
                  <a16:creationId xmlns:a16="http://schemas.microsoft.com/office/drawing/2014/main" id="{00000000-0008-0000-1F00-00008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175</xdr:row>
          <xdr:rowOff>133350</xdr:rowOff>
        </xdr:from>
        <xdr:to>
          <xdr:col>9</xdr:col>
          <xdr:colOff>76200</xdr:colOff>
          <xdr:row>177</xdr:row>
          <xdr:rowOff>28575</xdr:rowOff>
        </xdr:to>
        <xdr:sp macro="" textlink="">
          <xdr:nvSpPr>
            <xdr:cNvPr id="42114" name="Check Box 130" hidden="1">
              <a:extLst>
                <a:ext uri="{63B3BB69-23CF-44E3-9099-C40C66FF867C}">
                  <a14:compatExt spid="_x0000_s42114"/>
                </a:ext>
                <a:ext uri="{FF2B5EF4-FFF2-40B4-BE49-F238E27FC236}">
                  <a16:creationId xmlns:a16="http://schemas.microsoft.com/office/drawing/2014/main" id="{00000000-0008-0000-1F00-00008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175</xdr:row>
          <xdr:rowOff>133350</xdr:rowOff>
        </xdr:from>
        <xdr:to>
          <xdr:col>11</xdr:col>
          <xdr:colOff>76200</xdr:colOff>
          <xdr:row>177</xdr:row>
          <xdr:rowOff>28575</xdr:rowOff>
        </xdr:to>
        <xdr:sp macro="" textlink="">
          <xdr:nvSpPr>
            <xdr:cNvPr id="42115" name="Check Box 131" hidden="1">
              <a:extLst>
                <a:ext uri="{63B3BB69-23CF-44E3-9099-C40C66FF867C}">
                  <a14:compatExt spid="_x0000_s42115"/>
                </a:ext>
                <a:ext uri="{FF2B5EF4-FFF2-40B4-BE49-F238E27FC236}">
                  <a16:creationId xmlns:a16="http://schemas.microsoft.com/office/drawing/2014/main" id="{00000000-0008-0000-1F00-00008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175</xdr:row>
          <xdr:rowOff>133350</xdr:rowOff>
        </xdr:from>
        <xdr:to>
          <xdr:col>13</xdr:col>
          <xdr:colOff>76200</xdr:colOff>
          <xdr:row>177</xdr:row>
          <xdr:rowOff>28575</xdr:rowOff>
        </xdr:to>
        <xdr:sp macro="" textlink="">
          <xdr:nvSpPr>
            <xdr:cNvPr id="42116" name="Check Box 132" hidden="1">
              <a:extLst>
                <a:ext uri="{63B3BB69-23CF-44E3-9099-C40C66FF867C}">
                  <a14:compatExt spid="_x0000_s42116"/>
                </a:ext>
                <a:ext uri="{FF2B5EF4-FFF2-40B4-BE49-F238E27FC236}">
                  <a16:creationId xmlns:a16="http://schemas.microsoft.com/office/drawing/2014/main" id="{00000000-0008-0000-1F00-00008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177</xdr:row>
          <xdr:rowOff>133350</xdr:rowOff>
        </xdr:from>
        <xdr:to>
          <xdr:col>9</xdr:col>
          <xdr:colOff>76200</xdr:colOff>
          <xdr:row>179</xdr:row>
          <xdr:rowOff>28575</xdr:rowOff>
        </xdr:to>
        <xdr:sp macro="" textlink="">
          <xdr:nvSpPr>
            <xdr:cNvPr id="42117" name="Check Box 133" hidden="1">
              <a:extLst>
                <a:ext uri="{63B3BB69-23CF-44E3-9099-C40C66FF867C}">
                  <a14:compatExt spid="_x0000_s42117"/>
                </a:ext>
                <a:ext uri="{FF2B5EF4-FFF2-40B4-BE49-F238E27FC236}">
                  <a16:creationId xmlns:a16="http://schemas.microsoft.com/office/drawing/2014/main" id="{00000000-0008-0000-1F00-00008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177</xdr:row>
          <xdr:rowOff>133350</xdr:rowOff>
        </xdr:from>
        <xdr:to>
          <xdr:col>11</xdr:col>
          <xdr:colOff>76200</xdr:colOff>
          <xdr:row>179</xdr:row>
          <xdr:rowOff>28575</xdr:rowOff>
        </xdr:to>
        <xdr:sp macro="" textlink="">
          <xdr:nvSpPr>
            <xdr:cNvPr id="42118" name="Check Box 134" hidden="1">
              <a:extLst>
                <a:ext uri="{63B3BB69-23CF-44E3-9099-C40C66FF867C}">
                  <a14:compatExt spid="_x0000_s42118"/>
                </a:ext>
                <a:ext uri="{FF2B5EF4-FFF2-40B4-BE49-F238E27FC236}">
                  <a16:creationId xmlns:a16="http://schemas.microsoft.com/office/drawing/2014/main" id="{00000000-0008-0000-1F00-00008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177</xdr:row>
          <xdr:rowOff>133350</xdr:rowOff>
        </xdr:from>
        <xdr:to>
          <xdr:col>13</xdr:col>
          <xdr:colOff>76200</xdr:colOff>
          <xdr:row>179</xdr:row>
          <xdr:rowOff>28575</xdr:rowOff>
        </xdr:to>
        <xdr:sp macro="" textlink="">
          <xdr:nvSpPr>
            <xdr:cNvPr id="42119" name="Check Box 135" hidden="1">
              <a:extLst>
                <a:ext uri="{63B3BB69-23CF-44E3-9099-C40C66FF867C}">
                  <a14:compatExt spid="_x0000_s42119"/>
                </a:ext>
                <a:ext uri="{FF2B5EF4-FFF2-40B4-BE49-F238E27FC236}">
                  <a16:creationId xmlns:a16="http://schemas.microsoft.com/office/drawing/2014/main" id="{00000000-0008-0000-1F00-00008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131</xdr:row>
          <xdr:rowOff>133350</xdr:rowOff>
        </xdr:from>
        <xdr:to>
          <xdr:col>9</xdr:col>
          <xdr:colOff>76200</xdr:colOff>
          <xdr:row>133</xdr:row>
          <xdr:rowOff>28575</xdr:rowOff>
        </xdr:to>
        <xdr:sp macro="" textlink="">
          <xdr:nvSpPr>
            <xdr:cNvPr id="42120" name="Check Box 136" hidden="1">
              <a:extLst>
                <a:ext uri="{63B3BB69-23CF-44E3-9099-C40C66FF867C}">
                  <a14:compatExt spid="_x0000_s42120"/>
                </a:ext>
                <a:ext uri="{FF2B5EF4-FFF2-40B4-BE49-F238E27FC236}">
                  <a16:creationId xmlns:a16="http://schemas.microsoft.com/office/drawing/2014/main" id="{00000000-0008-0000-1F00-00008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131</xdr:row>
          <xdr:rowOff>133350</xdr:rowOff>
        </xdr:from>
        <xdr:to>
          <xdr:col>11</xdr:col>
          <xdr:colOff>76200</xdr:colOff>
          <xdr:row>133</xdr:row>
          <xdr:rowOff>28575</xdr:rowOff>
        </xdr:to>
        <xdr:sp macro="" textlink="">
          <xdr:nvSpPr>
            <xdr:cNvPr id="42121" name="Check Box 137" hidden="1">
              <a:extLst>
                <a:ext uri="{63B3BB69-23CF-44E3-9099-C40C66FF867C}">
                  <a14:compatExt spid="_x0000_s42121"/>
                </a:ext>
                <a:ext uri="{FF2B5EF4-FFF2-40B4-BE49-F238E27FC236}">
                  <a16:creationId xmlns:a16="http://schemas.microsoft.com/office/drawing/2014/main" id="{00000000-0008-0000-1F00-00008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131</xdr:row>
          <xdr:rowOff>133350</xdr:rowOff>
        </xdr:from>
        <xdr:to>
          <xdr:col>13</xdr:col>
          <xdr:colOff>76200</xdr:colOff>
          <xdr:row>133</xdr:row>
          <xdr:rowOff>28575</xdr:rowOff>
        </xdr:to>
        <xdr:sp macro="" textlink="">
          <xdr:nvSpPr>
            <xdr:cNvPr id="42122" name="Check Box 138" hidden="1">
              <a:extLst>
                <a:ext uri="{63B3BB69-23CF-44E3-9099-C40C66FF867C}">
                  <a14:compatExt spid="_x0000_s42122"/>
                </a:ext>
                <a:ext uri="{FF2B5EF4-FFF2-40B4-BE49-F238E27FC236}">
                  <a16:creationId xmlns:a16="http://schemas.microsoft.com/office/drawing/2014/main" id="{00000000-0008-0000-1F00-00008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51</xdr:row>
          <xdr:rowOff>133350</xdr:rowOff>
        </xdr:from>
        <xdr:to>
          <xdr:col>9</xdr:col>
          <xdr:colOff>76200</xdr:colOff>
          <xdr:row>53</xdr:row>
          <xdr:rowOff>28575</xdr:rowOff>
        </xdr:to>
        <xdr:sp macro="" textlink="">
          <xdr:nvSpPr>
            <xdr:cNvPr id="42123" name="Check Box 139" hidden="1">
              <a:extLst>
                <a:ext uri="{63B3BB69-23CF-44E3-9099-C40C66FF867C}">
                  <a14:compatExt spid="_x0000_s42123"/>
                </a:ext>
                <a:ext uri="{FF2B5EF4-FFF2-40B4-BE49-F238E27FC236}">
                  <a16:creationId xmlns:a16="http://schemas.microsoft.com/office/drawing/2014/main" id="{00000000-0008-0000-1F00-00008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50</xdr:row>
          <xdr:rowOff>133350</xdr:rowOff>
        </xdr:from>
        <xdr:to>
          <xdr:col>11</xdr:col>
          <xdr:colOff>76200</xdr:colOff>
          <xdr:row>54</xdr:row>
          <xdr:rowOff>28575</xdr:rowOff>
        </xdr:to>
        <xdr:sp macro="" textlink="">
          <xdr:nvSpPr>
            <xdr:cNvPr id="42124" name="Check Box 140" hidden="1">
              <a:extLst>
                <a:ext uri="{63B3BB69-23CF-44E3-9099-C40C66FF867C}">
                  <a14:compatExt spid="_x0000_s42124"/>
                </a:ext>
                <a:ext uri="{FF2B5EF4-FFF2-40B4-BE49-F238E27FC236}">
                  <a16:creationId xmlns:a16="http://schemas.microsoft.com/office/drawing/2014/main" id="{00000000-0008-0000-1F00-00008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50</xdr:row>
          <xdr:rowOff>133350</xdr:rowOff>
        </xdr:from>
        <xdr:to>
          <xdr:col>13</xdr:col>
          <xdr:colOff>76200</xdr:colOff>
          <xdr:row>54</xdr:row>
          <xdr:rowOff>28575</xdr:rowOff>
        </xdr:to>
        <xdr:sp macro="" textlink="">
          <xdr:nvSpPr>
            <xdr:cNvPr id="42125" name="Check Box 141" hidden="1">
              <a:extLst>
                <a:ext uri="{63B3BB69-23CF-44E3-9099-C40C66FF867C}">
                  <a14:compatExt spid="_x0000_s42125"/>
                </a:ext>
                <a:ext uri="{FF2B5EF4-FFF2-40B4-BE49-F238E27FC236}">
                  <a16:creationId xmlns:a16="http://schemas.microsoft.com/office/drawing/2014/main" id="{00000000-0008-0000-1F00-00008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323</xdr:row>
          <xdr:rowOff>133350</xdr:rowOff>
        </xdr:from>
        <xdr:to>
          <xdr:col>2</xdr:col>
          <xdr:colOff>333375</xdr:colOff>
          <xdr:row>325</xdr:row>
          <xdr:rowOff>28575</xdr:rowOff>
        </xdr:to>
        <xdr:sp macro="" textlink="">
          <xdr:nvSpPr>
            <xdr:cNvPr id="42126" name="Check Box 142" hidden="1">
              <a:extLst>
                <a:ext uri="{63B3BB69-23CF-44E3-9099-C40C66FF867C}">
                  <a14:compatExt spid="_x0000_s42126"/>
                </a:ext>
                <a:ext uri="{FF2B5EF4-FFF2-40B4-BE49-F238E27FC236}">
                  <a16:creationId xmlns:a16="http://schemas.microsoft.com/office/drawing/2014/main" id="{00000000-0008-0000-1F00-00008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323</xdr:row>
          <xdr:rowOff>133350</xdr:rowOff>
        </xdr:from>
        <xdr:to>
          <xdr:col>3</xdr:col>
          <xdr:colOff>333375</xdr:colOff>
          <xdr:row>325</xdr:row>
          <xdr:rowOff>28575</xdr:rowOff>
        </xdr:to>
        <xdr:sp macro="" textlink="">
          <xdr:nvSpPr>
            <xdr:cNvPr id="42127" name="Check Box 143" hidden="1">
              <a:extLst>
                <a:ext uri="{63B3BB69-23CF-44E3-9099-C40C66FF867C}">
                  <a14:compatExt spid="_x0000_s42127"/>
                </a:ext>
                <a:ext uri="{FF2B5EF4-FFF2-40B4-BE49-F238E27FC236}">
                  <a16:creationId xmlns:a16="http://schemas.microsoft.com/office/drawing/2014/main" id="{00000000-0008-0000-1F00-00008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324</xdr:row>
          <xdr:rowOff>133350</xdr:rowOff>
        </xdr:from>
        <xdr:to>
          <xdr:col>4</xdr:col>
          <xdr:colOff>333375</xdr:colOff>
          <xdr:row>326</xdr:row>
          <xdr:rowOff>28575</xdr:rowOff>
        </xdr:to>
        <xdr:sp macro="" textlink="">
          <xdr:nvSpPr>
            <xdr:cNvPr id="42128" name="Check Box 144" hidden="1">
              <a:extLst>
                <a:ext uri="{63B3BB69-23CF-44E3-9099-C40C66FF867C}">
                  <a14:compatExt spid="_x0000_s42128"/>
                </a:ext>
                <a:ext uri="{FF2B5EF4-FFF2-40B4-BE49-F238E27FC236}">
                  <a16:creationId xmlns:a16="http://schemas.microsoft.com/office/drawing/2014/main" id="{00000000-0008-0000-1F00-000090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327</xdr:row>
          <xdr:rowOff>133350</xdr:rowOff>
        </xdr:from>
        <xdr:to>
          <xdr:col>2</xdr:col>
          <xdr:colOff>333375</xdr:colOff>
          <xdr:row>329</xdr:row>
          <xdr:rowOff>28575</xdr:rowOff>
        </xdr:to>
        <xdr:sp macro="" textlink="">
          <xdr:nvSpPr>
            <xdr:cNvPr id="42129" name="Check Box 145" hidden="1">
              <a:extLst>
                <a:ext uri="{63B3BB69-23CF-44E3-9099-C40C66FF867C}">
                  <a14:compatExt spid="_x0000_s42129"/>
                </a:ext>
                <a:ext uri="{FF2B5EF4-FFF2-40B4-BE49-F238E27FC236}">
                  <a16:creationId xmlns:a16="http://schemas.microsoft.com/office/drawing/2014/main" id="{00000000-0008-0000-1F00-000091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327</xdr:row>
          <xdr:rowOff>133350</xdr:rowOff>
        </xdr:from>
        <xdr:to>
          <xdr:col>3</xdr:col>
          <xdr:colOff>333375</xdr:colOff>
          <xdr:row>329</xdr:row>
          <xdr:rowOff>28575</xdr:rowOff>
        </xdr:to>
        <xdr:sp macro="" textlink="">
          <xdr:nvSpPr>
            <xdr:cNvPr id="42130" name="Check Box 146" hidden="1">
              <a:extLst>
                <a:ext uri="{63B3BB69-23CF-44E3-9099-C40C66FF867C}">
                  <a14:compatExt spid="_x0000_s42130"/>
                </a:ext>
                <a:ext uri="{FF2B5EF4-FFF2-40B4-BE49-F238E27FC236}">
                  <a16:creationId xmlns:a16="http://schemas.microsoft.com/office/drawing/2014/main" id="{00000000-0008-0000-1F00-000092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327</xdr:row>
          <xdr:rowOff>133350</xdr:rowOff>
        </xdr:from>
        <xdr:to>
          <xdr:col>4</xdr:col>
          <xdr:colOff>333375</xdr:colOff>
          <xdr:row>329</xdr:row>
          <xdr:rowOff>28575</xdr:rowOff>
        </xdr:to>
        <xdr:sp macro="" textlink="">
          <xdr:nvSpPr>
            <xdr:cNvPr id="42131" name="Check Box 147" hidden="1">
              <a:extLst>
                <a:ext uri="{63B3BB69-23CF-44E3-9099-C40C66FF867C}">
                  <a14:compatExt spid="_x0000_s42131"/>
                </a:ext>
                <a:ext uri="{FF2B5EF4-FFF2-40B4-BE49-F238E27FC236}">
                  <a16:creationId xmlns:a16="http://schemas.microsoft.com/office/drawing/2014/main" id="{00000000-0008-0000-1F00-000093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134</xdr:row>
          <xdr:rowOff>133350</xdr:rowOff>
        </xdr:from>
        <xdr:to>
          <xdr:col>9</xdr:col>
          <xdr:colOff>95250</xdr:colOff>
          <xdr:row>136</xdr:row>
          <xdr:rowOff>19050</xdr:rowOff>
        </xdr:to>
        <xdr:sp macro="" textlink="">
          <xdr:nvSpPr>
            <xdr:cNvPr id="42132" name="Check Box 148" hidden="1">
              <a:extLst>
                <a:ext uri="{63B3BB69-23CF-44E3-9099-C40C66FF867C}">
                  <a14:compatExt spid="_x0000_s42132"/>
                </a:ext>
                <a:ext uri="{FF2B5EF4-FFF2-40B4-BE49-F238E27FC236}">
                  <a16:creationId xmlns:a16="http://schemas.microsoft.com/office/drawing/2014/main" id="{00000000-0008-0000-1F00-000094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134</xdr:row>
          <xdr:rowOff>133350</xdr:rowOff>
        </xdr:from>
        <xdr:to>
          <xdr:col>11</xdr:col>
          <xdr:colOff>76200</xdr:colOff>
          <xdr:row>136</xdr:row>
          <xdr:rowOff>28575</xdr:rowOff>
        </xdr:to>
        <xdr:sp macro="" textlink="">
          <xdr:nvSpPr>
            <xdr:cNvPr id="42133" name="Check Box 149" hidden="1">
              <a:extLst>
                <a:ext uri="{63B3BB69-23CF-44E3-9099-C40C66FF867C}">
                  <a14:compatExt spid="_x0000_s42133"/>
                </a:ext>
                <a:ext uri="{FF2B5EF4-FFF2-40B4-BE49-F238E27FC236}">
                  <a16:creationId xmlns:a16="http://schemas.microsoft.com/office/drawing/2014/main" id="{00000000-0008-0000-1F00-000095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134</xdr:row>
          <xdr:rowOff>133350</xdr:rowOff>
        </xdr:from>
        <xdr:to>
          <xdr:col>13</xdr:col>
          <xdr:colOff>57150</xdr:colOff>
          <xdr:row>136</xdr:row>
          <xdr:rowOff>28575</xdr:rowOff>
        </xdr:to>
        <xdr:sp macro="" textlink="">
          <xdr:nvSpPr>
            <xdr:cNvPr id="42134" name="Check Box 150" hidden="1">
              <a:extLst>
                <a:ext uri="{63B3BB69-23CF-44E3-9099-C40C66FF867C}">
                  <a14:compatExt spid="_x0000_s42134"/>
                </a:ext>
                <a:ext uri="{FF2B5EF4-FFF2-40B4-BE49-F238E27FC236}">
                  <a16:creationId xmlns:a16="http://schemas.microsoft.com/office/drawing/2014/main" id="{00000000-0008-0000-1F00-000096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328</xdr:row>
          <xdr:rowOff>133350</xdr:rowOff>
        </xdr:from>
        <xdr:to>
          <xdr:col>1</xdr:col>
          <xdr:colOff>333375</xdr:colOff>
          <xdr:row>330</xdr:row>
          <xdr:rowOff>28575</xdr:rowOff>
        </xdr:to>
        <xdr:sp macro="" textlink="">
          <xdr:nvSpPr>
            <xdr:cNvPr id="42135" name="Check Box 151" hidden="1">
              <a:extLst>
                <a:ext uri="{63B3BB69-23CF-44E3-9099-C40C66FF867C}">
                  <a14:compatExt spid="_x0000_s42135"/>
                </a:ext>
                <a:ext uri="{FF2B5EF4-FFF2-40B4-BE49-F238E27FC236}">
                  <a16:creationId xmlns:a16="http://schemas.microsoft.com/office/drawing/2014/main" id="{00000000-0008-0000-1F00-000097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330</xdr:row>
          <xdr:rowOff>133350</xdr:rowOff>
        </xdr:from>
        <xdr:to>
          <xdr:col>2</xdr:col>
          <xdr:colOff>333375</xdr:colOff>
          <xdr:row>332</xdr:row>
          <xdr:rowOff>28575</xdr:rowOff>
        </xdr:to>
        <xdr:sp macro="" textlink="">
          <xdr:nvSpPr>
            <xdr:cNvPr id="42136" name="Check Box 152" hidden="1">
              <a:extLst>
                <a:ext uri="{63B3BB69-23CF-44E3-9099-C40C66FF867C}">
                  <a14:compatExt spid="_x0000_s42136"/>
                </a:ext>
                <a:ext uri="{FF2B5EF4-FFF2-40B4-BE49-F238E27FC236}">
                  <a16:creationId xmlns:a16="http://schemas.microsoft.com/office/drawing/2014/main" id="{00000000-0008-0000-1F00-000098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330</xdr:row>
          <xdr:rowOff>133350</xdr:rowOff>
        </xdr:from>
        <xdr:to>
          <xdr:col>4</xdr:col>
          <xdr:colOff>333375</xdr:colOff>
          <xdr:row>332</xdr:row>
          <xdr:rowOff>28575</xdr:rowOff>
        </xdr:to>
        <xdr:sp macro="" textlink="">
          <xdr:nvSpPr>
            <xdr:cNvPr id="42137" name="Check Box 153" hidden="1">
              <a:extLst>
                <a:ext uri="{63B3BB69-23CF-44E3-9099-C40C66FF867C}">
                  <a14:compatExt spid="_x0000_s42137"/>
                </a:ext>
                <a:ext uri="{FF2B5EF4-FFF2-40B4-BE49-F238E27FC236}">
                  <a16:creationId xmlns:a16="http://schemas.microsoft.com/office/drawing/2014/main" id="{00000000-0008-0000-1F00-000099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35</xdr:row>
          <xdr:rowOff>133350</xdr:rowOff>
        </xdr:from>
        <xdr:to>
          <xdr:col>9</xdr:col>
          <xdr:colOff>95250</xdr:colOff>
          <xdr:row>37</xdr:row>
          <xdr:rowOff>28575</xdr:rowOff>
        </xdr:to>
        <xdr:sp macro="" textlink="">
          <xdr:nvSpPr>
            <xdr:cNvPr id="42138" name="Check Box 154" hidden="1">
              <a:extLst>
                <a:ext uri="{63B3BB69-23CF-44E3-9099-C40C66FF867C}">
                  <a14:compatExt spid="_x0000_s42138"/>
                </a:ext>
                <a:ext uri="{FF2B5EF4-FFF2-40B4-BE49-F238E27FC236}">
                  <a16:creationId xmlns:a16="http://schemas.microsoft.com/office/drawing/2014/main" id="{00000000-0008-0000-1F00-00009A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35</xdr:row>
          <xdr:rowOff>133350</xdr:rowOff>
        </xdr:from>
        <xdr:to>
          <xdr:col>11</xdr:col>
          <xdr:colOff>76200</xdr:colOff>
          <xdr:row>37</xdr:row>
          <xdr:rowOff>28575</xdr:rowOff>
        </xdr:to>
        <xdr:sp macro="" textlink="">
          <xdr:nvSpPr>
            <xdr:cNvPr id="42139" name="Check Box 155" hidden="1">
              <a:extLst>
                <a:ext uri="{63B3BB69-23CF-44E3-9099-C40C66FF867C}">
                  <a14:compatExt spid="_x0000_s42139"/>
                </a:ext>
                <a:ext uri="{FF2B5EF4-FFF2-40B4-BE49-F238E27FC236}">
                  <a16:creationId xmlns:a16="http://schemas.microsoft.com/office/drawing/2014/main" id="{00000000-0008-0000-1F00-00009B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35</xdr:row>
          <xdr:rowOff>133350</xdr:rowOff>
        </xdr:from>
        <xdr:to>
          <xdr:col>13</xdr:col>
          <xdr:colOff>76200</xdr:colOff>
          <xdr:row>37</xdr:row>
          <xdr:rowOff>19050</xdr:rowOff>
        </xdr:to>
        <xdr:sp macro="" textlink="">
          <xdr:nvSpPr>
            <xdr:cNvPr id="42140" name="Check Box 156" hidden="1">
              <a:extLst>
                <a:ext uri="{63B3BB69-23CF-44E3-9099-C40C66FF867C}">
                  <a14:compatExt spid="_x0000_s42140"/>
                </a:ext>
                <a:ext uri="{FF2B5EF4-FFF2-40B4-BE49-F238E27FC236}">
                  <a16:creationId xmlns:a16="http://schemas.microsoft.com/office/drawing/2014/main" id="{00000000-0008-0000-1F00-00009C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112</xdr:row>
          <xdr:rowOff>57150</xdr:rowOff>
        </xdr:from>
        <xdr:to>
          <xdr:col>9</xdr:col>
          <xdr:colOff>95250</xdr:colOff>
          <xdr:row>114</xdr:row>
          <xdr:rowOff>123825</xdr:rowOff>
        </xdr:to>
        <xdr:sp macro="" textlink="">
          <xdr:nvSpPr>
            <xdr:cNvPr id="42141" name="Check Box 157" hidden="1">
              <a:extLst>
                <a:ext uri="{63B3BB69-23CF-44E3-9099-C40C66FF867C}">
                  <a14:compatExt spid="_x0000_s42141"/>
                </a:ext>
                <a:ext uri="{FF2B5EF4-FFF2-40B4-BE49-F238E27FC236}">
                  <a16:creationId xmlns:a16="http://schemas.microsoft.com/office/drawing/2014/main" id="{00000000-0008-0000-1F00-00009D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619125</xdr:colOff>
          <xdr:row>112</xdr:row>
          <xdr:rowOff>133350</xdr:rowOff>
        </xdr:from>
        <xdr:to>
          <xdr:col>11</xdr:col>
          <xdr:colOff>47625</xdr:colOff>
          <xdr:row>114</xdr:row>
          <xdr:rowOff>19050</xdr:rowOff>
        </xdr:to>
        <xdr:sp macro="" textlink="">
          <xdr:nvSpPr>
            <xdr:cNvPr id="42142" name="Check Box 158" hidden="1">
              <a:extLst>
                <a:ext uri="{63B3BB69-23CF-44E3-9099-C40C66FF867C}">
                  <a14:compatExt spid="_x0000_s42142"/>
                </a:ext>
                <a:ext uri="{FF2B5EF4-FFF2-40B4-BE49-F238E27FC236}">
                  <a16:creationId xmlns:a16="http://schemas.microsoft.com/office/drawing/2014/main" id="{00000000-0008-0000-1F00-00009E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112</xdr:row>
          <xdr:rowOff>133350</xdr:rowOff>
        </xdr:from>
        <xdr:to>
          <xdr:col>13</xdr:col>
          <xdr:colOff>95250</xdr:colOff>
          <xdr:row>114</xdr:row>
          <xdr:rowOff>28575</xdr:rowOff>
        </xdr:to>
        <xdr:sp macro="" textlink="">
          <xdr:nvSpPr>
            <xdr:cNvPr id="42143" name="Check Box 159" hidden="1">
              <a:extLst>
                <a:ext uri="{63B3BB69-23CF-44E3-9099-C40C66FF867C}">
                  <a14:compatExt spid="_x0000_s42143"/>
                </a:ext>
                <a:ext uri="{FF2B5EF4-FFF2-40B4-BE49-F238E27FC236}">
                  <a16:creationId xmlns:a16="http://schemas.microsoft.com/office/drawing/2014/main" id="{00000000-0008-0000-1F00-00009FA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63" Type="http://schemas.openxmlformats.org/officeDocument/2006/relationships/ctrlProp" Target="../ctrlProps/ctrlProp60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159" Type="http://schemas.openxmlformats.org/officeDocument/2006/relationships/ctrlProp" Target="../ctrlProps/ctrlProp15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53" Type="http://schemas.openxmlformats.org/officeDocument/2006/relationships/ctrlProp" Target="../ctrlProps/ctrlProp50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149" Type="http://schemas.openxmlformats.org/officeDocument/2006/relationships/ctrlProp" Target="../ctrlProps/ctrlProp146.xml"/><Relationship Id="rId5" Type="http://schemas.openxmlformats.org/officeDocument/2006/relationships/ctrlProp" Target="../ctrlProps/ctrlProp2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2" Type="http://schemas.openxmlformats.org/officeDocument/2006/relationships/ctrlProp" Target="../ctrlProps/ctrlProp19.xml"/><Relationship Id="rId43" Type="http://schemas.openxmlformats.org/officeDocument/2006/relationships/ctrlProp" Target="../ctrlProps/ctrlProp40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139" Type="http://schemas.openxmlformats.org/officeDocument/2006/relationships/ctrlProp" Target="../ctrlProps/ctrlProp136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129" Type="http://schemas.openxmlformats.org/officeDocument/2006/relationships/ctrlProp" Target="../ctrlProps/ctrlProp126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40" Type="http://schemas.openxmlformats.org/officeDocument/2006/relationships/ctrlProp" Target="../ctrlProps/ctrlProp137.xml"/><Relationship Id="rId145" Type="http://schemas.openxmlformats.org/officeDocument/2006/relationships/ctrlProp" Target="../ctrlProps/ctrlProp142.xml"/><Relationship Id="rId161" Type="http://schemas.openxmlformats.org/officeDocument/2006/relationships/ctrlProp" Target="../ctrlProps/ctrlProp158.xml"/><Relationship Id="rId1" Type="http://schemas.openxmlformats.org/officeDocument/2006/relationships/printerSettings" Target="../printerSettings/printerSettings32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0" Type="http://schemas.openxmlformats.org/officeDocument/2006/relationships/ctrlProp" Target="../ctrlProps/ctrlProp127.xml"/><Relationship Id="rId135" Type="http://schemas.openxmlformats.org/officeDocument/2006/relationships/ctrlProp" Target="../ctrlProps/ctrlProp132.xml"/><Relationship Id="rId151" Type="http://schemas.openxmlformats.org/officeDocument/2006/relationships/ctrlProp" Target="../ctrlProps/ctrlProp148.xml"/><Relationship Id="rId156" Type="http://schemas.openxmlformats.org/officeDocument/2006/relationships/ctrlProp" Target="../ctrlProps/ctrlProp15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141" Type="http://schemas.openxmlformats.org/officeDocument/2006/relationships/ctrlProp" Target="../ctrlProps/ctrlProp138.xml"/><Relationship Id="rId146" Type="http://schemas.openxmlformats.org/officeDocument/2006/relationships/ctrlProp" Target="../ctrlProps/ctrlProp14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162" Type="http://schemas.openxmlformats.org/officeDocument/2006/relationships/ctrlProp" Target="../ctrlProps/ctrlProp159.xml"/><Relationship Id="rId2" Type="http://schemas.openxmlformats.org/officeDocument/2006/relationships/drawing" Target="../drawings/drawing5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131" Type="http://schemas.openxmlformats.org/officeDocument/2006/relationships/ctrlProp" Target="../ctrlProps/ctrlProp128.xml"/><Relationship Id="rId136" Type="http://schemas.openxmlformats.org/officeDocument/2006/relationships/ctrlProp" Target="../ctrlProps/ctrlProp133.xml"/><Relationship Id="rId157" Type="http://schemas.openxmlformats.org/officeDocument/2006/relationships/ctrlProp" Target="../ctrlProps/ctrlProp15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52" Type="http://schemas.openxmlformats.org/officeDocument/2006/relationships/ctrlProp" Target="../ctrlProps/ctrlProp14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147" Type="http://schemas.openxmlformats.org/officeDocument/2006/relationships/ctrlProp" Target="../ctrlProps/ctrlProp14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42" Type="http://schemas.openxmlformats.org/officeDocument/2006/relationships/ctrlProp" Target="../ctrlProps/ctrlProp139.xml"/><Relationship Id="rId3" Type="http://schemas.openxmlformats.org/officeDocument/2006/relationships/vmlDrawing" Target="../drawings/vmlDrawing1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137" Type="http://schemas.openxmlformats.org/officeDocument/2006/relationships/ctrlProp" Target="../ctrlProps/ctrlProp134.xml"/><Relationship Id="rId158" Type="http://schemas.openxmlformats.org/officeDocument/2006/relationships/ctrlProp" Target="../ctrlProps/ctrlProp15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32" Type="http://schemas.openxmlformats.org/officeDocument/2006/relationships/ctrlProp" Target="../ctrlProps/ctrlProp129.xml"/><Relationship Id="rId153" Type="http://schemas.openxmlformats.org/officeDocument/2006/relationships/ctrlProp" Target="../ctrlProps/ctrlProp150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143" Type="http://schemas.openxmlformats.org/officeDocument/2006/relationships/ctrlProp" Target="../ctrlProps/ctrlProp140.xml"/><Relationship Id="rId148" Type="http://schemas.openxmlformats.org/officeDocument/2006/relationships/ctrlProp" Target="../ctrlProps/ctrlProp145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26" Type="http://schemas.openxmlformats.org/officeDocument/2006/relationships/ctrlProp" Target="../ctrlProps/ctrlProp23.xml"/><Relationship Id="rId47" Type="http://schemas.openxmlformats.org/officeDocument/2006/relationships/ctrlProp" Target="../ctrlProps/ctrlProp44.xml"/><Relationship Id="rId68" Type="http://schemas.openxmlformats.org/officeDocument/2006/relationships/ctrlProp" Target="../ctrlProps/ctrlProp65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33" Type="http://schemas.openxmlformats.org/officeDocument/2006/relationships/ctrlProp" Target="../ctrlProps/ctrlProp130.xml"/><Relationship Id="rId154" Type="http://schemas.openxmlformats.org/officeDocument/2006/relationships/ctrlProp" Target="../ctrlProps/ctrlProp151.xml"/><Relationship Id="rId16" Type="http://schemas.openxmlformats.org/officeDocument/2006/relationships/ctrlProp" Target="../ctrlProps/ctrlProp13.xml"/><Relationship Id="rId37" Type="http://schemas.openxmlformats.org/officeDocument/2006/relationships/ctrlProp" Target="../ctrlProps/ctrlProp34.xml"/><Relationship Id="rId58" Type="http://schemas.openxmlformats.org/officeDocument/2006/relationships/ctrlProp" Target="../ctrlProps/ctrlProp55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44" Type="http://schemas.openxmlformats.org/officeDocument/2006/relationships/ctrlProp" Target="../ctrlProps/ctrlProp141.xml"/><Relationship Id="rId90" Type="http://schemas.openxmlformats.org/officeDocument/2006/relationships/ctrlProp" Target="../ctrlProps/ctrlProp87.xml"/><Relationship Id="rId27" Type="http://schemas.openxmlformats.org/officeDocument/2006/relationships/ctrlProp" Target="../ctrlProps/ctrlProp24.xml"/><Relationship Id="rId48" Type="http://schemas.openxmlformats.org/officeDocument/2006/relationships/ctrlProp" Target="../ctrlProps/ctrlProp45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34" Type="http://schemas.openxmlformats.org/officeDocument/2006/relationships/ctrlProp" Target="../ctrlProps/ctrlProp131.xml"/><Relationship Id="rId80" Type="http://schemas.openxmlformats.org/officeDocument/2006/relationships/ctrlProp" Target="../ctrlProps/ctrlProp77.xml"/><Relationship Id="rId155" Type="http://schemas.openxmlformats.org/officeDocument/2006/relationships/ctrlProp" Target="../ctrlProps/ctrlProp152.xm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3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304D-2D54-4A2C-A925-23C6E171D037}">
  <sheetPr codeName="Sheet3">
    <tabColor indexed="10"/>
  </sheetPr>
  <dimension ref="A1:K148"/>
  <sheetViews>
    <sheetView topLeftCell="A121" zoomScaleNormal="100" workbookViewId="0">
      <selection activeCell="C160" sqref="C160"/>
    </sheetView>
  </sheetViews>
  <sheetFormatPr defaultColWidth="9.140625" defaultRowHeight="12" x14ac:dyDescent="0.2"/>
  <cols>
    <col min="1" max="1" width="8.140625" style="66" customWidth="1"/>
    <col min="2" max="2" width="8.7109375" style="66" customWidth="1"/>
    <col min="3" max="3" width="12.42578125" style="66" customWidth="1"/>
    <col min="4" max="4" width="8.7109375" style="66" customWidth="1"/>
    <col min="5" max="5" width="7.28515625" style="66" customWidth="1"/>
    <col min="6" max="6" width="9.140625" style="66"/>
    <col min="7" max="7" width="8" style="66" customWidth="1"/>
    <col min="8" max="8" width="10.5703125" style="66" customWidth="1"/>
    <col min="9" max="9" width="11.140625" style="66" customWidth="1"/>
    <col min="10" max="10" width="10.28515625" style="66" customWidth="1"/>
    <col min="11" max="11" width="5.42578125" style="66" customWidth="1"/>
    <col min="12" max="16384" width="9.140625" style="66"/>
  </cols>
  <sheetData>
    <row r="1" spans="1:1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x14ac:dyDescent="0.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x14ac:dyDescent="0.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11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1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4" spans="1:11" x14ac:dyDescent="0.2">
      <c r="A14" s="97" t="s">
        <v>442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x14ac:dyDescent="0.2">
      <c r="A15" s="97" t="s">
        <v>444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</row>
    <row r="16" spans="1:11" x14ac:dyDescent="0.2">
      <c r="A16" s="97" t="s">
        <v>445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</row>
    <row r="17" spans="1:11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</row>
    <row r="19" spans="1:11" x14ac:dyDescent="0.2">
      <c r="A19" s="762"/>
      <c r="B19" s="762"/>
      <c r="C19" s="762"/>
      <c r="D19" s="762"/>
      <c r="E19" s="762"/>
      <c r="F19" s="97" t="s">
        <v>446</v>
      </c>
      <c r="G19" s="97"/>
      <c r="H19" s="97"/>
      <c r="I19" s="97"/>
      <c r="J19" s="97"/>
      <c r="K19" s="97"/>
    </row>
    <row r="20" spans="1:11" x14ac:dyDescent="0.2">
      <c r="A20" s="763" t="s">
        <v>447</v>
      </c>
      <c r="B20" s="763"/>
      <c r="C20" s="339" t="str">
        <f>C137</f>
        <v>June 30, 2026</v>
      </c>
      <c r="D20" s="97"/>
      <c r="E20" s="97"/>
      <c r="F20" s="97"/>
      <c r="G20" s="97"/>
      <c r="H20" s="97"/>
      <c r="I20" s="97"/>
      <c r="J20" s="97"/>
      <c r="K20" s="97"/>
    </row>
    <row r="21" spans="1:11" x14ac:dyDescent="0.2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 x14ac:dyDescent="0.2">
      <c r="A22" s="97" t="s">
        <v>448</v>
      </c>
      <c r="B22" s="97"/>
      <c r="C22" s="98"/>
      <c r="D22" s="97" t="s">
        <v>480</v>
      </c>
      <c r="E22" s="97"/>
      <c r="F22" s="97"/>
      <c r="G22" s="97"/>
      <c r="H22" s="97"/>
      <c r="I22" s="97"/>
      <c r="J22" s="765"/>
      <c r="K22" s="765"/>
    </row>
    <row r="23" spans="1:11" x14ac:dyDescent="0.2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</row>
    <row r="24" spans="1:11" x14ac:dyDescent="0.2">
      <c r="A24" s="97" t="s">
        <v>449</v>
      </c>
      <c r="B24" s="97"/>
      <c r="C24" s="97"/>
      <c r="D24" s="97"/>
      <c r="E24" s="97"/>
      <c r="F24" s="97"/>
      <c r="G24" s="97"/>
      <c r="H24" s="97"/>
      <c r="I24" s="97"/>
      <c r="J24" s="97"/>
      <c r="K24" s="97"/>
    </row>
    <row r="25" spans="1:11" x14ac:dyDescent="0.2">
      <c r="A25" s="97" t="s">
        <v>450</v>
      </c>
      <c r="B25" s="97"/>
      <c r="C25" s="97"/>
      <c r="D25" s="97"/>
      <c r="E25" s="97"/>
      <c r="F25" s="98"/>
      <c r="G25" s="97" t="s">
        <v>581</v>
      </c>
      <c r="H25" s="97"/>
      <c r="I25" s="97"/>
      <c r="J25" s="97"/>
      <c r="K25" s="97"/>
    </row>
    <row r="26" spans="1:11" x14ac:dyDescent="0.2">
      <c r="A26" s="97" t="s">
        <v>451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</row>
    <row r="27" spans="1:1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</row>
    <row r="28" spans="1:11" x14ac:dyDescent="0.2">
      <c r="A28" s="97" t="s">
        <v>448</v>
      </c>
      <c r="B28" s="97"/>
      <c r="C28" s="98"/>
      <c r="D28" s="97" t="s">
        <v>481</v>
      </c>
      <c r="E28" s="97"/>
      <c r="F28" s="97"/>
      <c r="G28" s="97"/>
      <c r="H28" s="97"/>
      <c r="I28" s="765"/>
      <c r="J28" s="765"/>
      <c r="K28" s="97" t="s">
        <v>452</v>
      </c>
    </row>
    <row r="29" spans="1:11" x14ac:dyDescent="0.2">
      <c r="A29" s="98"/>
      <c r="B29" s="97" t="s">
        <v>482</v>
      </c>
      <c r="C29" s="97"/>
      <c r="D29" s="97"/>
      <c r="E29" s="97"/>
      <c r="F29" s="765"/>
      <c r="G29" s="765"/>
      <c r="H29" s="97"/>
      <c r="I29" s="97"/>
      <c r="J29" s="97"/>
      <c r="K29" s="97"/>
    </row>
    <row r="30" spans="1:1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1" x14ac:dyDescent="0.2">
      <c r="A31" s="97" t="s">
        <v>453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</row>
    <row r="32" spans="1:11" x14ac:dyDescent="0.2">
      <c r="A32" s="97" t="s">
        <v>454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</row>
    <row r="33" spans="1:11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</row>
    <row r="34" spans="1:11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</row>
    <row r="35" spans="1:11" x14ac:dyDescent="0.2">
      <c r="A35" s="97" t="s">
        <v>455</v>
      </c>
      <c r="B35" s="97"/>
      <c r="C35" s="97"/>
      <c r="D35" s="97"/>
      <c r="E35" s="97"/>
      <c r="F35" s="97"/>
      <c r="G35" s="97" t="s">
        <v>456</v>
      </c>
      <c r="H35" s="97"/>
      <c r="I35" s="97"/>
      <c r="J35" s="97"/>
      <c r="K35" s="97"/>
    </row>
    <row r="36" spans="1:11" x14ac:dyDescent="0.2">
      <c r="A36" s="97"/>
      <c r="B36" s="97"/>
      <c r="C36" s="97"/>
      <c r="D36" s="97"/>
      <c r="E36" s="97"/>
      <c r="F36" s="97"/>
      <c r="G36" s="97"/>
      <c r="H36" s="97"/>
      <c r="I36" s="97"/>
      <c r="J36" s="97"/>
      <c r="K36" s="97"/>
    </row>
    <row r="37" spans="1:11" ht="12.75" thickBot="1" x14ac:dyDescent="0.25">
      <c r="A37" s="99" t="s">
        <v>457</v>
      </c>
      <c r="B37" s="764"/>
      <c r="C37" s="764"/>
      <c r="D37" s="764"/>
      <c r="E37" s="97"/>
      <c r="F37" s="97"/>
      <c r="G37" s="100"/>
      <c r="H37" s="100"/>
      <c r="I37" s="100"/>
      <c r="J37" s="100"/>
      <c r="K37" s="97"/>
    </row>
    <row r="38" spans="1:11" x14ac:dyDescent="0.2">
      <c r="A38" s="97"/>
      <c r="B38" s="97" t="s">
        <v>458</v>
      </c>
      <c r="C38" s="97"/>
      <c r="D38" s="97"/>
      <c r="E38" s="97"/>
      <c r="F38" s="97"/>
      <c r="G38" s="97"/>
      <c r="H38" s="97"/>
      <c r="I38" s="97"/>
      <c r="J38" s="97"/>
      <c r="K38" s="97"/>
    </row>
    <row r="39" spans="1:11" ht="12.75" thickBot="1" x14ac:dyDescent="0.25">
      <c r="A39" s="97"/>
      <c r="B39" s="764"/>
      <c r="C39" s="764"/>
      <c r="D39" s="764"/>
      <c r="E39" s="97"/>
      <c r="F39" s="97"/>
      <c r="G39" s="100"/>
      <c r="H39" s="100"/>
      <c r="I39" s="100"/>
      <c r="J39" s="100"/>
      <c r="K39" s="97"/>
    </row>
    <row r="40" spans="1:11" x14ac:dyDescent="0.2">
      <c r="A40" s="97"/>
      <c r="B40" s="97"/>
      <c r="C40" s="97"/>
      <c r="D40" s="97" t="s">
        <v>459</v>
      </c>
      <c r="E40" s="97"/>
      <c r="F40" s="97"/>
      <c r="G40" s="97"/>
      <c r="H40" s="97"/>
      <c r="I40" s="97"/>
      <c r="J40" s="97"/>
      <c r="K40" s="97"/>
    </row>
    <row r="41" spans="1:11" ht="12.75" thickBot="1" x14ac:dyDescent="0.25">
      <c r="A41" s="97"/>
      <c r="B41" s="97" t="s">
        <v>460</v>
      </c>
      <c r="C41" s="97"/>
      <c r="D41" s="97"/>
      <c r="E41" s="97"/>
      <c r="F41" s="97"/>
      <c r="G41" s="100"/>
      <c r="H41" s="100"/>
      <c r="I41" s="100"/>
      <c r="J41" s="100"/>
      <c r="K41" s="97"/>
    </row>
    <row r="42" spans="1:11" x14ac:dyDescent="0.2">
      <c r="A42" s="97"/>
      <c r="B42" s="97" t="s">
        <v>461</v>
      </c>
      <c r="C42" s="97"/>
      <c r="D42" s="97"/>
      <c r="E42" s="97"/>
      <c r="F42" s="97"/>
      <c r="G42" s="97"/>
      <c r="H42" s="97"/>
      <c r="I42" s="97"/>
      <c r="J42" s="97"/>
      <c r="K42" s="97"/>
    </row>
    <row r="43" spans="1:11" ht="12.75" thickBot="1" x14ac:dyDescent="0.25">
      <c r="A43" s="97"/>
      <c r="B43" s="97" t="s">
        <v>462</v>
      </c>
      <c r="C43" s="97"/>
      <c r="D43" s="97"/>
      <c r="E43" s="97"/>
      <c r="F43" s="97"/>
      <c r="G43" s="100"/>
      <c r="H43" s="100"/>
      <c r="I43" s="100"/>
      <c r="J43" s="100"/>
      <c r="K43" s="97"/>
    </row>
    <row r="44" spans="1:11" x14ac:dyDescent="0.2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</row>
    <row r="45" spans="1:11" ht="12.75" thickBot="1" x14ac:dyDescent="0.25">
      <c r="A45" s="97"/>
      <c r="B45" s="97"/>
      <c r="C45" s="97"/>
      <c r="D45" s="97"/>
      <c r="E45" s="97"/>
      <c r="F45" s="97"/>
      <c r="G45" s="100"/>
      <c r="H45" s="100"/>
      <c r="I45" s="100"/>
      <c r="J45" s="100"/>
      <c r="K45" s="97"/>
    </row>
    <row r="46" spans="1:11" ht="12.75" thickBot="1" x14ac:dyDescent="0.25">
      <c r="A46" s="97"/>
      <c r="B46" s="97" t="s">
        <v>463</v>
      </c>
      <c r="C46" s="100"/>
      <c r="D46" s="100"/>
      <c r="E46" s="97"/>
      <c r="F46" s="97"/>
      <c r="G46" s="97"/>
      <c r="H46" s="97"/>
      <c r="I46" s="97"/>
      <c r="J46" s="97"/>
      <c r="K46" s="97"/>
    </row>
    <row r="47" spans="1:11" ht="12.75" thickBot="1" x14ac:dyDescent="0.25">
      <c r="A47" s="97"/>
      <c r="B47" s="97"/>
      <c r="C47" s="97"/>
      <c r="D47" s="97"/>
      <c r="E47" s="97"/>
      <c r="F47" s="97"/>
      <c r="G47" s="100"/>
      <c r="H47" s="100"/>
      <c r="I47" s="100"/>
      <c r="J47" s="100"/>
      <c r="K47" s="97"/>
    </row>
    <row r="48" spans="1:11" x14ac:dyDescent="0.2">
      <c r="A48" s="97"/>
      <c r="B48" s="97"/>
      <c r="C48" s="97"/>
      <c r="D48" s="97"/>
      <c r="E48" s="97"/>
      <c r="F48" s="97"/>
      <c r="G48" s="97"/>
      <c r="H48" s="97"/>
      <c r="I48" s="97"/>
      <c r="J48" s="97"/>
      <c r="K48" s="97"/>
    </row>
    <row r="49" spans="1:11" ht="12.75" thickBot="1" x14ac:dyDescent="0.25">
      <c r="A49" s="97"/>
      <c r="B49" s="97" t="s">
        <v>464</v>
      </c>
      <c r="C49" s="101"/>
      <c r="D49" s="101"/>
      <c r="E49" s="97"/>
      <c r="F49" s="97"/>
      <c r="G49" s="100"/>
      <c r="H49" s="100"/>
      <c r="I49" s="100"/>
      <c r="J49" s="100"/>
      <c r="K49" s="97"/>
    </row>
    <row r="50" spans="1:11" x14ac:dyDescent="0.2">
      <c r="A50" s="97"/>
      <c r="B50" s="97"/>
      <c r="C50" s="97"/>
      <c r="D50" s="97"/>
      <c r="E50" s="97"/>
      <c r="F50" s="97"/>
      <c r="G50" s="97"/>
      <c r="H50" s="97"/>
      <c r="I50" s="97"/>
      <c r="J50" s="97"/>
      <c r="K50" s="97"/>
    </row>
    <row r="51" spans="1:11" ht="12.75" thickBot="1" x14ac:dyDescent="0.25">
      <c r="A51" s="97"/>
      <c r="B51" s="97"/>
      <c r="C51" s="97"/>
      <c r="D51" s="97"/>
      <c r="E51" s="97"/>
      <c r="F51" s="97"/>
      <c r="G51" s="100"/>
      <c r="H51" s="100"/>
      <c r="I51" s="100"/>
      <c r="J51" s="100"/>
      <c r="K51" s="97"/>
    </row>
    <row r="52" spans="1:11" x14ac:dyDescent="0.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</row>
    <row r="53" spans="1:11" ht="12.75" thickBot="1" x14ac:dyDescent="0.25">
      <c r="A53" s="102"/>
      <c r="B53" s="102"/>
      <c r="C53" s="102"/>
      <c r="D53" s="102"/>
      <c r="E53" s="102"/>
      <c r="F53" s="102"/>
      <c r="G53" s="102"/>
      <c r="H53" s="102"/>
      <c r="I53" s="102"/>
      <c r="J53" s="102"/>
      <c r="K53" s="102"/>
    </row>
    <row r="54" spans="1:11" x14ac:dyDescent="0.2">
      <c r="A54" s="97"/>
      <c r="B54" s="97"/>
      <c r="C54" s="97"/>
      <c r="D54" s="97"/>
      <c r="E54" s="97"/>
      <c r="F54" s="97"/>
      <c r="G54" s="97"/>
      <c r="H54" s="97"/>
      <c r="I54" s="97"/>
      <c r="J54" s="97"/>
      <c r="K54" s="97"/>
    </row>
    <row r="55" spans="1:11" x14ac:dyDescent="0.2">
      <c r="A55" s="97" t="s">
        <v>465</v>
      </c>
      <c r="B55" s="97"/>
      <c r="C55" s="97"/>
      <c r="D55" s="97"/>
      <c r="E55" s="97"/>
      <c r="F55" s="97"/>
      <c r="G55" s="97"/>
      <c r="H55" s="97"/>
      <c r="I55" s="97"/>
      <c r="J55" s="97"/>
      <c r="K55" s="97"/>
    </row>
    <row r="56" spans="1:11" x14ac:dyDescent="0.2">
      <c r="A56" s="97"/>
      <c r="B56" s="97"/>
      <c r="C56" s="97"/>
      <c r="D56" s="97"/>
      <c r="E56" s="97"/>
      <c r="F56" s="97"/>
      <c r="G56" s="97"/>
      <c r="H56" s="97"/>
      <c r="I56" s="97"/>
      <c r="J56" s="97"/>
      <c r="K56" s="97"/>
    </row>
    <row r="57" spans="1:11" ht="12.75" customHeight="1" x14ac:dyDescent="0.2">
      <c r="A57" s="768" t="s">
        <v>466</v>
      </c>
      <c r="B57" s="768"/>
      <c r="C57" s="766"/>
      <c r="D57" s="766"/>
      <c r="E57" s="766"/>
      <c r="F57" s="97"/>
      <c r="G57" s="769" t="s">
        <v>467</v>
      </c>
      <c r="H57" s="769"/>
      <c r="I57" s="767"/>
      <c r="J57" s="767"/>
      <c r="K57" s="767"/>
    </row>
    <row r="58" spans="1:11" ht="12.75" customHeight="1" x14ac:dyDescent="0.2">
      <c r="A58" s="103"/>
      <c r="B58" s="103"/>
      <c r="C58" s="104"/>
      <c r="D58" s="104"/>
      <c r="E58" s="104"/>
      <c r="F58" s="97"/>
      <c r="G58" s="99"/>
      <c r="H58" s="99"/>
      <c r="I58" s="105"/>
      <c r="J58" s="105"/>
      <c r="K58" s="105"/>
    </row>
    <row r="59" spans="1:11" ht="16.5" customHeight="1" x14ac:dyDescent="0.2">
      <c r="A59" s="99" t="s">
        <v>468</v>
      </c>
      <c r="B59" s="762"/>
      <c r="C59" s="762"/>
      <c r="D59" s="762"/>
      <c r="E59" s="762"/>
      <c r="F59" s="762"/>
      <c r="G59" s="99"/>
      <c r="H59" s="99"/>
      <c r="I59" s="105"/>
      <c r="J59" s="105"/>
      <c r="K59" s="105"/>
    </row>
    <row r="60" spans="1:11" ht="17.25" customHeight="1" x14ac:dyDescent="0.2">
      <c r="A60" s="97"/>
      <c r="B60" s="770"/>
      <c r="C60" s="770"/>
      <c r="D60" s="770"/>
      <c r="E60" s="770"/>
      <c r="F60" s="770"/>
      <c r="G60" s="97"/>
      <c r="H60" s="97"/>
      <c r="I60" s="99"/>
      <c r="J60" s="99" t="s">
        <v>501</v>
      </c>
      <c r="K60" s="97"/>
    </row>
    <row r="61" spans="1:11" x14ac:dyDescent="0.2">
      <c r="A61" s="97"/>
      <c r="B61" s="97"/>
      <c r="C61" s="97"/>
      <c r="D61" s="97"/>
      <c r="E61" s="97"/>
      <c r="F61" s="97"/>
      <c r="G61" s="97"/>
      <c r="H61" s="97"/>
      <c r="I61" s="97"/>
      <c r="J61" s="340">
        <f>C147</f>
        <v>45586</v>
      </c>
      <c r="K61" s="97"/>
    </row>
    <row r="121" spans="1:8" x14ac:dyDescent="0.2">
      <c r="A121" s="76"/>
    </row>
    <row r="122" spans="1:8" ht="12.75" x14ac:dyDescent="0.2">
      <c r="A122" s="77"/>
    </row>
    <row r="123" spans="1:8" ht="12.75" x14ac:dyDescent="0.2">
      <c r="A123" s="78"/>
      <c r="B123"/>
      <c r="C123"/>
    </row>
    <row r="124" spans="1:8" ht="12.75" x14ac:dyDescent="0.2">
      <c r="A124" s="78"/>
      <c r="B124"/>
      <c r="C124"/>
    </row>
    <row r="125" spans="1:8" ht="15" x14ac:dyDescent="0.25">
      <c r="A125" s="341" t="s">
        <v>582</v>
      </c>
      <c r="B125" s="342"/>
      <c r="C125" s="342"/>
      <c r="D125" s="342"/>
      <c r="E125" s="342"/>
      <c r="F125" s="342"/>
      <c r="G125" s="343"/>
      <c r="H125" s="344"/>
    </row>
    <row r="126" spans="1:8" x14ac:dyDescent="0.2">
      <c r="H126" s="345"/>
    </row>
    <row r="127" spans="1:8" x14ac:dyDescent="0.2">
      <c r="H127" s="345"/>
    </row>
    <row r="128" spans="1:8" x14ac:dyDescent="0.2">
      <c r="H128" s="345"/>
    </row>
    <row r="129" spans="1:8" ht="12.75" x14ac:dyDescent="0.2">
      <c r="A129" s="78" t="s">
        <v>583</v>
      </c>
      <c r="B129"/>
      <c r="C129" s="346">
        <v>45473</v>
      </c>
      <c r="H129" s="345"/>
    </row>
    <row r="130" spans="1:8" ht="12.75" x14ac:dyDescent="0.2">
      <c r="A130" s="78"/>
      <c r="B130"/>
      <c r="C130" s="37" t="s">
        <v>893</v>
      </c>
      <c r="H130" s="345"/>
    </row>
    <row r="131" spans="1:8" x14ac:dyDescent="0.2">
      <c r="H131" s="345"/>
    </row>
    <row r="132" spans="1:8" ht="12.75" x14ac:dyDescent="0.2">
      <c r="A132" s="78" t="s">
        <v>584</v>
      </c>
      <c r="B132"/>
      <c r="C132" s="1" t="s">
        <v>912</v>
      </c>
      <c r="H132" s="345"/>
    </row>
    <row r="133" spans="1:8" ht="12.75" x14ac:dyDescent="0.2">
      <c r="A133" s="78"/>
      <c r="B133"/>
      <c r="C133" s="400">
        <v>45838</v>
      </c>
      <c r="H133" s="345"/>
    </row>
    <row r="134" spans="1:8" ht="12.75" x14ac:dyDescent="0.2">
      <c r="A134" s="78"/>
      <c r="B134"/>
      <c r="C134" s="37" t="s">
        <v>903</v>
      </c>
      <c r="H134" s="345"/>
    </row>
    <row r="135" spans="1:8" ht="12.75" x14ac:dyDescent="0.2">
      <c r="B135"/>
      <c r="C135"/>
      <c r="H135" s="345"/>
    </row>
    <row r="136" spans="1:8" ht="12.75" x14ac:dyDescent="0.2">
      <c r="A136" s="78" t="s">
        <v>585</v>
      </c>
      <c r="B136"/>
      <c r="C136" s="412" t="s">
        <v>913</v>
      </c>
      <c r="H136" s="345"/>
    </row>
    <row r="137" spans="1:8" ht="12.75" x14ac:dyDescent="0.2">
      <c r="A137" s="78"/>
      <c r="B137"/>
      <c r="C137" s="38" t="s">
        <v>914</v>
      </c>
      <c r="H137" s="345"/>
    </row>
    <row r="138" spans="1:8" ht="12.75" x14ac:dyDescent="0.2">
      <c r="A138" s="78"/>
      <c r="B138"/>
      <c r="C138" s="346">
        <v>46203</v>
      </c>
      <c r="H138" s="345"/>
    </row>
    <row r="139" spans="1:8" ht="12.75" x14ac:dyDescent="0.2">
      <c r="A139" s="78"/>
      <c r="B139"/>
      <c r="C139" s="413" t="s">
        <v>915</v>
      </c>
      <c r="H139" s="345"/>
    </row>
    <row r="140" spans="1:8" ht="12.75" x14ac:dyDescent="0.2">
      <c r="A140" s="78"/>
      <c r="B140"/>
      <c r="C140"/>
      <c r="H140" s="345"/>
    </row>
    <row r="141" spans="1:8" ht="12.75" x14ac:dyDescent="0.2">
      <c r="A141" s="78"/>
      <c r="B141"/>
      <c r="C141" s="37" t="s">
        <v>916</v>
      </c>
      <c r="H141" s="345"/>
    </row>
    <row r="142" spans="1:8" ht="12.75" x14ac:dyDescent="0.2">
      <c r="A142" s="78"/>
      <c r="B142"/>
      <c r="C142"/>
      <c r="H142" s="345"/>
    </row>
    <row r="143" spans="1:8" ht="12.75" x14ac:dyDescent="0.2">
      <c r="A143" s="78" t="s">
        <v>586</v>
      </c>
      <c r="B143"/>
      <c r="C143" s="38" t="s">
        <v>917</v>
      </c>
      <c r="E143" s="761" t="s">
        <v>587</v>
      </c>
      <c r="F143" s="761"/>
      <c r="G143" s="761"/>
      <c r="H143" s="345"/>
    </row>
    <row r="144" spans="1:8" x14ac:dyDescent="0.2">
      <c r="A144" s="76" t="s">
        <v>588</v>
      </c>
      <c r="C144" s="347">
        <v>45839</v>
      </c>
      <c r="E144" s="761"/>
      <c r="F144" s="761"/>
      <c r="G144" s="761"/>
      <c r="H144" s="345"/>
    </row>
    <row r="145" spans="1:8" x14ac:dyDescent="0.2">
      <c r="A145" s="76"/>
      <c r="H145" s="345"/>
    </row>
    <row r="146" spans="1:8" x14ac:dyDescent="0.2">
      <c r="A146" s="76"/>
      <c r="H146" s="345"/>
    </row>
    <row r="147" spans="1:8" x14ac:dyDescent="0.2">
      <c r="A147" s="348" t="s">
        <v>589</v>
      </c>
      <c r="B147" s="349"/>
      <c r="C147" s="350">
        <v>45586</v>
      </c>
      <c r="H147" s="345"/>
    </row>
    <row r="148" spans="1:8" x14ac:dyDescent="0.2">
      <c r="A148" s="79"/>
      <c r="B148" s="67"/>
      <c r="C148" s="67"/>
      <c r="D148" s="67"/>
      <c r="E148" s="67"/>
      <c r="F148" s="67"/>
      <c r="G148" s="67"/>
      <c r="H148" s="80"/>
    </row>
  </sheetData>
  <mergeCells count="14">
    <mergeCell ref="E143:G144"/>
    <mergeCell ref="A19:E19"/>
    <mergeCell ref="A20:B20"/>
    <mergeCell ref="B39:D39"/>
    <mergeCell ref="I28:J28"/>
    <mergeCell ref="F29:G29"/>
    <mergeCell ref="B37:D37"/>
    <mergeCell ref="C57:E57"/>
    <mergeCell ref="I57:K57"/>
    <mergeCell ref="J22:K22"/>
    <mergeCell ref="A57:B57"/>
    <mergeCell ref="G57:H57"/>
    <mergeCell ref="B59:F59"/>
    <mergeCell ref="B60:F60"/>
  </mergeCells>
  <phoneticPr fontId="12" type="noConversion"/>
  <dataValidations count="4">
    <dataValidation type="date" allowBlank="1" showInputMessage="1" showErrorMessage="1" promptTitle="This needs to be a date format" prompt="Please input as 06/30/xx" sqref="C20" xr:uid="{C5520E8F-0C26-4D17-B911-5480824D0820}">
      <formula1>36707</formula1>
      <formula2>72866</formula2>
    </dataValidation>
    <dataValidation type="whole" allowBlank="1" showInputMessage="1" showErrorMessage="1" promptTitle="This needs to be a whole number" prompt="Please input a whole number" sqref="A29 C28 C22 F25" xr:uid="{D48300D4-CDAE-4A61-9FAD-04300796000C}">
      <formula1>0</formula1>
      <formula2>1000000000</formula2>
    </dataValidation>
    <dataValidation type="whole" allowBlank="1" showInputMessage="1" showErrorMessage="1" promptTitle="This needs to be a whole number" prompt="Please input as a whole number" sqref="J22:K22 I28:J28 F29:G29" xr:uid="{BCD342DB-1BEF-4CB9-9FBD-0ADCE6D028F9}">
      <formula1>0</formula1>
      <formula2>1E+23</formula2>
    </dataValidation>
    <dataValidation operator="greaterThan" allowBlank="1" showInputMessage="1" showErrorMessage="1" sqref="C57:E58" xr:uid="{56E2A966-44EA-4015-B588-96B814FBC898}"/>
  </dataValidations>
  <pageMargins left="0.55000000000000004" right="0" top="0.5" bottom="0.25" header="0.5" footer="0"/>
  <pageSetup scale="97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21597" r:id="rId4">
          <objectPr defaultSize="0" r:id="rId5">
            <anchor moveWithCells="1">
              <from>
                <xdr:col>0</xdr:col>
                <xdr:colOff>0</xdr:colOff>
                <xdr:row>0</xdr:row>
                <xdr:rowOff>19050</xdr:rowOff>
              </from>
              <to>
                <xdr:col>10</xdr:col>
                <xdr:colOff>171450</xdr:colOff>
                <xdr:row>12</xdr:row>
                <xdr:rowOff>76200</xdr:rowOff>
              </to>
            </anchor>
          </objectPr>
        </oleObject>
      </mc:Choice>
      <mc:Fallback>
        <oleObject progId="Word.Document.12" shapeId="21597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798096-EC18-420F-8934-FE92A0C01AC6}">
  <sheetPr codeName="Sheet1">
    <tabColor theme="0" tint="-0.499984740745262"/>
  </sheetPr>
  <dimension ref="A1:G52"/>
  <sheetViews>
    <sheetView zoomScale="75" zoomScaleNormal="75" workbookViewId="0">
      <selection activeCell="F4" sqref="F4"/>
    </sheetView>
  </sheetViews>
  <sheetFormatPr defaultColWidth="9.140625" defaultRowHeight="14.25" x14ac:dyDescent="0.2"/>
  <cols>
    <col min="1" max="1" width="6" style="11" customWidth="1"/>
    <col min="2" max="2" width="30.28515625" style="8" customWidth="1"/>
    <col min="3" max="7" width="14.7109375" style="62" customWidth="1"/>
    <col min="8" max="10" width="9.140625" style="8"/>
    <col min="11" max="11" width="5.42578125" style="8" customWidth="1"/>
    <col min="12" max="16384" width="9.140625" style="8"/>
  </cols>
  <sheetData>
    <row r="1" spans="1:7" ht="72" thickBot="1" x14ac:dyDescent="0.25">
      <c r="A1" s="794" t="s">
        <v>385</v>
      </c>
      <c r="B1" s="795"/>
      <c r="C1" s="740" t="s">
        <v>386</v>
      </c>
      <c r="D1" s="740" t="s">
        <v>387</v>
      </c>
      <c r="E1" s="740" t="s">
        <v>388</v>
      </c>
      <c r="F1" s="740" t="s">
        <v>389</v>
      </c>
      <c r="G1" s="741" t="s">
        <v>390</v>
      </c>
    </row>
    <row r="2" spans="1:7" ht="18.75" customHeight="1" x14ac:dyDescent="0.25">
      <c r="A2" s="742" t="s">
        <v>49</v>
      </c>
      <c r="B2" s="743"/>
      <c r="C2" s="651"/>
      <c r="D2" s="651"/>
      <c r="E2" s="651"/>
      <c r="F2" s="651"/>
      <c r="G2" s="730"/>
    </row>
    <row r="3" spans="1:7" x14ac:dyDescent="0.2">
      <c r="A3" s="744">
        <v>100</v>
      </c>
      <c r="B3" s="721" t="s">
        <v>391</v>
      </c>
      <c r="C3" s="605"/>
      <c r="D3" s="605"/>
      <c r="E3" s="605"/>
      <c r="F3" s="605"/>
      <c r="G3" s="603"/>
    </row>
    <row r="4" spans="1:7" x14ac:dyDescent="0.2">
      <c r="A4" s="744">
        <v>200</v>
      </c>
      <c r="B4" s="721" t="s">
        <v>392</v>
      </c>
      <c r="C4" s="605"/>
      <c r="D4" s="605"/>
      <c r="E4" s="605"/>
      <c r="F4" s="605"/>
      <c r="G4" s="603"/>
    </row>
    <row r="5" spans="1:7" x14ac:dyDescent="0.2">
      <c r="A5" s="744">
        <v>300</v>
      </c>
      <c r="B5" s="721" t="s">
        <v>569</v>
      </c>
      <c r="C5" s="605"/>
      <c r="D5" s="605"/>
      <c r="E5" s="605"/>
      <c r="F5" s="605"/>
      <c r="G5" s="603"/>
    </row>
    <row r="6" spans="1:7" x14ac:dyDescent="0.2">
      <c r="A6" s="744">
        <v>400</v>
      </c>
      <c r="B6" s="721" t="s">
        <v>393</v>
      </c>
      <c r="C6" s="605"/>
      <c r="D6" s="605"/>
      <c r="E6" s="605"/>
      <c r="F6" s="605"/>
      <c r="G6" s="603"/>
    </row>
    <row r="7" spans="1:7" x14ac:dyDescent="0.2">
      <c r="A7" s="744">
        <v>500</v>
      </c>
      <c r="B7" s="721" t="s">
        <v>394</v>
      </c>
      <c r="C7" s="605"/>
      <c r="D7" s="605"/>
      <c r="E7" s="605"/>
      <c r="F7" s="605"/>
      <c r="G7" s="603"/>
    </row>
    <row r="8" spans="1:7" x14ac:dyDescent="0.2">
      <c r="A8" s="744">
        <v>600</v>
      </c>
      <c r="B8" s="721" t="s">
        <v>319</v>
      </c>
      <c r="C8" s="605"/>
      <c r="D8" s="605"/>
      <c r="E8" s="605"/>
      <c r="F8" s="605"/>
      <c r="G8" s="603"/>
    </row>
    <row r="9" spans="1:7" x14ac:dyDescent="0.2">
      <c r="A9" s="744">
        <v>800</v>
      </c>
      <c r="B9" s="721" t="s">
        <v>395</v>
      </c>
      <c r="C9" s="605"/>
      <c r="D9" s="605"/>
      <c r="E9" s="605"/>
      <c r="F9" s="605"/>
      <c r="G9" s="603"/>
    </row>
    <row r="10" spans="1:7" x14ac:dyDescent="0.2">
      <c r="A10" s="744">
        <v>900</v>
      </c>
      <c r="B10" s="721" t="s">
        <v>570</v>
      </c>
      <c r="C10" s="605"/>
      <c r="D10" s="605"/>
      <c r="E10" s="605"/>
      <c r="F10" s="605"/>
      <c r="G10" s="603"/>
    </row>
    <row r="11" spans="1:7" x14ac:dyDescent="0.2">
      <c r="A11" s="745" t="s">
        <v>507</v>
      </c>
      <c r="B11" s="721" t="s">
        <v>396</v>
      </c>
      <c r="C11" s="605"/>
      <c r="D11" s="605"/>
      <c r="E11" s="605"/>
      <c r="F11" s="605"/>
      <c r="G11" s="603"/>
    </row>
    <row r="12" spans="1:7" x14ac:dyDescent="0.2">
      <c r="A12" s="744">
        <v>2000</v>
      </c>
      <c r="B12" s="721" t="s">
        <v>505</v>
      </c>
      <c r="C12" s="605"/>
      <c r="D12" s="605"/>
      <c r="E12" s="605"/>
      <c r="F12" s="605"/>
      <c r="G12" s="603"/>
    </row>
    <row r="13" spans="1:7" x14ac:dyDescent="0.2">
      <c r="A13" s="744">
        <v>3000</v>
      </c>
      <c r="B13" s="721" t="s">
        <v>669</v>
      </c>
      <c r="C13" s="605"/>
      <c r="D13" s="605"/>
      <c r="E13" s="605"/>
      <c r="F13" s="605"/>
      <c r="G13" s="603"/>
    </row>
    <row r="14" spans="1:7" ht="28.5" x14ac:dyDescent="0.2">
      <c r="A14" s="746">
        <v>4000</v>
      </c>
      <c r="B14" s="747" t="s">
        <v>397</v>
      </c>
      <c r="C14" s="605"/>
      <c r="D14" s="605"/>
      <c r="E14" s="605"/>
      <c r="F14" s="605"/>
      <c r="G14" s="603"/>
    </row>
    <row r="15" spans="1:7" x14ac:dyDescent="0.2">
      <c r="A15" s="744">
        <v>6100</v>
      </c>
      <c r="B15" s="721" t="s">
        <v>571</v>
      </c>
      <c r="C15" s="605"/>
      <c r="D15" s="605"/>
      <c r="E15" s="605"/>
      <c r="F15" s="605"/>
      <c r="G15" s="603"/>
    </row>
    <row r="16" spans="1:7" x14ac:dyDescent="0.2">
      <c r="A16" s="744">
        <v>6200</v>
      </c>
      <c r="B16" s="721" t="s">
        <v>398</v>
      </c>
      <c r="C16" s="605"/>
      <c r="D16" s="605"/>
      <c r="E16" s="605"/>
      <c r="F16" s="605"/>
      <c r="G16" s="603"/>
    </row>
    <row r="17" spans="1:7" x14ac:dyDescent="0.2">
      <c r="A17" s="744">
        <v>6300</v>
      </c>
      <c r="B17" s="721" t="s">
        <v>399</v>
      </c>
      <c r="C17" s="605"/>
      <c r="D17" s="605"/>
      <c r="E17" s="605"/>
      <c r="F17" s="605"/>
      <c r="G17" s="603"/>
    </row>
    <row r="18" spans="1:7" ht="18" customHeight="1" x14ac:dyDescent="0.2">
      <c r="A18" s="744">
        <v>8000</v>
      </c>
      <c r="B18" s="748" t="s">
        <v>400</v>
      </c>
      <c r="C18" s="605"/>
      <c r="D18" s="605"/>
      <c r="E18" s="605"/>
      <c r="F18" s="605"/>
      <c r="G18" s="603"/>
    </row>
    <row r="19" spans="1:7" ht="20.25" customHeight="1" thickBot="1" x14ac:dyDescent="0.3">
      <c r="A19" s="749"/>
      <c r="B19" s="750" t="s">
        <v>401</v>
      </c>
      <c r="C19" s="647"/>
      <c r="D19" s="647"/>
      <c r="E19" s="647"/>
      <c r="F19" s="647"/>
      <c r="G19" s="725"/>
    </row>
    <row r="20" spans="1:7" ht="15.75" thickBot="1" x14ac:dyDescent="0.3">
      <c r="A20" s="751" t="s">
        <v>402</v>
      </c>
      <c r="B20" s="727"/>
      <c r="C20" s="649"/>
      <c r="D20" s="649"/>
      <c r="E20" s="649"/>
      <c r="F20" s="649"/>
      <c r="G20" s="728"/>
    </row>
    <row r="21" spans="1:7" ht="20.25" customHeight="1" thickBot="1" x14ac:dyDescent="0.3">
      <c r="A21" s="751" t="s">
        <v>403</v>
      </c>
      <c r="B21" s="727"/>
      <c r="C21" s="649"/>
      <c r="D21" s="649"/>
      <c r="E21" s="649"/>
      <c r="F21" s="649"/>
      <c r="G21" s="728"/>
    </row>
    <row r="22" spans="1:7" ht="18" customHeight="1" x14ac:dyDescent="0.25">
      <c r="A22" s="742" t="s">
        <v>404</v>
      </c>
      <c r="B22" s="743"/>
      <c r="C22" s="651"/>
      <c r="D22" s="651"/>
      <c r="E22" s="651"/>
      <c r="F22" s="651"/>
      <c r="G22" s="730"/>
    </row>
    <row r="23" spans="1:7" x14ac:dyDescent="0.2">
      <c r="A23" s="744"/>
      <c r="B23" s="721" t="s">
        <v>405</v>
      </c>
      <c r="C23" s="605"/>
      <c r="D23" s="605"/>
      <c r="E23" s="605"/>
      <c r="F23" s="605"/>
      <c r="G23" s="603"/>
    </row>
    <row r="24" spans="1:7" x14ac:dyDescent="0.2">
      <c r="A24" s="744"/>
      <c r="B24" s="721" t="s">
        <v>406</v>
      </c>
      <c r="C24" s="605"/>
      <c r="D24" s="605"/>
      <c r="E24" s="605"/>
      <c r="F24" s="605"/>
      <c r="G24" s="603"/>
    </row>
    <row r="25" spans="1:7" x14ac:dyDescent="0.2">
      <c r="A25" s="744"/>
      <c r="B25" s="721" t="s">
        <v>407</v>
      </c>
      <c r="C25" s="605"/>
      <c r="D25" s="605"/>
      <c r="E25" s="605"/>
      <c r="F25" s="605"/>
      <c r="G25" s="603"/>
    </row>
    <row r="26" spans="1:7" x14ac:dyDescent="0.2">
      <c r="A26" s="744"/>
      <c r="B26" s="721" t="s">
        <v>408</v>
      </c>
      <c r="C26" s="605"/>
      <c r="D26" s="605"/>
      <c r="E26" s="605"/>
      <c r="F26" s="605"/>
      <c r="G26" s="603"/>
    </row>
    <row r="27" spans="1:7" x14ac:dyDescent="0.2">
      <c r="A27" s="744"/>
      <c r="B27" s="721" t="s">
        <v>409</v>
      </c>
      <c r="C27" s="605"/>
      <c r="D27" s="605"/>
      <c r="E27" s="605"/>
      <c r="F27" s="605"/>
      <c r="G27" s="603"/>
    </row>
    <row r="28" spans="1:7" x14ac:dyDescent="0.2">
      <c r="A28" s="744"/>
      <c r="B28" s="721" t="s">
        <v>410</v>
      </c>
      <c r="C28" s="605"/>
      <c r="D28" s="605"/>
      <c r="E28" s="605"/>
      <c r="F28" s="605"/>
      <c r="G28" s="603"/>
    </row>
    <row r="29" spans="1:7" x14ac:dyDescent="0.2">
      <c r="A29" s="752"/>
      <c r="B29" s="717" t="s">
        <v>878</v>
      </c>
      <c r="C29" s="676"/>
      <c r="D29" s="676"/>
      <c r="E29" s="676"/>
      <c r="F29" s="676"/>
      <c r="G29" s="720"/>
    </row>
    <row r="30" spans="1:7" x14ac:dyDescent="0.2">
      <c r="A30" s="752"/>
      <c r="B30" s="717" t="s">
        <v>879</v>
      </c>
      <c r="C30" s="676"/>
      <c r="D30" s="676"/>
      <c r="E30" s="676"/>
      <c r="F30" s="676"/>
      <c r="G30" s="720"/>
    </row>
    <row r="31" spans="1:7" x14ac:dyDescent="0.2">
      <c r="A31" s="752"/>
      <c r="B31" s="717" t="s">
        <v>880</v>
      </c>
      <c r="C31" s="676"/>
      <c r="D31" s="676"/>
      <c r="E31" s="676"/>
      <c r="F31" s="676"/>
      <c r="G31" s="720"/>
    </row>
    <row r="32" spans="1:7" ht="18" customHeight="1" x14ac:dyDescent="0.25">
      <c r="A32" s="752"/>
      <c r="B32" s="753" t="s">
        <v>411</v>
      </c>
      <c r="C32" s="676"/>
      <c r="D32" s="676"/>
      <c r="E32" s="676"/>
      <c r="F32" s="676"/>
      <c r="G32" s="720"/>
    </row>
    <row r="33" spans="1:7" x14ac:dyDescent="0.2">
      <c r="A33" s="744"/>
      <c r="B33" s="721" t="s">
        <v>412</v>
      </c>
      <c r="C33" s="605"/>
      <c r="D33" s="605"/>
      <c r="E33" s="605"/>
      <c r="F33" s="605"/>
      <c r="G33" s="603"/>
    </row>
    <row r="34" spans="1:7" x14ac:dyDescent="0.2">
      <c r="A34" s="744"/>
      <c r="B34" s="721" t="s">
        <v>410</v>
      </c>
      <c r="C34" s="605"/>
      <c r="D34" s="605"/>
      <c r="E34" s="605"/>
      <c r="F34" s="605"/>
      <c r="G34" s="603"/>
    </row>
    <row r="35" spans="1:7" x14ac:dyDescent="0.2">
      <c r="A35" s="744"/>
      <c r="B35" s="721" t="s">
        <v>413</v>
      </c>
      <c r="C35" s="605"/>
      <c r="D35" s="605"/>
      <c r="E35" s="605"/>
      <c r="F35" s="605"/>
      <c r="G35" s="603"/>
    </row>
    <row r="36" spans="1:7" x14ac:dyDescent="0.2">
      <c r="A36" s="744"/>
      <c r="B36" s="721"/>
      <c r="C36" s="605"/>
      <c r="D36" s="605"/>
      <c r="E36" s="605"/>
      <c r="F36" s="605"/>
      <c r="G36" s="603"/>
    </row>
    <row r="37" spans="1:7" x14ac:dyDescent="0.2">
      <c r="A37" s="744"/>
      <c r="B37" s="721"/>
      <c r="C37" s="605"/>
      <c r="D37" s="605"/>
      <c r="E37" s="605"/>
      <c r="F37" s="605"/>
      <c r="G37" s="603"/>
    </row>
    <row r="38" spans="1:7" ht="15.75" thickBot="1" x14ac:dyDescent="0.3">
      <c r="A38" s="754" t="s">
        <v>414</v>
      </c>
      <c r="B38" s="755"/>
      <c r="C38" s="647"/>
      <c r="D38" s="647"/>
      <c r="E38" s="647"/>
      <c r="F38" s="647"/>
      <c r="G38" s="725"/>
    </row>
    <row r="39" spans="1:7" ht="18.75" customHeight="1" thickBot="1" x14ac:dyDescent="0.3">
      <c r="A39" s="751" t="s">
        <v>415</v>
      </c>
      <c r="B39" s="727"/>
      <c r="C39" s="649"/>
      <c r="D39" s="649"/>
      <c r="E39" s="649"/>
      <c r="F39" s="649"/>
      <c r="G39" s="728"/>
    </row>
    <row r="40" spans="1:7" ht="19.5" customHeight="1" thickBot="1" x14ac:dyDescent="0.3">
      <c r="A40" s="756" t="s">
        <v>416</v>
      </c>
      <c r="B40" s="733" t="s">
        <v>418</v>
      </c>
      <c r="C40" s="649"/>
      <c r="D40" s="649"/>
      <c r="E40" s="649"/>
      <c r="F40" s="649"/>
      <c r="G40" s="728"/>
    </row>
    <row r="41" spans="1:7" ht="21.75" customHeight="1" thickBot="1" x14ac:dyDescent="0.3">
      <c r="A41" s="757" t="s">
        <v>417</v>
      </c>
      <c r="B41" s="758"/>
      <c r="C41" s="759"/>
      <c r="D41" s="759"/>
      <c r="E41" s="759"/>
      <c r="F41" s="759"/>
      <c r="G41" s="760"/>
    </row>
    <row r="42" spans="1:7" ht="15" thickTop="1" x14ac:dyDescent="0.2">
      <c r="A42" s="171"/>
      <c r="B42" s="164"/>
      <c r="C42" s="179"/>
      <c r="D42" s="179"/>
      <c r="E42" s="179"/>
      <c r="F42" s="179"/>
      <c r="G42" s="179"/>
    </row>
    <row r="43" spans="1:7" x14ac:dyDescent="0.2">
      <c r="A43" s="171"/>
      <c r="B43" s="164"/>
      <c r="C43" s="179"/>
      <c r="D43" s="179"/>
      <c r="E43" s="179"/>
      <c r="F43" s="179"/>
      <c r="G43" s="179"/>
    </row>
    <row r="44" spans="1:7" x14ac:dyDescent="0.2">
      <c r="A44" s="168"/>
      <c r="B44" s="140"/>
      <c r="C44" s="179" t="s">
        <v>953</v>
      </c>
      <c r="D44" s="179"/>
      <c r="E44" s="165"/>
      <c r="F44" s="179"/>
      <c r="G44" s="179"/>
    </row>
    <row r="45" spans="1:7" x14ac:dyDescent="0.2">
      <c r="A45" s="171" t="s">
        <v>653</v>
      </c>
      <c r="B45" s="164"/>
      <c r="C45" s="179"/>
      <c r="D45" s="179"/>
      <c r="E45" s="179"/>
      <c r="F45" s="179"/>
      <c r="G45" s="179"/>
    </row>
    <row r="46" spans="1:7" ht="19.5" customHeight="1" x14ac:dyDescent="0.2">
      <c r="A46" s="171"/>
      <c r="B46" s="164"/>
      <c r="C46" s="179"/>
      <c r="D46" s="179"/>
      <c r="E46" s="179"/>
      <c r="F46" s="179"/>
      <c r="G46" s="179"/>
    </row>
    <row r="47" spans="1:7" x14ac:dyDescent="0.2">
      <c r="A47" s="171"/>
      <c r="B47" s="164"/>
      <c r="C47" s="179"/>
      <c r="D47" s="179"/>
      <c r="E47" s="179"/>
      <c r="F47" s="179"/>
      <c r="G47" s="179"/>
    </row>
    <row r="48" spans="1:7" x14ac:dyDescent="0.2">
      <c r="A48" s="171"/>
      <c r="B48" s="164"/>
      <c r="C48" s="179"/>
      <c r="D48" s="179"/>
      <c r="E48" s="179"/>
      <c r="F48" s="179"/>
      <c r="G48" s="179"/>
    </row>
    <row r="49" spans="1:7" x14ac:dyDescent="0.2">
      <c r="A49" s="171"/>
      <c r="B49" s="164"/>
      <c r="C49" s="179"/>
      <c r="D49" s="179"/>
      <c r="E49" s="179"/>
      <c r="F49" s="179"/>
    </row>
    <row r="51" spans="1:7" x14ac:dyDescent="0.2">
      <c r="G51" s="474" t="s">
        <v>501</v>
      </c>
    </row>
    <row r="52" spans="1:7" x14ac:dyDescent="0.2">
      <c r="G52" s="62" t="s">
        <v>732</v>
      </c>
    </row>
  </sheetData>
  <sheetProtection algorithmName="SHA-512" hashValue="AjBFxgf5crUHRZhayGD7L4d/1RD001XNwUvCxHADScZF3e5GGRzJtdgMzv3RlKTd0Sp4ZbHEG1iIAO/KFf7Ikg==" saltValue="wDih690D0PfP1rPv6OosEQ==" spinCount="100000" sheet="1" objects="1" scenarios="1"/>
  <mergeCells count="1">
    <mergeCell ref="A1:B1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E5967-1420-4BC9-AF3C-25FDFCE11B18}">
  <sheetPr codeName="Sheet11">
    <tabColor theme="7"/>
    <pageSetUpPr fitToPage="1"/>
  </sheetPr>
  <dimension ref="A1:I48"/>
  <sheetViews>
    <sheetView zoomScale="75" zoomScaleNormal="75" workbookViewId="0">
      <selection activeCell="N29" sqref="N29"/>
    </sheetView>
  </sheetViews>
  <sheetFormatPr defaultColWidth="9.140625" defaultRowHeight="14.25" x14ac:dyDescent="0.2"/>
  <cols>
    <col min="1" max="1" width="6" style="171" customWidth="1"/>
    <col min="2" max="2" width="36.42578125" style="164" customWidth="1"/>
    <col min="3" max="3" width="19.140625" style="179" customWidth="1"/>
    <col min="4" max="4" width="18" style="179" customWidth="1"/>
    <col min="5" max="5" width="18.5703125" style="179" customWidth="1"/>
    <col min="6" max="6" width="17" style="179" customWidth="1"/>
    <col min="7" max="7" width="18.28515625" style="179" customWidth="1"/>
    <col min="8" max="8" width="17.42578125" style="179" customWidth="1"/>
    <col min="9" max="9" width="16.85546875" style="179" customWidth="1"/>
    <col min="10" max="16384" width="9.140625" style="164"/>
  </cols>
  <sheetData>
    <row r="1" spans="1:9" ht="72" thickBot="1" x14ac:dyDescent="0.25">
      <c r="A1" s="796" t="s">
        <v>385</v>
      </c>
      <c r="B1" s="797"/>
      <c r="C1" s="657" t="s">
        <v>712</v>
      </c>
      <c r="D1" s="657" t="s">
        <v>387</v>
      </c>
      <c r="E1" s="657" t="s">
        <v>713</v>
      </c>
      <c r="F1" s="658" t="s">
        <v>714</v>
      </c>
      <c r="G1" s="658" t="s">
        <v>715</v>
      </c>
      <c r="H1" s="657" t="s">
        <v>716</v>
      </c>
      <c r="I1" s="659" t="s">
        <v>717</v>
      </c>
    </row>
    <row r="2" spans="1:9" ht="18.75" customHeight="1" x14ac:dyDescent="0.25">
      <c r="A2" s="166" t="s">
        <v>49</v>
      </c>
      <c r="B2" s="167"/>
      <c r="C2" s="155"/>
      <c r="D2" s="155"/>
      <c r="E2" s="155"/>
      <c r="F2" s="660"/>
      <c r="G2" s="660"/>
      <c r="H2" s="155"/>
      <c r="I2" s="156"/>
    </row>
    <row r="3" spans="1:9" x14ac:dyDescent="0.2">
      <c r="A3" s="168">
        <v>100</v>
      </c>
      <c r="B3" s="144" t="s">
        <v>391</v>
      </c>
      <c r="C3" s="142">
        <f>(337500*1.01)+22080+22725</f>
        <v>385680</v>
      </c>
      <c r="D3" s="142">
        <f>6571+96017.9</f>
        <v>102588.9</v>
      </c>
      <c r="E3" s="142">
        <f>+'Sch BB-7'!G10+'Sch BB-7'!G11+'Sch BB-7'!G12</f>
        <v>152977</v>
      </c>
      <c r="F3" s="661"/>
      <c r="G3" s="661"/>
      <c r="H3" s="142"/>
      <c r="I3" s="143">
        <f>C3+D3+E3</f>
        <v>641245.9</v>
      </c>
    </row>
    <row r="4" spans="1:9" x14ac:dyDescent="0.2">
      <c r="A4" s="168">
        <v>200</v>
      </c>
      <c r="B4" s="144" t="s">
        <v>392</v>
      </c>
      <c r="C4" s="142">
        <f>1.01*50000</f>
        <v>50500</v>
      </c>
      <c r="D4" s="142">
        <v>14036.1</v>
      </c>
      <c r="E4" s="142">
        <f>+'Sch BB-7'!G33</f>
        <v>5096</v>
      </c>
      <c r="F4" s="661"/>
      <c r="G4" s="661"/>
      <c r="H4" s="142"/>
      <c r="I4" s="143">
        <f>C4+D4+E4</f>
        <v>69632.100000000006</v>
      </c>
    </row>
    <row r="5" spans="1:9" x14ac:dyDescent="0.2">
      <c r="A5" s="168">
        <v>300</v>
      </c>
      <c r="B5" s="144" t="s">
        <v>569</v>
      </c>
      <c r="C5" s="142"/>
      <c r="D5" s="142"/>
      <c r="E5" s="142"/>
      <c r="F5" s="661"/>
      <c r="G5" s="661"/>
      <c r="H5" s="142"/>
      <c r="I5" s="143"/>
    </row>
    <row r="6" spans="1:9" x14ac:dyDescent="0.2">
      <c r="A6" s="168">
        <v>400</v>
      </c>
      <c r="B6" s="144" t="s">
        <v>393</v>
      </c>
      <c r="C6" s="142"/>
      <c r="D6" s="142"/>
      <c r="E6" s="142"/>
      <c r="F6" s="661"/>
      <c r="G6" s="661"/>
      <c r="H6" s="142"/>
      <c r="I6" s="143"/>
    </row>
    <row r="7" spans="1:9" x14ac:dyDescent="0.2">
      <c r="A7" s="168">
        <v>500</v>
      </c>
      <c r="B7" s="144" t="s">
        <v>394</v>
      </c>
      <c r="C7" s="142"/>
      <c r="D7" s="142"/>
      <c r="E7" s="142"/>
      <c r="F7" s="661"/>
      <c r="G7" s="661"/>
      <c r="H7" s="142"/>
      <c r="I7" s="143"/>
    </row>
    <row r="8" spans="1:9" x14ac:dyDescent="0.2">
      <c r="A8" s="168">
        <v>600</v>
      </c>
      <c r="B8" s="144" t="s">
        <v>319</v>
      </c>
      <c r="C8" s="142"/>
      <c r="D8" s="142"/>
      <c r="E8" s="142"/>
      <c r="F8" s="661"/>
      <c r="G8" s="661"/>
      <c r="H8" s="142"/>
      <c r="I8" s="143"/>
    </row>
    <row r="9" spans="1:9" x14ac:dyDescent="0.2">
      <c r="A9" s="168">
        <v>800</v>
      </c>
      <c r="B9" s="144" t="s">
        <v>395</v>
      </c>
      <c r="C9" s="142"/>
      <c r="D9" s="142"/>
      <c r="E9" s="142"/>
      <c r="F9" s="661"/>
      <c r="G9" s="661"/>
      <c r="H9" s="142"/>
      <c r="I9" s="143"/>
    </row>
    <row r="10" spans="1:9" x14ac:dyDescent="0.2">
      <c r="A10" s="168">
        <v>900</v>
      </c>
      <c r="B10" s="144" t="s">
        <v>570</v>
      </c>
      <c r="C10" s="142"/>
      <c r="D10" s="142"/>
      <c r="E10" s="142"/>
      <c r="F10" s="661"/>
      <c r="G10" s="661"/>
      <c r="H10" s="142"/>
      <c r="I10" s="143"/>
    </row>
    <row r="11" spans="1:9" x14ac:dyDescent="0.2">
      <c r="A11" s="662" t="s">
        <v>507</v>
      </c>
      <c r="B11" s="144" t="s">
        <v>396</v>
      </c>
      <c r="C11" s="142"/>
      <c r="D11" s="142"/>
      <c r="E11" s="142"/>
      <c r="F11" s="661"/>
      <c r="G11" s="661"/>
      <c r="H11" s="142"/>
      <c r="I11" s="143"/>
    </row>
    <row r="12" spans="1:9" x14ac:dyDescent="0.2">
      <c r="A12" s="168">
        <v>2000</v>
      </c>
      <c r="B12" s="144" t="s">
        <v>505</v>
      </c>
      <c r="C12" s="142">
        <f>1.01*235000</f>
        <v>237350</v>
      </c>
      <c r="D12" s="142">
        <f>+'Sch BB-12'!G17+'Sch BB-12'!G25+'Sch BB-12'!G41</f>
        <v>54754.9</v>
      </c>
      <c r="E12" s="142">
        <f>+'Sch BB-12'!G18+'Sch BB-12'!G26+'Sch BB-12'!G42+'Sch BB-13'!G11+'Sch BB-13'!G9+'Sch BB-13'!G17+'Sch BB-13'!G36</f>
        <v>814124</v>
      </c>
      <c r="F12" s="661"/>
      <c r="G12" s="661"/>
      <c r="H12" s="142"/>
      <c r="I12" s="143">
        <f>C12+D12+E12</f>
        <v>1106228.8999999999</v>
      </c>
    </row>
    <row r="13" spans="1:9" x14ac:dyDescent="0.2">
      <c r="A13" s="368">
        <v>4000</v>
      </c>
      <c r="B13" s="169" t="s">
        <v>718</v>
      </c>
      <c r="C13" s="142"/>
      <c r="D13" s="142"/>
      <c r="E13" s="142"/>
      <c r="F13" s="661"/>
      <c r="G13" s="661"/>
      <c r="H13" s="142"/>
      <c r="I13" s="143"/>
    </row>
    <row r="14" spans="1:9" x14ac:dyDescent="0.2">
      <c r="A14" s="368">
        <v>6100</v>
      </c>
      <c r="B14" s="169" t="s">
        <v>571</v>
      </c>
      <c r="C14" s="142"/>
      <c r="D14" s="142"/>
      <c r="E14" s="142"/>
      <c r="F14" s="661"/>
      <c r="G14" s="661"/>
      <c r="H14" s="142"/>
      <c r="I14" s="143"/>
    </row>
    <row r="15" spans="1:9" x14ac:dyDescent="0.2">
      <c r="A15" s="168">
        <v>6200</v>
      </c>
      <c r="B15" s="144" t="s">
        <v>398</v>
      </c>
      <c r="C15" s="142"/>
      <c r="D15" s="142"/>
      <c r="E15" s="142"/>
      <c r="F15" s="661"/>
      <c r="G15" s="661"/>
      <c r="H15" s="142"/>
      <c r="I15" s="143"/>
    </row>
    <row r="16" spans="1:9" x14ac:dyDescent="0.2">
      <c r="A16" s="168">
        <v>6300</v>
      </c>
      <c r="B16" s="144" t="s">
        <v>399</v>
      </c>
      <c r="C16" s="142"/>
      <c r="D16" s="142"/>
      <c r="E16" s="142"/>
      <c r="F16" s="661"/>
      <c r="G16" s="661"/>
      <c r="H16" s="142"/>
      <c r="I16" s="143"/>
    </row>
    <row r="17" spans="1:9" ht="18" customHeight="1" x14ac:dyDescent="0.2">
      <c r="A17" s="663">
        <v>8000</v>
      </c>
      <c r="B17" s="664" t="s">
        <v>719</v>
      </c>
      <c r="C17" s="605"/>
      <c r="D17" s="605"/>
      <c r="E17" s="605"/>
      <c r="F17" s="605"/>
      <c r="G17" s="605"/>
      <c r="H17" s="605"/>
      <c r="I17" s="603"/>
    </row>
    <row r="18" spans="1:9" ht="18" customHeight="1" x14ac:dyDescent="0.2">
      <c r="A18" s="665"/>
      <c r="B18" s="666" t="s">
        <v>709</v>
      </c>
      <c r="C18" s="605"/>
      <c r="D18" s="605"/>
      <c r="E18" s="605"/>
      <c r="F18" s="605"/>
      <c r="G18" s="605"/>
      <c r="H18" s="605"/>
      <c r="I18" s="603"/>
    </row>
    <row r="19" spans="1:9" ht="18" customHeight="1" x14ac:dyDescent="0.2">
      <c r="A19" s="663"/>
      <c r="B19" s="667" t="s">
        <v>107</v>
      </c>
      <c r="C19" s="605"/>
      <c r="D19" s="605"/>
      <c r="E19" s="605"/>
      <c r="F19" s="605"/>
      <c r="G19" s="605"/>
      <c r="H19" s="668"/>
      <c r="I19" s="603"/>
    </row>
    <row r="20" spans="1:9" ht="18" customHeight="1" x14ac:dyDescent="0.2">
      <c r="A20" s="669"/>
      <c r="B20" s="670" t="s">
        <v>720</v>
      </c>
      <c r="C20" s="676"/>
      <c r="D20" s="676"/>
      <c r="E20" s="676"/>
      <c r="F20" s="676"/>
      <c r="G20" s="676"/>
      <c r="H20" s="668"/>
      <c r="I20" s="671">
        <v>39175</v>
      </c>
    </row>
    <row r="21" spans="1:9" ht="20.25" customHeight="1" thickBot="1" x14ac:dyDescent="0.3">
      <c r="A21" s="383"/>
      <c r="B21" s="384" t="s">
        <v>401</v>
      </c>
      <c r="C21" s="147">
        <f>SUM(C3:C20)</f>
        <v>673530</v>
      </c>
      <c r="D21" s="147">
        <f t="shared" ref="D21:E21" si="0">SUM(D3:D20)</f>
        <v>171379.9</v>
      </c>
      <c r="E21" s="147">
        <f t="shared" si="0"/>
        <v>972197</v>
      </c>
      <c r="F21" s="672"/>
      <c r="G21" s="672"/>
      <c r="H21" s="147">
        <f>+'Sch AA Modified'!I16-'Sch AA-1 Modified'!C21-'Sch AA-1 Modified'!D21-'Sch AA-1 Modified'!E21</f>
        <v>39175.099999999977</v>
      </c>
      <c r="I21" s="148">
        <f>+SUM(I3:I20)</f>
        <v>1856281.9</v>
      </c>
    </row>
    <row r="22" spans="1:9" ht="21.6" customHeight="1" thickBot="1" x14ac:dyDescent="0.3">
      <c r="A22" s="170" t="s">
        <v>402</v>
      </c>
      <c r="B22" s="150"/>
      <c r="C22" s="151"/>
      <c r="D22" s="151"/>
      <c r="E22" s="151"/>
      <c r="F22" s="673"/>
      <c r="G22" s="673"/>
      <c r="H22" s="151"/>
      <c r="I22" s="152"/>
    </row>
    <row r="23" spans="1:9" ht="20.25" customHeight="1" thickBot="1" x14ac:dyDescent="0.3">
      <c r="A23" s="170" t="s">
        <v>403</v>
      </c>
      <c r="B23" s="150"/>
      <c r="C23" s="151"/>
      <c r="D23" s="151"/>
      <c r="E23" s="151"/>
      <c r="F23" s="673"/>
      <c r="G23" s="673"/>
      <c r="H23" s="151">
        <f>+H21+H22</f>
        <v>39175.099999999977</v>
      </c>
      <c r="I23" s="152">
        <f>+I21+I22</f>
        <v>1856281.9</v>
      </c>
    </row>
    <row r="24" spans="1:9" ht="18" customHeight="1" x14ac:dyDescent="0.25">
      <c r="A24" s="166" t="s">
        <v>404</v>
      </c>
      <c r="B24" s="167"/>
      <c r="C24" s="155"/>
      <c r="D24" s="155"/>
      <c r="E24" s="155"/>
      <c r="F24" s="660"/>
      <c r="G24" s="660"/>
      <c r="H24" s="155"/>
      <c r="I24" s="156"/>
    </row>
    <row r="25" spans="1:9" x14ac:dyDescent="0.2">
      <c r="A25" s="168"/>
      <c r="B25" s="144" t="s">
        <v>405</v>
      </c>
      <c r="C25" s="142"/>
      <c r="D25" s="142"/>
      <c r="E25" s="142"/>
      <c r="F25" s="661"/>
      <c r="G25" s="661"/>
      <c r="H25" s="142"/>
      <c r="I25" s="143"/>
    </row>
    <row r="26" spans="1:9" x14ac:dyDescent="0.2">
      <c r="A26" s="168"/>
      <c r="B26" s="144" t="s">
        <v>406</v>
      </c>
      <c r="C26" s="142"/>
      <c r="D26" s="142"/>
      <c r="E26" s="142"/>
      <c r="F26" s="661"/>
      <c r="G26" s="661"/>
      <c r="H26" s="142"/>
      <c r="I26" s="143"/>
    </row>
    <row r="27" spans="1:9" x14ac:dyDescent="0.2">
      <c r="A27" s="168"/>
      <c r="B27" s="144" t="s">
        <v>407</v>
      </c>
      <c r="C27" s="142"/>
      <c r="D27" s="142"/>
      <c r="E27" s="142"/>
      <c r="F27" s="661"/>
      <c r="G27" s="661"/>
      <c r="H27" s="142"/>
      <c r="I27" s="143"/>
    </row>
    <row r="28" spans="1:9" x14ac:dyDescent="0.2">
      <c r="A28" s="168"/>
      <c r="B28" s="144" t="s">
        <v>408</v>
      </c>
      <c r="C28" s="142"/>
      <c r="D28" s="142"/>
      <c r="E28" s="142"/>
      <c r="F28" s="661"/>
      <c r="G28" s="661"/>
      <c r="H28" s="142"/>
      <c r="I28" s="143"/>
    </row>
    <row r="29" spans="1:9" x14ac:dyDescent="0.2">
      <c r="A29" s="168"/>
      <c r="B29" s="144" t="s">
        <v>711</v>
      </c>
      <c r="C29" s="142"/>
      <c r="D29" s="142"/>
      <c r="E29" s="142"/>
      <c r="F29" s="661"/>
      <c r="G29" s="661"/>
      <c r="H29" s="142"/>
      <c r="I29" s="143"/>
    </row>
    <row r="30" spans="1:9" x14ac:dyDescent="0.2">
      <c r="A30" s="168"/>
      <c r="B30" s="144" t="s">
        <v>409</v>
      </c>
      <c r="C30" s="142"/>
      <c r="D30" s="142"/>
      <c r="E30" s="142"/>
      <c r="F30" s="661"/>
      <c r="G30" s="661"/>
      <c r="H30" s="142"/>
      <c r="I30" s="143"/>
    </row>
    <row r="31" spans="1:9" x14ac:dyDescent="0.2">
      <c r="A31" s="168"/>
      <c r="B31" s="144" t="s">
        <v>410</v>
      </c>
      <c r="C31" s="142"/>
      <c r="D31" s="142"/>
      <c r="E31" s="142"/>
      <c r="F31" s="661"/>
      <c r="G31" s="661"/>
      <c r="H31" s="142"/>
      <c r="I31" s="143"/>
    </row>
    <row r="32" spans="1:9" x14ac:dyDescent="0.2">
      <c r="A32" s="575"/>
      <c r="B32" s="138" t="s">
        <v>878</v>
      </c>
      <c r="C32" s="184"/>
      <c r="D32" s="184"/>
      <c r="E32" s="184"/>
      <c r="F32" s="668"/>
      <c r="G32" s="668"/>
      <c r="H32" s="184"/>
      <c r="I32" s="185"/>
    </row>
    <row r="33" spans="1:9" x14ac:dyDescent="0.2">
      <c r="A33" s="575"/>
      <c r="B33" s="138" t="s">
        <v>879</v>
      </c>
      <c r="C33" s="184"/>
      <c r="D33" s="184"/>
      <c r="E33" s="184"/>
      <c r="F33" s="668"/>
      <c r="G33" s="668"/>
      <c r="H33" s="184"/>
      <c r="I33" s="185"/>
    </row>
    <row r="34" spans="1:9" x14ac:dyDescent="0.2">
      <c r="A34" s="575"/>
      <c r="B34" s="138" t="s">
        <v>880</v>
      </c>
      <c r="C34" s="184"/>
      <c r="D34" s="184"/>
      <c r="E34" s="184"/>
      <c r="F34" s="668"/>
      <c r="G34" s="668"/>
      <c r="H34" s="184"/>
      <c r="I34" s="185"/>
    </row>
    <row r="35" spans="1:9" ht="18" customHeight="1" x14ac:dyDescent="0.25">
      <c r="A35" s="575"/>
      <c r="B35" s="576" t="s">
        <v>411</v>
      </c>
      <c r="C35" s="184"/>
      <c r="D35" s="184"/>
      <c r="E35" s="184"/>
      <c r="F35" s="668"/>
      <c r="G35" s="668"/>
      <c r="H35" s="184"/>
      <c r="I35" s="185"/>
    </row>
    <row r="36" spans="1:9" x14ac:dyDescent="0.2">
      <c r="A36" s="168"/>
      <c r="B36" s="144" t="s">
        <v>412</v>
      </c>
      <c r="C36" s="142"/>
      <c r="D36" s="142"/>
      <c r="E36" s="142"/>
      <c r="F36" s="661"/>
      <c r="G36" s="661"/>
      <c r="H36" s="142"/>
      <c r="I36" s="143"/>
    </row>
    <row r="37" spans="1:9" x14ac:dyDescent="0.2">
      <c r="A37" s="168"/>
      <c r="B37" s="144" t="s">
        <v>410</v>
      </c>
      <c r="C37" s="142"/>
      <c r="D37" s="142"/>
      <c r="E37" s="142"/>
      <c r="F37" s="661"/>
      <c r="G37" s="661"/>
      <c r="H37" s="142"/>
      <c r="I37" s="143"/>
    </row>
    <row r="38" spans="1:9" x14ac:dyDescent="0.2">
      <c r="A38" s="168"/>
      <c r="B38" s="144" t="s">
        <v>413</v>
      </c>
      <c r="C38" s="142"/>
      <c r="D38" s="142"/>
      <c r="E38" s="142"/>
      <c r="F38" s="661"/>
      <c r="G38" s="661"/>
      <c r="H38" s="142"/>
      <c r="I38" s="143"/>
    </row>
    <row r="39" spans="1:9" x14ac:dyDescent="0.2">
      <c r="A39" s="168"/>
      <c r="B39" s="144"/>
      <c r="C39" s="142"/>
      <c r="D39" s="142"/>
      <c r="E39" s="142"/>
      <c r="F39" s="661"/>
      <c r="G39" s="661"/>
      <c r="H39" s="142"/>
      <c r="I39" s="143"/>
    </row>
    <row r="40" spans="1:9" ht="15.75" thickBot="1" x14ac:dyDescent="0.3">
      <c r="A40" s="172" t="s">
        <v>414</v>
      </c>
      <c r="B40" s="173"/>
      <c r="C40" s="147">
        <f>SUM(C25:C39)</f>
        <v>0</v>
      </c>
      <c r="D40" s="147">
        <f t="shared" ref="D40:E40" si="1">SUM(D25:D39)</f>
        <v>0</v>
      </c>
      <c r="E40" s="147">
        <f t="shared" si="1"/>
        <v>0</v>
      </c>
      <c r="F40" s="672"/>
      <c r="G40" s="672"/>
      <c r="H40" s="147">
        <f>+'Sch AA Modified'!I35-'Sch AA-1 Modified'!C40-'Sch AA-1 Modified'!D40-'Sch AA-1 Modified'!E40</f>
        <v>0</v>
      </c>
      <c r="I40" s="148">
        <f>SUM(I26:I39)</f>
        <v>0</v>
      </c>
    </row>
    <row r="41" spans="1:9" ht="18.75" customHeight="1" thickBot="1" x14ac:dyDescent="0.3">
      <c r="A41" s="170" t="s">
        <v>415</v>
      </c>
      <c r="B41" s="150"/>
      <c r="C41" s="151">
        <f>+C40+C21</f>
        <v>673530</v>
      </c>
      <c r="D41" s="151">
        <f>+D40+D21</f>
        <v>171379.9</v>
      </c>
      <c r="E41" s="151">
        <f>+E40+E21</f>
        <v>972197</v>
      </c>
      <c r="F41" s="673"/>
      <c r="G41" s="673"/>
      <c r="H41" s="151">
        <f>+H23+H40</f>
        <v>39175.099999999977</v>
      </c>
      <c r="I41" s="152">
        <f>I23+I40</f>
        <v>1856281.9</v>
      </c>
    </row>
    <row r="42" spans="1:9" ht="19.5" customHeight="1" thickBot="1" x14ac:dyDescent="0.3">
      <c r="A42" s="174" t="s">
        <v>416</v>
      </c>
      <c r="B42" s="158" t="s">
        <v>418</v>
      </c>
      <c r="C42" s="151"/>
      <c r="D42" s="151"/>
      <c r="E42" s="151"/>
      <c r="F42" s="673"/>
      <c r="G42" s="673"/>
      <c r="H42" s="151"/>
      <c r="I42" s="152"/>
    </row>
    <row r="43" spans="1:9" ht="21.75" customHeight="1" thickBot="1" x14ac:dyDescent="0.3">
      <c r="A43" s="175" t="s">
        <v>417</v>
      </c>
      <c r="B43" s="176"/>
      <c r="C43" s="177">
        <f>+C41+C42</f>
        <v>673530</v>
      </c>
      <c r="D43" s="177">
        <f t="shared" ref="D43:E43" si="2">+D41+D42</f>
        <v>171379.9</v>
      </c>
      <c r="E43" s="177">
        <f t="shared" si="2"/>
        <v>972197</v>
      </c>
      <c r="F43" s="674"/>
      <c r="G43" s="674"/>
      <c r="H43" s="177">
        <f>+H41+H42</f>
        <v>39175.099999999977</v>
      </c>
      <c r="I43" s="178">
        <f>+H43</f>
        <v>39175.099999999977</v>
      </c>
    </row>
    <row r="44" spans="1:9" ht="15" thickTop="1" x14ac:dyDescent="0.2"/>
    <row r="46" spans="1:9" x14ac:dyDescent="0.2">
      <c r="I46" s="675"/>
    </row>
    <row r="47" spans="1:9" x14ac:dyDescent="0.2">
      <c r="A47" s="168"/>
      <c r="B47" s="140" t="s">
        <v>955</v>
      </c>
      <c r="C47" s="179" t="s">
        <v>953</v>
      </c>
      <c r="D47" s="164"/>
      <c r="I47" s="675" t="s">
        <v>733</v>
      </c>
    </row>
    <row r="48" spans="1:9" ht="19.5" customHeight="1" x14ac:dyDescent="0.2">
      <c r="A48" s="171" t="s">
        <v>653</v>
      </c>
      <c r="I48" s="179" t="s">
        <v>759</v>
      </c>
    </row>
  </sheetData>
  <sheetProtection algorithmName="SHA-512" hashValue="9yby+yuSwVivjOcegXmZv7mvj4kvI9/VIqHlSDSZD9qWRjTBtPc3eYyF04O1/vlmHJ1NTuT6wG+/uwHcV3TbwA==" saltValue="o+b+SThX0W1j1g1LOIle8A==" spinCount="100000" sheet="1" objects="1" scenarios="1"/>
  <mergeCells count="1">
    <mergeCell ref="A1:B1"/>
  </mergeCells>
  <pageMargins left="0.55000000000000004" right="0" top="0.5" bottom="0.25" header="0.5" footer="0"/>
  <pageSetup scale="71" orientation="landscape" r:id="rId1"/>
  <headerFooter alignWithMargins="0">
    <oddFooter>&amp;C&amp;8Last Revised 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57A4-8EA8-4F32-B335-D6D4ADD15C15}">
  <sheetPr codeName="Sheet12">
    <tabColor theme="7"/>
  </sheetPr>
  <dimension ref="A1:K61"/>
  <sheetViews>
    <sheetView zoomScale="75" zoomScaleNormal="75" workbookViewId="0">
      <selection activeCell="C59" sqref="C59"/>
    </sheetView>
  </sheetViews>
  <sheetFormatPr defaultColWidth="9.140625" defaultRowHeight="14.25" x14ac:dyDescent="0.2"/>
  <cols>
    <col min="1" max="1" width="1.42578125" style="191" customWidth="1"/>
    <col min="2" max="2" width="6.42578125" style="191" customWidth="1"/>
    <col min="3" max="3" width="43.85546875" style="164" bestFit="1" customWidth="1"/>
    <col min="4" max="5" width="15.7109375" style="164" customWidth="1"/>
    <col min="6" max="6" width="15.85546875" style="164" customWidth="1"/>
    <col min="7" max="7" width="18.28515625" style="164" customWidth="1"/>
    <col min="8" max="10" width="9.140625" style="164"/>
    <col min="11" max="11" width="5.42578125" style="164" customWidth="1"/>
    <col min="12" max="16384" width="9.140625" style="164"/>
  </cols>
  <sheetData>
    <row r="1" spans="1:7" x14ac:dyDescent="0.2">
      <c r="A1" s="677"/>
      <c r="B1" s="677"/>
      <c r="C1" s="606"/>
      <c r="D1" s="678">
        <v>-1</v>
      </c>
      <c r="E1" s="679">
        <v>-2</v>
      </c>
      <c r="F1" s="680">
        <v>-3</v>
      </c>
      <c r="G1" s="681">
        <v>-4</v>
      </c>
    </row>
    <row r="2" spans="1:7" x14ac:dyDescent="0.2">
      <c r="C2" s="194"/>
      <c r="D2" s="194"/>
      <c r="E2" s="619" t="s">
        <v>1</v>
      </c>
      <c r="F2" s="798" t="str">
        <f>"BUDGET YEAR ENDING "&amp;TEXT('Form 1'!$C$138,"mm/dd/yy")</f>
        <v>BUDGET YEAR ENDING 06/30/26</v>
      </c>
      <c r="G2" s="799"/>
    </row>
    <row r="3" spans="1:7" s="687" customFormat="1" ht="15.75" customHeight="1" x14ac:dyDescent="0.2">
      <c r="A3" s="682"/>
      <c r="B3" s="683"/>
      <c r="C3" s="684"/>
      <c r="D3" s="685" t="s">
        <v>486</v>
      </c>
      <c r="E3" s="685" t="s">
        <v>488</v>
      </c>
      <c r="F3" s="686"/>
    </row>
    <row r="4" spans="1:7" s="687" customFormat="1" ht="15.75" customHeight="1" x14ac:dyDescent="0.2">
      <c r="A4" s="682"/>
      <c r="B4" s="683"/>
      <c r="C4" s="684" t="s">
        <v>278</v>
      </c>
      <c r="D4" s="685" t="s">
        <v>487</v>
      </c>
      <c r="E4" s="685" t="s">
        <v>487</v>
      </c>
      <c r="F4" s="688" t="s">
        <v>489</v>
      </c>
      <c r="G4" s="689" t="s">
        <v>158</v>
      </c>
    </row>
    <row r="5" spans="1:7" s="687" customFormat="1" ht="15" customHeight="1" x14ac:dyDescent="0.2">
      <c r="A5" s="225"/>
      <c r="B5" s="221"/>
      <c r="C5" s="222"/>
      <c r="D5" s="690">
        <f>'Form 1'!$C$129</f>
        <v>45473</v>
      </c>
      <c r="E5" s="690">
        <f>'Form 1'!$C$133</f>
        <v>45838</v>
      </c>
      <c r="F5" s="691" t="s">
        <v>490</v>
      </c>
      <c r="G5" s="224" t="s">
        <v>490</v>
      </c>
    </row>
    <row r="6" spans="1:7" ht="15" x14ac:dyDescent="0.25">
      <c r="A6" s="180" t="s">
        <v>248</v>
      </c>
      <c r="B6" s="180"/>
      <c r="C6" s="181" t="s">
        <v>330</v>
      </c>
      <c r="D6" s="155"/>
      <c r="E6" s="155"/>
      <c r="F6" s="155"/>
      <c r="G6" s="156"/>
    </row>
    <row r="7" spans="1:7" x14ac:dyDescent="0.2">
      <c r="A7" s="182" t="s">
        <v>331</v>
      </c>
      <c r="B7" s="183"/>
      <c r="C7" s="144" t="s">
        <v>654</v>
      </c>
      <c r="D7" s="605"/>
      <c r="E7" s="605"/>
      <c r="F7" s="605"/>
      <c r="G7" s="605"/>
    </row>
    <row r="8" spans="1:7" x14ac:dyDescent="0.2">
      <c r="A8" s="183"/>
      <c r="B8" s="183" t="s">
        <v>333</v>
      </c>
      <c r="C8" s="144" t="s">
        <v>667</v>
      </c>
      <c r="D8" s="605"/>
      <c r="E8" s="605"/>
      <c r="F8" s="605"/>
      <c r="G8" s="605"/>
    </row>
    <row r="9" spans="1:7" x14ac:dyDescent="0.2">
      <c r="A9" s="183"/>
      <c r="B9" s="183" t="s">
        <v>592</v>
      </c>
      <c r="C9" s="144" t="s">
        <v>593</v>
      </c>
      <c r="D9" s="605"/>
      <c r="E9" s="605"/>
      <c r="F9" s="605"/>
      <c r="G9" s="605"/>
    </row>
    <row r="10" spans="1:7" x14ac:dyDescent="0.2">
      <c r="A10" s="183"/>
      <c r="B10" s="183" t="s">
        <v>335</v>
      </c>
      <c r="C10" s="144" t="s">
        <v>927</v>
      </c>
      <c r="D10" s="605"/>
      <c r="E10" s="605"/>
      <c r="F10" s="605"/>
      <c r="G10" s="605"/>
    </row>
    <row r="11" spans="1:7" x14ac:dyDescent="0.2">
      <c r="A11" s="183"/>
      <c r="B11" s="183" t="s">
        <v>674</v>
      </c>
      <c r="C11" s="144" t="s">
        <v>675</v>
      </c>
      <c r="D11" s="605"/>
      <c r="E11" s="605"/>
      <c r="F11" s="605"/>
      <c r="G11" s="605"/>
    </row>
    <row r="12" spans="1:7" x14ac:dyDescent="0.2">
      <c r="A12" s="183" t="s">
        <v>181</v>
      </c>
      <c r="B12" s="183"/>
      <c r="C12" s="144" t="s">
        <v>594</v>
      </c>
      <c r="D12" s="605"/>
      <c r="E12" s="605"/>
      <c r="F12" s="605"/>
      <c r="G12" s="605"/>
    </row>
    <row r="13" spans="1:7" x14ac:dyDescent="0.2">
      <c r="A13" s="183" t="s">
        <v>341</v>
      </c>
      <c r="B13" s="183"/>
      <c r="C13" s="144" t="s">
        <v>641</v>
      </c>
      <c r="D13" s="142"/>
      <c r="E13" s="142"/>
      <c r="F13" s="142"/>
      <c r="G13" s="143"/>
    </row>
    <row r="14" spans="1:7" x14ac:dyDescent="0.2">
      <c r="A14" s="183" t="s">
        <v>342</v>
      </c>
      <c r="B14" s="192"/>
      <c r="C14" s="144" t="s">
        <v>343</v>
      </c>
      <c r="D14" s="142"/>
      <c r="E14" s="142"/>
      <c r="F14" s="142"/>
      <c r="G14" s="143"/>
    </row>
    <row r="15" spans="1:7" x14ac:dyDescent="0.2">
      <c r="A15" s="183" t="s">
        <v>350</v>
      </c>
      <c r="B15" s="140"/>
      <c r="C15" s="144" t="s">
        <v>351</v>
      </c>
      <c r="D15" s="142"/>
      <c r="E15" s="142"/>
      <c r="F15" s="142"/>
      <c r="G15" s="143"/>
    </row>
    <row r="16" spans="1:7" x14ac:dyDescent="0.2">
      <c r="A16" s="183" t="s">
        <v>114</v>
      </c>
      <c r="B16" s="183"/>
      <c r="C16" s="144" t="s">
        <v>354</v>
      </c>
      <c r="D16" s="142"/>
      <c r="E16" s="142"/>
      <c r="F16" s="142"/>
      <c r="G16" s="143"/>
    </row>
    <row r="17" spans="1:7" x14ac:dyDescent="0.2">
      <c r="A17" s="183" t="s">
        <v>94</v>
      </c>
      <c r="B17" s="183"/>
      <c r="C17" s="144" t="s">
        <v>926</v>
      </c>
      <c r="D17" s="142"/>
      <c r="E17" s="142"/>
      <c r="F17" s="142"/>
      <c r="G17" s="143"/>
    </row>
    <row r="18" spans="1:7" x14ac:dyDescent="0.2">
      <c r="A18" s="182" t="s">
        <v>363</v>
      </c>
      <c r="B18" s="183"/>
      <c r="C18" s="144" t="s">
        <v>595</v>
      </c>
      <c r="D18" s="142"/>
      <c r="E18" s="142"/>
      <c r="F18" s="142"/>
      <c r="G18" s="143"/>
    </row>
    <row r="19" spans="1:7" x14ac:dyDescent="0.2">
      <c r="A19" s="182" t="s">
        <v>365</v>
      </c>
      <c r="B19" s="183"/>
      <c r="C19" s="144" t="s">
        <v>366</v>
      </c>
      <c r="D19" s="142"/>
      <c r="E19" s="142"/>
      <c r="F19" s="142"/>
      <c r="G19" s="143"/>
    </row>
    <row r="20" spans="1:7" x14ac:dyDescent="0.2">
      <c r="A20" s="182" t="s">
        <v>367</v>
      </c>
      <c r="B20" s="183"/>
      <c r="C20" s="144" t="s">
        <v>368</v>
      </c>
      <c r="D20" s="142"/>
      <c r="E20" s="142"/>
      <c r="F20" s="142"/>
      <c r="G20" s="143"/>
    </row>
    <row r="21" spans="1:7" x14ac:dyDescent="0.2">
      <c r="A21" s="192"/>
      <c r="B21" s="182" t="s">
        <v>369</v>
      </c>
      <c r="C21" s="144" t="s">
        <v>573</v>
      </c>
      <c r="D21" s="142"/>
      <c r="E21" s="142"/>
      <c r="F21" s="142"/>
      <c r="G21" s="143"/>
    </row>
    <row r="22" spans="1:7" x14ac:dyDescent="0.2">
      <c r="A22" s="140"/>
      <c r="B22" s="182" t="s">
        <v>370</v>
      </c>
      <c r="C22" s="138" t="s">
        <v>371</v>
      </c>
      <c r="D22" s="184"/>
      <c r="E22" s="184"/>
      <c r="F22" s="184">
        <v>180000</v>
      </c>
      <c r="G22" s="185"/>
    </row>
    <row r="23" spans="1:7" x14ac:dyDescent="0.2">
      <c r="A23" s="182" t="s">
        <v>596</v>
      </c>
      <c r="B23" s="183"/>
      <c r="C23" s="144" t="s">
        <v>373</v>
      </c>
      <c r="D23" s="142"/>
      <c r="E23" s="142"/>
      <c r="F23" s="142"/>
      <c r="G23" s="143"/>
    </row>
    <row r="24" spans="1:7" x14ac:dyDescent="0.2">
      <c r="A24" s="140"/>
      <c r="B24" s="182" t="s">
        <v>374</v>
      </c>
      <c r="C24" s="144" t="s">
        <v>572</v>
      </c>
      <c r="D24" s="142"/>
      <c r="E24" s="142"/>
      <c r="F24" s="142"/>
      <c r="G24" s="143"/>
    </row>
    <row r="25" spans="1:7" ht="15.75" thickBot="1" x14ac:dyDescent="0.3">
      <c r="A25" s="186" t="s">
        <v>375</v>
      </c>
      <c r="B25" s="187"/>
      <c r="C25" s="161"/>
      <c r="D25" s="162"/>
      <c r="E25" s="162"/>
      <c r="F25" s="162">
        <f>SUM(F13:F24)</f>
        <v>180000</v>
      </c>
      <c r="G25" s="163"/>
    </row>
    <row r="26" spans="1:7" ht="15.75" thickTop="1" x14ac:dyDescent="0.25">
      <c r="A26" s="578" t="s">
        <v>376</v>
      </c>
      <c r="B26" s="540"/>
      <c r="C26" s="589" t="s">
        <v>377</v>
      </c>
      <c r="D26" s="155"/>
      <c r="E26" s="155"/>
      <c r="F26" s="155"/>
      <c r="G26" s="156"/>
    </row>
    <row r="27" spans="1:7" ht="15" x14ac:dyDescent="0.25">
      <c r="A27" s="219" t="s">
        <v>671</v>
      </c>
      <c r="C27" s="590" t="s">
        <v>928</v>
      </c>
      <c r="D27" s="155"/>
      <c r="E27" s="155"/>
      <c r="F27" s="155"/>
      <c r="G27" s="156"/>
    </row>
    <row r="28" spans="1:7" x14ac:dyDescent="0.2">
      <c r="A28" s="183"/>
      <c r="B28" s="579" t="s">
        <v>597</v>
      </c>
      <c r="C28" s="144" t="s">
        <v>897</v>
      </c>
      <c r="D28" s="142"/>
      <c r="E28" s="142"/>
      <c r="F28" s="142">
        <v>1412100</v>
      </c>
      <c r="G28" s="143"/>
    </row>
    <row r="29" spans="1:7" x14ac:dyDescent="0.2">
      <c r="A29" s="183"/>
      <c r="B29" s="579" t="s">
        <v>929</v>
      </c>
      <c r="C29" s="144" t="s">
        <v>930</v>
      </c>
      <c r="D29" s="142"/>
      <c r="E29" s="142"/>
      <c r="F29" s="142"/>
      <c r="G29" s="143"/>
    </row>
    <row r="30" spans="1:7" x14ac:dyDescent="0.2">
      <c r="A30" s="183"/>
      <c r="B30" s="579" t="s">
        <v>931</v>
      </c>
      <c r="C30" s="144" t="s">
        <v>932</v>
      </c>
      <c r="D30" s="142"/>
      <c r="E30" s="142"/>
      <c r="F30" s="142">
        <v>-17651</v>
      </c>
      <c r="G30" s="143"/>
    </row>
    <row r="31" spans="1:7" x14ac:dyDescent="0.2">
      <c r="A31" s="183"/>
      <c r="B31" s="579" t="s">
        <v>898</v>
      </c>
      <c r="C31" s="144" t="s">
        <v>899</v>
      </c>
      <c r="D31" s="142"/>
      <c r="E31" s="142"/>
      <c r="F31" s="142"/>
      <c r="G31" s="143"/>
    </row>
    <row r="32" spans="1:7" x14ac:dyDescent="0.2">
      <c r="A32" s="183"/>
      <c r="B32" s="579" t="s">
        <v>901</v>
      </c>
      <c r="C32" s="144" t="s">
        <v>900</v>
      </c>
      <c r="D32" s="142"/>
      <c r="E32" s="142"/>
      <c r="F32" s="142"/>
      <c r="G32" s="143"/>
    </row>
    <row r="33" spans="1:11" x14ac:dyDescent="0.2">
      <c r="A33" s="183"/>
      <c r="B33" s="579" t="s">
        <v>598</v>
      </c>
      <c r="C33" s="192" t="s">
        <v>934</v>
      </c>
      <c r="D33" s="142"/>
      <c r="E33" s="142"/>
      <c r="F33" s="142"/>
      <c r="G33" s="143"/>
    </row>
    <row r="34" spans="1:11" x14ac:dyDescent="0.2">
      <c r="A34" s="183"/>
      <c r="B34" s="579" t="s">
        <v>933</v>
      </c>
      <c r="C34" s="144" t="s">
        <v>902</v>
      </c>
      <c r="D34" s="142"/>
      <c r="E34" s="142"/>
      <c r="F34" s="142"/>
      <c r="G34" s="143"/>
    </row>
    <row r="35" spans="1:11" x14ac:dyDescent="0.2">
      <c r="A35" s="183" t="s">
        <v>379</v>
      </c>
      <c r="B35" s="692"/>
      <c r="C35" s="144" t="s">
        <v>636</v>
      </c>
      <c r="D35" s="142"/>
      <c r="E35" s="142"/>
      <c r="F35" s="142"/>
      <c r="G35" s="143"/>
    </row>
    <row r="36" spans="1:11" x14ac:dyDescent="0.2">
      <c r="A36" s="183"/>
      <c r="B36" s="183" t="s">
        <v>601</v>
      </c>
      <c r="C36" s="144" t="s">
        <v>602</v>
      </c>
      <c r="D36" s="142"/>
      <c r="E36" s="142"/>
      <c r="F36" s="142"/>
      <c r="G36" s="143"/>
    </row>
    <row r="37" spans="1:11" x14ac:dyDescent="0.2">
      <c r="A37" s="183"/>
      <c r="B37" s="183" t="s">
        <v>599</v>
      </c>
      <c r="C37" s="144" t="s">
        <v>600</v>
      </c>
      <c r="D37" s="142"/>
      <c r="E37" s="142"/>
      <c r="F37" s="142"/>
      <c r="G37" s="143"/>
    </row>
    <row r="38" spans="1:11" x14ac:dyDescent="0.2">
      <c r="A38" s="183"/>
      <c r="B38" s="183" t="s">
        <v>936</v>
      </c>
      <c r="C38" s="144" t="s">
        <v>655</v>
      </c>
      <c r="D38" s="142"/>
      <c r="E38" s="142"/>
      <c r="F38" s="142"/>
      <c r="G38" s="143"/>
    </row>
    <row r="39" spans="1:11" x14ac:dyDescent="0.2">
      <c r="A39" s="183"/>
      <c r="B39" s="183" t="s">
        <v>935</v>
      </c>
      <c r="C39" s="144" t="s">
        <v>937</v>
      </c>
      <c r="D39" s="142"/>
      <c r="E39" s="142"/>
      <c r="F39" s="142"/>
      <c r="G39" s="143"/>
    </row>
    <row r="40" spans="1:11" x14ac:dyDescent="0.2">
      <c r="A40" s="183"/>
      <c r="B40" s="579" t="s">
        <v>938</v>
      </c>
      <c r="C40" s="144" t="s">
        <v>941</v>
      </c>
      <c r="D40" s="142"/>
      <c r="E40" s="142"/>
      <c r="F40" s="142"/>
      <c r="G40" s="143"/>
    </row>
    <row r="41" spans="1:11" x14ac:dyDescent="0.2">
      <c r="A41" s="183"/>
      <c r="B41" s="579" t="s">
        <v>939</v>
      </c>
      <c r="C41" s="144" t="s">
        <v>942</v>
      </c>
      <c r="D41" s="142"/>
      <c r="E41" s="142"/>
      <c r="F41" s="142"/>
      <c r="G41" s="143"/>
    </row>
    <row r="42" spans="1:11" x14ac:dyDescent="0.2">
      <c r="A42" s="183"/>
      <c r="B42" s="579" t="s">
        <v>940</v>
      </c>
      <c r="C42" s="144" t="s">
        <v>943</v>
      </c>
      <c r="D42" s="142"/>
      <c r="E42" s="142"/>
      <c r="F42" s="142"/>
      <c r="G42" s="143"/>
    </row>
    <row r="43" spans="1:11" x14ac:dyDescent="0.2">
      <c r="A43" s="183"/>
      <c r="B43" s="183" t="s">
        <v>944</v>
      </c>
      <c r="C43" s="144" t="s">
        <v>947</v>
      </c>
      <c r="D43" s="142"/>
      <c r="E43" s="142"/>
      <c r="F43" s="142"/>
      <c r="G43" s="143"/>
    </row>
    <row r="44" spans="1:11" x14ac:dyDescent="0.2">
      <c r="A44" s="183"/>
      <c r="B44" s="183" t="s">
        <v>945</v>
      </c>
      <c r="C44" s="144" t="s">
        <v>948</v>
      </c>
      <c r="D44" s="142"/>
      <c r="E44" s="142"/>
      <c r="F44" s="142"/>
      <c r="G44" s="143"/>
    </row>
    <row r="45" spans="1:11" x14ac:dyDescent="0.2">
      <c r="A45" s="183"/>
      <c r="B45" s="183" t="s">
        <v>946</v>
      </c>
      <c r="C45" s="144" t="s">
        <v>949</v>
      </c>
      <c r="D45" s="142"/>
      <c r="E45" s="142"/>
      <c r="F45" s="142"/>
      <c r="G45" s="143"/>
    </row>
    <row r="46" spans="1:11" x14ac:dyDescent="0.2">
      <c r="A46" s="183" t="s">
        <v>380</v>
      </c>
      <c r="B46" s="692"/>
      <c r="C46" s="144" t="s">
        <v>381</v>
      </c>
      <c r="D46" s="605"/>
      <c r="E46" s="605"/>
      <c r="F46" s="605"/>
      <c r="G46" s="603"/>
      <c r="K46" s="156"/>
    </row>
    <row r="47" spans="1:11" x14ac:dyDescent="0.2">
      <c r="A47" s="183" t="s">
        <v>382</v>
      </c>
      <c r="B47" s="579"/>
      <c r="C47" s="144" t="s">
        <v>656</v>
      </c>
      <c r="D47" s="605"/>
      <c r="E47" s="605"/>
      <c r="F47" s="605"/>
      <c r="G47" s="603"/>
    </row>
    <row r="48" spans="1:11" ht="15.75" thickBot="1" x14ac:dyDescent="0.3">
      <c r="A48" s="186" t="s">
        <v>384</v>
      </c>
      <c r="B48" s="187"/>
      <c r="C48" s="161"/>
      <c r="D48" s="162"/>
      <c r="E48" s="162"/>
      <c r="F48" s="162">
        <f>SUM(F28:F47)</f>
        <v>1394449</v>
      </c>
      <c r="G48" s="163"/>
    </row>
    <row r="49" spans="1:7" ht="15.75" thickTop="1" x14ac:dyDescent="0.25">
      <c r="A49" s="193" t="s">
        <v>117</v>
      </c>
      <c r="B49" s="193"/>
      <c r="C49" s="181" t="s">
        <v>279</v>
      </c>
      <c r="D49" s="208"/>
      <c r="E49" s="138"/>
      <c r="F49" s="138"/>
      <c r="G49" s="192"/>
    </row>
    <row r="50" spans="1:7" ht="12" customHeight="1" x14ac:dyDescent="0.2">
      <c r="A50" s="195" t="s">
        <v>234</v>
      </c>
      <c r="B50" s="196"/>
      <c r="C50" s="144" t="s">
        <v>603</v>
      </c>
      <c r="D50" s="144"/>
      <c r="E50" s="144"/>
      <c r="F50" s="144"/>
      <c r="G50" s="140"/>
    </row>
    <row r="51" spans="1:7" x14ac:dyDescent="0.2">
      <c r="A51" s="195" t="s">
        <v>213</v>
      </c>
      <c r="B51" s="196"/>
      <c r="C51" s="144" t="s">
        <v>280</v>
      </c>
      <c r="D51" s="144"/>
      <c r="E51" s="144"/>
      <c r="F51" s="144"/>
      <c r="G51" s="140"/>
    </row>
    <row r="52" spans="1:7" x14ac:dyDescent="0.2">
      <c r="A52" s="196" t="s">
        <v>216</v>
      </c>
      <c r="B52" s="196"/>
      <c r="C52" s="144" t="s">
        <v>284</v>
      </c>
      <c r="D52" s="144"/>
      <c r="E52" s="144"/>
      <c r="F52" s="144"/>
      <c r="G52" s="140"/>
    </row>
    <row r="53" spans="1:7" x14ac:dyDescent="0.2">
      <c r="A53" s="195" t="s">
        <v>219</v>
      </c>
      <c r="B53" s="196"/>
      <c r="C53" s="144" t="s">
        <v>289</v>
      </c>
      <c r="D53" s="144"/>
      <c r="E53" s="144"/>
      <c r="F53" s="144">
        <v>281833</v>
      </c>
      <c r="G53" s="140"/>
    </row>
    <row r="54" spans="1:7" x14ac:dyDescent="0.2">
      <c r="A54" s="196" t="s">
        <v>324</v>
      </c>
      <c r="B54" s="196"/>
      <c r="C54" s="144" t="s">
        <v>325</v>
      </c>
      <c r="D54" s="605"/>
      <c r="E54" s="605"/>
      <c r="F54" s="605"/>
      <c r="G54" s="603"/>
    </row>
    <row r="55" spans="1:7" x14ac:dyDescent="0.2">
      <c r="A55" s="195" t="s">
        <v>196</v>
      </c>
      <c r="B55" s="196"/>
      <c r="C55" s="144" t="s">
        <v>668</v>
      </c>
      <c r="D55" s="144"/>
      <c r="E55" s="144"/>
      <c r="F55" s="144"/>
      <c r="G55" s="140"/>
    </row>
    <row r="56" spans="1:7" ht="15.75" thickBot="1" x14ac:dyDescent="0.3">
      <c r="A56" s="199" t="s">
        <v>329</v>
      </c>
      <c r="B56" s="200"/>
      <c r="C56" s="161"/>
      <c r="D56" s="161"/>
      <c r="E56" s="161"/>
      <c r="F56" s="161">
        <f>SUM(F50:F55)</f>
        <v>281833</v>
      </c>
      <c r="G56" s="201"/>
    </row>
    <row r="57" spans="1:7" ht="15" thickTop="1" x14ac:dyDescent="0.2"/>
    <row r="58" spans="1:7" x14ac:dyDescent="0.2">
      <c r="A58" s="183"/>
      <c r="B58" s="183"/>
      <c r="C58" s="140" t="s">
        <v>955</v>
      </c>
      <c r="D58" s="164" t="s">
        <v>953</v>
      </c>
    </row>
    <row r="59" spans="1:7" ht="14.25" customHeight="1" x14ac:dyDescent="0.2">
      <c r="A59" s="182"/>
      <c r="B59" s="182"/>
      <c r="C59" s="192"/>
      <c r="D59" s="191" t="s">
        <v>276</v>
      </c>
    </row>
    <row r="60" spans="1:7" ht="17.25" customHeight="1" x14ac:dyDescent="0.2">
      <c r="G60" s="135" t="s">
        <v>501</v>
      </c>
    </row>
    <row r="61" spans="1:7" x14ac:dyDescent="0.2">
      <c r="F61" s="107"/>
      <c r="G61" s="135" t="s">
        <v>742</v>
      </c>
    </row>
  </sheetData>
  <sheetProtection algorithmName="SHA-512" hashValue="vo3s/8kBtV1+yQm+LSY0kJh6yhVKPYDIaLGTWqH1lx6h5dpicR0pEl3+D8wbnOKkSPaVpzyZVpTl9n7QufpLyQ==" saltValue="9GEG6y1LNYh6m9dL9sdIHQ==" spinCount="100000" sheet="1" objects="1" scenarios="1"/>
  <mergeCells count="1">
    <mergeCell ref="F2:G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04E00D-79D5-40D3-BC9C-FAB56F8C6278}">
  <sheetPr codeName="Sheet13">
    <tabColor theme="7"/>
  </sheetPr>
  <dimension ref="A1:G53"/>
  <sheetViews>
    <sheetView zoomScale="80" zoomScaleNormal="80" workbookViewId="0">
      <selection activeCell="C27" sqref="C27"/>
    </sheetView>
  </sheetViews>
  <sheetFormatPr defaultColWidth="9.140625" defaultRowHeight="14.25" x14ac:dyDescent="0.2"/>
  <cols>
    <col min="1" max="1" width="2" style="198" customWidth="1"/>
    <col min="2" max="2" width="5.42578125" style="198" customWidth="1"/>
    <col min="3" max="3" width="35.42578125" style="164" customWidth="1"/>
    <col min="4" max="5" width="15.7109375" style="164" customWidth="1"/>
    <col min="6" max="6" width="16.42578125" style="164" customWidth="1"/>
    <col min="7" max="7" width="17.5703125" style="164" customWidth="1"/>
    <col min="8" max="16384" width="9.140625" style="164"/>
  </cols>
  <sheetData>
    <row r="1" spans="1:7" x14ac:dyDescent="0.2">
      <c r="A1" s="677"/>
      <c r="B1" s="677"/>
      <c r="C1" s="606"/>
      <c r="D1" s="678">
        <v>-1</v>
      </c>
      <c r="E1" s="679">
        <v>-2</v>
      </c>
      <c r="F1" s="681">
        <v>-3</v>
      </c>
      <c r="G1" s="681">
        <v>-4</v>
      </c>
    </row>
    <row r="2" spans="1:7" s="687" customFormat="1" ht="15.75" customHeight="1" x14ac:dyDescent="0.2">
      <c r="A2" s="682"/>
      <c r="C2" s="693"/>
      <c r="D2" s="693"/>
      <c r="E2" s="689" t="s">
        <v>1</v>
      </c>
      <c r="F2" s="798" t="str">
        <f>"BUDGET YEAR ENDING "&amp;TEXT('Form 1'!$C$138,"mm/dd/yy")</f>
        <v>BUDGET YEAR ENDING 06/30/26</v>
      </c>
      <c r="G2" s="799"/>
    </row>
    <row r="3" spans="1:7" s="687" customFormat="1" ht="15.75" customHeight="1" x14ac:dyDescent="0.2">
      <c r="A3" s="682"/>
      <c r="B3" s="800" t="s">
        <v>491</v>
      </c>
      <c r="C3" s="801"/>
      <c r="D3" s="685" t="s">
        <v>486</v>
      </c>
      <c r="E3" s="685" t="s">
        <v>488</v>
      </c>
      <c r="F3" s="686"/>
    </row>
    <row r="4" spans="1:7" s="687" customFormat="1" ht="15.75" customHeight="1" x14ac:dyDescent="0.2">
      <c r="A4" s="682"/>
      <c r="B4" s="800" t="s">
        <v>492</v>
      </c>
      <c r="C4" s="801"/>
      <c r="D4" s="685" t="s">
        <v>487</v>
      </c>
      <c r="E4" s="685" t="s">
        <v>487</v>
      </c>
      <c r="F4" s="688" t="s">
        <v>489</v>
      </c>
      <c r="G4" s="689" t="s">
        <v>158</v>
      </c>
    </row>
    <row r="5" spans="1:7" s="687" customFormat="1" ht="15" customHeight="1" x14ac:dyDescent="0.2">
      <c r="A5" s="225"/>
      <c r="B5" s="221"/>
      <c r="C5" s="222"/>
      <c r="D5" s="690">
        <f>'Form 1'!C129</f>
        <v>45473</v>
      </c>
      <c r="E5" s="690">
        <f>'Form 1'!$C$133</f>
        <v>45838</v>
      </c>
      <c r="F5" s="691" t="s">
        <v>490</v>
      </c>
      <c r="G5" s="224" t="s">
        <v>490</v>
      </c>
    </row>
    <row r="6" spans="1:7" ht="19.5" customHeight="1" x14ac:dyDescent="0.25">
      <c r="A6" s="193" t="s">
        <v>261</v>
      </c>
      <c r="B6" s="193"/>
      <c r="C6" s="181" t="s">
        <v>615</v>
      </c>
      <c r="D6" s="155"/>
      <c r="E6" s="155"/>
      <c r="F6" s="155"/>
      <c r="G6" s="156"/>
    </row>
    <row r="7" spans="1:7" x14ac:dyDescent="0.2">
      <c r="A7" s="195" t="s">
        <v>263</v>
      </c>
      <c r="B7" s="195"/>
      <c r="C7" s="144" t="s">
        <v>604</v>
      </c>
      <c r="D7" s="142"/>
      <c r="E7" s="142"/>
      <c r="F7" s="142"/>
      <c r="G7" s="143"/>
    </row>
    <row r="8" spans="1:7" x14ac:dyDescent="0.2">
      <c r="A8" s="196"/>
      <c r="B8" s="195" t="s">
        <v>605</v>
      </c>
      <c r="C8" s="144" t="s">
        <v>606</v>
      </c>
      <c r="D8" s="142"/>
      <c r="E8" s="142"/>
      <c r="F8" s="142"/>
      <c r="G8" s="143"/>
    </row>
    <row r="9" spans="1:7" x14ac:dyDescent="0.2">
      <c r="A9" s="196"/>
      <c r="B9" s="195" t="s">
        <v>607</v>
      </c>
      <c r="C9" s="144" t="s">
        <v>608</v>
      </c>
      <c r="D9" s="142"/>
      <c r="E9" s="142"/>
      <c r="F9" s="142"/>
      <c r="G9" s="143"/>
    </row>
    <row r="10" spans="1:7" x14ac:dyDescent="0.2">
      <c r="A10" s="196" t="s">
        <v>580</v>
      </c>
      <c r="B10" s="192"/>
      <c r="C10" s="144" t="s">
        <v>265</v>
      </c>
      <c r="D10" s="142"/>
      <c r="E10" s="142"/>
      <c r="F10" s="142"/>
      <c r="G10" s="143"/>
    </row>
    <row r="11" spans="1:7" x14ac:dyDescent="0.2">
      <c r="A11" s="196" t="s">
        <v>127</v>
      </c>
      <c r="B11" s="192"/>
      <c r="C11" s="144" t="s">
        <v>609</v>
      </c>
      <c r="D11" s="142"/>
      <c r="E11" s="142"/>
      <c r="F11" s="142"/>
      <c r="G11" s="143"/>
    </row>
    <row r="12" spans="1:7" x14ac:dyDescent="0.2">
      <c r="A12" s="195" t="s">
        <v>266</v>
      </c>
      <c r="B12" s="192"/>
      <c r="C12" s="144" t="s">
        <v>610</v>
      </c>
      <c r="D12" s="142"/>
      <c r="E12" s="142"/>
      <c r="F12" s="142"/>
      <c r="G12" s="143"/>
    </row>
    <row r="13" spans="1:7" x14ac:dyDescent="0.2">
      <c r="A13" s="196" t="s">
        <v>611</v>
      </c>
      <c r="B13" s="192"/>
      <c r="C13" s="144" t="s">
        <v>612</v>
      </c>
      <c r="D13" s="142"/>
      <c r="E13" s="142"/>
      <c r="F13" s="142"/>
      <c r="G13" s="143"/>
    </row>
    <row r="14" spans="1:7" x14ac:dyDescent="0.2">
      <c r="A14" s="195" t="s">
        <v>613</v>
      </c>
      <c r="B14" s="192"/>
      <c r="C14" s="144" t="s">
        <v>614</v>
      </c>
      <c r="D14" s="142"/>
      <c r="E14" s="142"/>
      <c r="F14" s="142"/>
      <c r="G14" s="143"/>
    </row>
    <row r="15" spans="1:7" x14ac:dyDescent="0.2">
      <c r="A15" s="164"/>
      <c r="B15" s="196"/>
      <c r="C15" s="144"/>
      <c r="D15" s="142"/>
      <c r="E15" s="142"/>
      <c r="F15" s="142"/>
      <c r="G15" s="143"/>
    </row>
    <row r="16" spans="1:7" ht="20.25" customHeight="1" thickBot="1" x14ac:dyDescent="0.3">
      <c r="A16" s="202" t="s">
        <v>616</v>
      </c>
      <c r="B16" s="203"/>
      <c r="C16" s="204"/>
      <c r="D16" s="205"/>
      <c r="E16" s="205"/>
      <c r="F16" s="205">
        <v>0</v>
      </c>
      <c r="G16" s="206"/>
    </row>
    <row r="17" spans="1:7" ht="21.75" customHeight="1" x14ac:dyDescent="0.25">
      <c r="A17" s="356" t="s">
        <v>617</v>
      </c>
      <c r="B17" s="380"/>
      <c r="C17" s="357" t="s">
        <v>269</v>
      </c>
      <c r="D17" s="142"/>
      <c r="E17" s="142"/>
      <c r="F17" s="142"/>
      <c r="G17" s="143"/>
    </row>
    <row r="18" spans="1:7" x14ac:dyDescent="0.2">
      <c r="A18" s="403"/>
      <c r="B18" s="404" t="s">
        <v>678</v>
      </c>
      <c r="C18" s="334"/>
      <c r="D18" s="605"/>
      <c r="E18" s="605"/>
      <c r="F18" s="605"/>
      <c r="G18" s="603"/>
    </row>
    <row r="19" spans="1:7" x14ac:dyDescent="0.2">
      <c r="A19" s="196"/>
      <c r="B19" s="196" t="s">
        <v>680</v>
      </c>
      <c r="C19" s="144"/>
      <c r="D19" s="142"/>
      <c r="E19" s="142"/>
      <c r="F19" s="142"/>
      <c r="G19" s="143"/>
    </row>
    <row r="20" spans="1:7" ht="21.75" customHeight="1" thickBot="1" x14ac:dyDescent="0.3">
      <c r="A20" s="202" t="s">
        <v>272</v>
      </c>
      <c r="B20" s="203"/>
      <c r="C20" s="204"/>
      <c r="D20" s="205"/>
      <c r="E20" s="205"/>
      <c r="F20" s="205">
        <f>+F17+F18+F19</f>
        <v>0</v>
      </c>
      <c r="G20" s="206"/>
    </row>
    <row r="21" spans="1:7" ht="18.75" customHeight="1" x14ac:dyDescent="0.2">
      <c r="A21" s="196"/>
      <c r="B21" s="196" t="s">
        <v>273</v>
      </c>
      <c r="C21" s="144"/>
      <c r="D21" s="142"/>
      <c r="E21" s="142"/>
      <c r="F21" s="142"/>
      <c r="G21" s="143"/>
    </row>
    <row r="22" spans="1:7" ht="18.75" customHeight="1" x14ac:dyDescent="0.2">
      <c r="A22" s="195"/>
      <c r="B22" s="196" t="s">
        <v>274</v>
      </c>
      <c r="C22" s="144"/>
      <c r="D22" s="142"/>
      <c r="E22" s="142"/>
      <c r="F22" s="142"/>
      <c r="G22" s="143"/>
    </row>
    <row r="23" spans="1:7" ht="27.75" customHeight="1" thickBot="1" x14ac:dyDescent="0.3">
      <c r="A23" s="199" t="s">
        <v>275</v>
      </c>
      <c r="B23" s="200"/>
      <c r="C23" s="161"/>
      <c r="D23" s="162"/>
      <c r="E23" s="162"/>
      <c r="F23" s="162">
        <f>+'Sch BB-5'!F25+'Sch BB-5'!F48+'Sch BB-5'!F56</f>
        <v>1856282</v>
      </c>
      <c r="G23" s="163"/>
    </row>
    <row r="24" spans="1:7" ht="15" thickTop="1" x14ac:dyDescent="0.2"/>
    <row r="27" spans="1:7" x14ac:dyDescent="0.2">
      <c r="A27" s="183"/>
      <c r="B27" s="183"/>
      <c r="C27" s="140" t="s">
        <v>955</v>
      </c>
      <c r="D27" s="164" t="s">
        <v>953</v>
      </c>
    </row>
    <row r="28" spans="1:7" x14ac:dyDescent="0.2">
      <c r="A28" s="195"/>
      <c r="B28" s="182"/>
      <c r="C28" s="192"/>
      <c r="D28" s="191" t="s">
        <v>276</v>
      </c>
    </row>
    <row r="29" spans="1:7" x14ac:dyDescent="0.2">
      <c r="A29" s="191"/>
      <c r="B29" s="191"/>
    </row>
    <row r="30" spans="1:7" x14ac:dyDescent="0.2">
      <c r="A30" s="191"/>
      <c r="B30" s="191"/>
    </row>
    <row r="35" spans="6:6" ht="18.75" customHeight="1" x14ac:dyDescent="0.2"/>
    <row r="41" spans="6:6" ht="19.5" customHeight="1" x14ac:dyDescent="0.2"/>
    <row r="48" spans="6:6" x14ac:dyDescent="0.2">
      <c r="F48" s="107"/>
    </row>
    <row r="52" spans="7:7" x14ac:dyDescent="0.2">
      <c r="G52" s="135" t="s">
        <v>501</v>
      </c>
    </row>
    <row r="53" spans="7:7" x14ac:dyDescent="0.2">
      <c r="G53" s="135" t="s">
        <v>743</v>
      </c>
    </row>
  </sheetData>
  <sheetProtection algorithmName="SHA-512" hashValue="g28xYOHbJ88kxspkcC19bx1I+oXfngzfFF/iGZt3CylH8V1AYvZCXTAIV2vLlWK2SmZWbbxws5AWeUR3olwItg==" saltValue="gAmiFKisAddTludiZ5jPHg==" spinCount="100000" sheet="1" objects="1" scenarios="1"/>
  <mergeCells count="3">
    <mergeCell ref="B3:C3"/>
    <mergeCell ref="B4:C4"/>
    <mergeCell ref="F2:G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39AD1-D512-4E25-B8A4-C0715A8545CA}">
  <sheetPr codeName="Sheet14">
    <tabColor theme="7"/>
  </sheetPr>
  <dimension ref="A1:L59"/>
  <sheetViews>
    <sheetView zoomScale="80" zoomScaleNormal="80" workbookViewId="0">
      <selection activeCell="J17" sqref="J17"/>
    </sheetView>
  </sheetViews>
  <sheetFormatPr defaultColWidth="9.140625" defaultRowHeight="14.25" x14ac:dyDescent="0.2"/>
  <cols>
    <col min="1" max="1" width="1.7109375" style="45" customWidth="1"/>
    <col min="2" max="2" width="2.5703125" style="45" customWidth="1"/>
    <col min="3" max="3" width="4.28515625" style="45" customWidth="1"/>
    <col min="4" max="4" width="32.7109375" style="8" customWidth="1"/>
    <col min="5" max="6" width="17.7109375" style="8" customWidth="1"/>
    <col min="7" max="7" width="16.7109375" style="8" customWidth="1"/>
    <col min="8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5"/>
      <c r="F2" s="28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91"/>
      <c r="H3" s="49"/>
    </row>
    <row r="4" spans="1:8" ht="12.75" customHeight="1" x14ac:dyDescent="0.2">
      <c r="B4" s="90" t="s">
        <v>91</v>
      </c>
      <c r="C4" s="8"/>
      <c r="D4" s="16"/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5.75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ht="18.75" customHeight="1" x14ac:dyDescent="0.25">
      <c r="A6" s="180" t="s">
        <v>98</v>
      </c>
      <c r="B6" s="180"/>
      <c r="C6" s="181" t="s">
        <v>258</v>
      </c>
      <c r="D6" s="208"/>
      <c r="E6" s="155"/>
      <c r="F6" s="155"/>
      <c r="G6" s="155"/>
      <c r="H6" s="156"/>
    </row>
    <row r="7" spans="1:8" x14ac:dyDescent="0.2">
      <c r="A7" s="183"/>
      <c r="B7" s="183" t="s">
        <v>248</v>
      </c>
      <c r="C7" s="183"/>
      <c r="D7" s="144" t="s">
        <v>249</v>
      </c>
      <c r="E7" s="142"/>
      <c r="F7" s="142"/>
      <c r="G7" s="142"/>
      <c r="H7" s="143"/>
    </row>
    <row r="8" spans="1:8" x14ac:dyDescent="0.2">
      <c r="A8" s="183"/>
      <c r="B8" s="183"/>
      <c r="C8" s="183" t="s">
        <v>98</v>
      </c>
      <c r="D8" s="144" t="s">
        <v>99</v>
      </c>
      <c r="E8" s="142"/>
      <c r="F8" s="142"/>
      <c r="G8" s="142">
        <v>385680</v>
      </c>
      <c r="H8" s="143"/>
    </row>
    <row r="9" spans="1:8" x14ac:dyDescent="0.2">
      <c r="A9" s="183"/>
      <c r="B9" s="183"/>
      <c r="C9" s="183" t="s">
        <v>100</v>
      </c>
      <c r="D9" s="144" t="s">
        <v>101</v>
      </c>
      <c r="E9" s="142"/>
      <c r="F9" s="142"/>
      <c r="G9" s="142">
        <v>102589.01999999999</v>
      </c>
      <c r="H9" s="143"/>
    </row>
    <row r="10" spans="1:8" x14ac:dyDescent="0.2">
      <c r="A10" s="183"/>
      <c r="B10" s="183"/>
      <c r="C10" s="183" t="s">
        <v>198</v>
      </c>
      <c r="D10" s="144"/>
      <c r="E10" s="142"/>
      <c r="F10" s="142"/>
      <c r="G10" s="142">
        <v>26214</v>
      </c>
      <c r="H10" s="143"/>
    </row>
    <row r="11" spans="1:8" x14ac:dyDescent="0.2">
      <c r="A11" s="183"/>
      <c r="B11" s="183"/>
      <c r="C11" s="183" t="s">
        <v>104</v>
      </c>
      <c r="D11" s="144" t="s">
        <v>105</v>
      </c>
      <c r="E11" s="142"/>
      <c r="F11" s="142"/>
      <c r="G11" s="142">
        <v>108194</v>
      </c>
      <c r="H11" s="143"/>
    </row>
    <row r="12" spans="1:8" x14ac:dyDescent="0.2">
      <c r="A12" s="183"/>
      <c r="B12" s="183"/>
      <c r="C12" s="183" t="s">
        <v>108</v>
      </c>
      <c r="D12" s="144" t="s">
        <v>199</v>
      </c>
      <c r="E12" s="142"/>
      <c r="F12" s="142"/>
      <c r="G12" s="142">
        <v>18569</v>
      </c>
      <c r="H12" s="143"/>
    </row>
    <row r="13" spans="1:8" x14ac:dyDescent="0.2">
      <c r="A13" s="183"/>
      <c r="B13" s="183"/>
      <c r="C13" s="183" t="s">
        <v>642</v>
      </c>
      <c r="D13" s="144"/>
      <c r="E13" s="142"/>
      <c r="F13" s="142"/>
      <c r="G13" s="142"/>
      <c r="H13" s="143"/>
    </row>
    <row r="14" spans="1:8" x14ac:dyDescent="0.2">
      <c r="A14" s="182"/>
      <c r="B14" s="183" t="s">
        <v>227</v>
      </c>
      <c r="C14" s="183"/>
      <c r="D14" s="144" t="s">
        <v>228</v>
      </c>
      <c r="E14" s="142"/>
      <c r="F14" s="142"/>
      <c r="G14" s="142"/>
      <c r="H14" s="143"/>
    </row>
    <row r="15" spans="1:8" x14ac:dyDescent="0.2">
      <c r="A15" s="183"/>
      <c r="B15" s="183"/>
      <c r="C15" s="183" t="s">
        <v>98</v>
      </c>
      <c r="D15" s="144" t="s">
        <v>99</v>
      </c>
      <c r="E15" s="142"/>
      <c r="F15" s="142"/>
      <c r="G15" s="142"/>
      <c r="H15" s="143"/>
    </row>
    <row r="16" spans="1:8" x14ac:dyDescent="0.2">
      <c r="A16" s="183"/>
      <c r="B16" s="183"/>
      <c r="C16" s="183" t="s">
        <v>100</v>
      </c>
      <c r="D16" s="144" t="s">
        <v>101</v>
      </c>
      <c r="E16" s="142"/>
      <c r="F16" s="142"/>
      <c r="G16" s="142"/>
      <c r="H16" s="143"/>
    </row>
    <row r="17" spans="1:8" x14ac:dyDescent="0.2">
      <c r="A17" s="183"/>
      <c r="B17" s="183"/>
      <c r="C17" s="183" t="s">
        <v>198</v>
      </c>
      <c r="D17" s="144"/>
      <c r="E17" s="142"/>
      <c r="F17" s="142"/>
      <c r="G17" s="142"/>
      <c r="H17" s="143"/>
    </row>
    <row r="18" spans="1:8" x14ac:dyDescent="0.2">
      <c r="A18" s="183"/>
      <c r="B18" s="183"/>
      <c r="C18" s="183" t="s">
        <v>104</v>
      </c>
      <c r="D18" s="144" t="s">
        <v>105</v>
      </c>
      <c r="E18" s="142"/>
      <c r="F18" s="142"/>
      <c r="G18" s="142"/>
      <c r="H18" s="143"/>
    </row>
    <row r="19" spans="1:8" x14ac:dyDescent="0.2">
      <c r="A19" s="183"/>
      <c r="B19" s="183"/>
      <c r="C19" s="183" t="s">
        <v>108</v>
      </c>
      <c r="D19" s="144" t="s">
        <v>199</v>
      </c>
      <c r="E19" s="142"/>
      <c r="F19" s="142"/>
      <c r="G19" s="142"/>
      <c r="H19" s="143"/>
    </row>
    <row r="20" spans="1:8" x14ac:dyDescent="0.2">
      <c r="A20" s="183"/>
      <c r="B20" s="183"/>
      <c r="C20" s="183" t="s">
        <v>642</v>
      </c>
      <c r="D20" s="144"/>
      <c r="E20" s="142"/>
      <c r="F20" s="142"/>
      <c r="G20" s="142"/>
      <c r="H20" s="143"/>
    </row>
    <row r="21" spans="1:8" x14ac:dyDescent="0.2">
      <c r="A21" s="183"/>
      <c r="B21" s="183" t="s">
        <v>230</v>
      </c>
      <c r="C21" s="183"/>
      <c r="D21" s="144" t="s">
        <v>254</v>
      </c>
      <c r="E21" s="142"/>
      <c r="F21" s="142"/>
      <c r="G21" s="142"/>
      <c r="H21" s="143"/>
    </row>
    <row r="22" spans="1:8" x14ac:dyDescent="0.2">
      <c r="A22" s="183"/>
      <c r="B22" s="183"/>
      <c r="C22" s="183" t="s">
        <v>98</v>
      </c>
      <c r="D22" s="144" t="s">
        <v>99</v>
      </c>
      <c r="E22" s="142"/>
      <c r="F22" s="142"/>
      <c r="G22" s="142"/>
      <c r="H22" s="143"/>
    </row>
    <row r="23" spans="1:8" x14ac:dyDescent="0.2">
      <c r="A23" s="183"/>
      <c r="B23" s="183"/>
      <c r="C23" s="183" t="s">
        <v>100</v>
      </c>
      <c r="D23" s="144" t="s">
        <v>101</v>
      </c>
      <c r="E23" s="142"/>
      <c r="F23" s="142"/>
      <c r="G23" s="142"/>
      <c r="H23" s="143"/>
    </row>
    <row r="24" spans="1:8" x14ac:dyDescent="0.2">
      <c r="A24" s="183"/>
      <c r="B24" s="183"/>
      <c r="C24" s="183" t="s">
        <v>198</v>
      </c>
      <c r="D24" s="144"/>
      <c r="E24" s="142"/>
      <c r="F24" s="142"/>
      <c r="G24" s="142"/>
      <c r="H24" s="143"/>
    </row>
    <row r="25" spans="1:8" x14ac:dyDescent="0.2">
      <c r="A25" s="183"/>
      <c r="B25" s="183"/>
      <c r="C25" s="183" t="s">
        <v>104</v>
      </c>
      <c r="D25" s="144" t="s">
        <v>105</v>
      </c>
      <c r="E25" s="142"/>
      <c r="F25" s="142"/>
      <c r="G25" s="142"/>
      <c r="H25" s="143"/>
    </row>
    <row r="26" spans="1:8" x14ac:dyDescent="0.2">
      <c r="A26" s="183"/>
      <c r="B26" s="183"/>
      <c r="C26" s="183" t="s">
        <v>108</v>
      </c>
      <c r="D26" s="144" t="s">
        <v>199</v>
      </c>
      <c r="E26" s="142"/>
      <c r="F26" s="142"/>
      <c r="G26" s="142"/>
      <c r="H26" s="143"/>
    </row>
    <row r="27" spans="1:8" x14ac:dyDescent="0.2">
      <c r="A27" s="183"/>
      <c r="B27" s="183"/>
      <c r="C27" s="183" t="s">
        <v>642</v>
      </c>
      <c r="D27" s="144"/>
      <c r="E27" s="142"/>
      <c r="F27" s="142"/>
      <c r="G27" s="142"/>
      <c r="H27" s="143"/>
    </row>
    <row r="28" spans="1:8" ht="18.75" customHeight="1" thickBot="1" x14ac:dyDescent="0.3">
      <c r="A28" s="209" t="s">
        <v>259</v>
      </c>
      <c r="B28" s="210"/>
      <c r="C28" s="210"/>
      <c r="D28" s="211"/>
      <c r="E28" s="212"/>
      <c r="F28" s="212"/>
      <c r="G28" s="212">
        <f>SUM(G8:G27)</f>
        <v>641246.02</v>
      </c>
      <c r="H28" s="213"/>
    </row>
    <row r="29" spans="1:8" ht="18.75" customHeight="1" thickTop="1" x14ac:dyDescent="0.25">
      <c r="A29" s="188" t="s">
        <v>100</v>
      </c>
      <c r="B29" s="188"/>
      <c r="C29" s="190" t="s">
        <v>260</v>
      </c>
      <c r="D29" s="214"/>
      <c r="E29" s="155"/>
      <c r="F29" s="155"/>
      <c r="G29" s="155"/>
      <c r="H29" s="156"/>
    </row>
    <row r="30" spans="1:8" x14ac:dyDescent="0.2">
      <c r="A30" s="182"/>
      <c r="B30" s="183" t="s">
        <v>248</v>
      </c>
      <c r="C30" s="183"/>
      <c r="D30" s="144" t="s">
        <v>249</v>
      </c>
      <c r="E30" s="141"/>
      <c r="F30" s="142"/>
      <c r="G30" s="142"/>
      <c r="H30" s="143"/>
    </row>
    <row r="31" spans="1:8" x14ac:dyDescent="0.2">
      <c r="A31" s="183"/>
      <c r="B31" s="183"/>
      <c r="C31" s="183" t="s">
        <v>98</v>
      </c>
      <c r="D31" s="144" t="s">
        <v>99</v>
      </c>
      <c r="E31" s="142"/>
      <c r="F31" s="142"/>
      <c r="G31" s="142">
        <v>50500</v>
      </c>
      <c r="H31" s="143"/>
    </row>
    <row r="32" spans="1:8" x14ac:dyDescent="0.2">
      <c r="A32" s="183"/>
      <c r="B32" s="183"/>
      <c r="C32" s="183" t="s">
        <v>100</v>
      </c>
      <c r="D32" s="144" t="s">
        <v>101</v>
      </c>
      <c r="E32" s="215"/>
      <c r="F32" s="184"/>
      <c r="G32" s="184">
        <v>14036.1</v>
      </c>
      <c r="H32" s="185"/>
    </row>
    <row r="33" spans="1:12" x14ac:dyDescent="0.2">
      <c r="A33" s="183"/>
      <c r="B33" s="183"/>
      <c r="C33" s="183" t="s">
        <v>198</v>
      </c>
      <c r="D33" s="144"/>
      <c r="E33" s="142"/>
      <c r="F33" s="142"/>
      <c r="G33" s="142">
        <v>5096</v>
      </c>
      <c r="H33" s="143"/>
    </row>
    <row r="34" spans="1:12" x14ac:dyDescent="0.2">
      <c r="A34" s="183"/>
      <c r="B34" s="183"/>
      <c r="C34" s="183" t="s">
        <v>104</v>
      </c>
      <c r="D34" s="144" t="s">
        <v>105</v>
      </c>
      <c r="E34" s="142"/>
      <c r="F34" s="142"/>
      <c r="G34" s="142"/>
      <c r="H34" s="143"/>
    </row>
    <row r="35" spans="1:12" x14ac:dyDescent="0.2">
      <c r="A35" s="183"/>
      <c r="B35" s="183"/>
      <c r="C35" s="183" t="s">
        <v>108</v>
      </c>
      <c r="D35" s="144" t="s">
        <v>199</v>
      </c>
      <c r="E35" s="142"/>
      <c r="F35" s="142"/>
      <c r="G35" s="142"/>
      <c r="H35" s="143"/>
    </row>
    <row r="36" spans="1:12" x14ac:dyDescent="0.2">
      <c r="A36" s="183"/>
      <c r="B36" s="183"/>
      <c r="C36" s="183" t="s">
        <v>642</v>
      </c>
      <c r="D36" s="144"/>
      <c r="E36" s="142"/>
      <c r="F36" s="142"/>
      <c r="G36" s="142"/>
      <c r="H36" s="143"/>
    </row>
    <row r="37" spans="1:12" x14ac:dyDescent="0.2">
      <c r="A37" s="182"/>
      <c r="B37" s="183" t="s">
        <v>227</v>
      </c>
      <c r="C37" s="183"/>
      <c r="D37" s="144" t="s">
        <v>228</v>
      </c>
      <c r="E37" s="215"/>
      <c r="F37" s="184"/>
      <c r="G37" s="184"/>
      <c r="H37" s="185"/>
    </row>
    <row r="38" spans="1:12" x14ac:dyDescent="0.2">
      <c r="A38" s="183"/>
      <c r="B38" s="183"/>
      <c r="C38" s="183" t="s">
        <v>98</v>
      </c>
      <c r="D38" s="144" t="s">
        <v>99</v>
      </c>
      <c r="E38" s="142"/>
      <c r="F38" s="142"/>
      <c r="G38" s="142"/>
      <c r="H38" s="143"/>
    </row>
    <row r="39" spans="1:12" x14ac:dyDescent="0.2">
      <c r="A39" s="183"/>
      <c r="B39" s="183"/>
      <c r="C39" s="183" t="s">
        <v>100</v>
      </c>
      <c r="D39" s="144" t="s">
        <v>101</v>
      </c>
      <c r="E39" s="142"/>
      <c r="F39" s="142"/>
      <c r="G39" s="142"/>
      <c r="H39" s="143"/>
    </row>
    <row r="40" spans="1:12" x14ac:dyDescent="0.2">
      <c r="A40" s="183"/>
      <c r="B40" s="183"/>
      <c r="C40" s="183" t="s">
        <v>198</v>
      </c>
      <c r="D40" s="144"/>
      <c r="E40" s="142"/>
      <c r="F40" s="142"/>
      <c r="G40" s="142"/>
      <c r="H40" s="143"/>
    </row>
    <row r="41" spans="1:12" x14ac:dyDescent="0.2">
      <c r="A41" s="183"/>
      <c r="B41" s="183"/>
      <c r="C41" s="183" t="s">
        <v>104</v>
      </c>
      <c r="D41" s="144" t="s">
        <v>105</v>
      </c>
      <c r="E41" s="142"/>
      <c r="F41" s="142"/>
      <c r="G41" s="142"/>
      <c r="H41" s="143"/>
    </row>
    <row r="42" spans="1:12" x14ac:dyDescent="0.2">
      <c r="A42" s="183"/>
      <c r="B42" s="183"/>
      <c r="C42" s="183" t="s">
        <v>108</v>
      </c>
      <c r="D42" s="144" t="s">
        <v>199</v>
      </c>
      <c r="E42" s="142"/>
      <c r="F42" s="142"/>
      <c r="G42" s="142"/>
      <c r="H42" s="143"/>
    </row>
    <row r="43" spans="1:12" x14ac:dyDescent="0.2">
      <c r="A43" s="183"/>
      <c r="B43" s="183"/>
      <c r="C43" s="183" t="s">
        <v>642</v>
      </c>
      <c r="D43" s="144"/>
      <c r="E43" s="142"/>
      <c r="F43" s="142"/>
      <c r="G43" s="142"/>
      <c r="H43" s="143"/>
    </row>
    <row r="44" spans="1:12" x14ac:dyDescent="0.2">
      <c r="A44" s="183"/>
      <c r="B44" s="183" t="s">
        <v>230</v>
      </c>
      <c r="C44" s="183"/>
      <c r="D44" s="144" t="s">
        <v>254</v>
      </c>
      <c r="E44" s="142"/>
      <c r="F44" s="142"/>
      <c r="G44" s="142"/>
      <c r="H44" s="143"/>
      <c r="L44" s="51"/>
    </row>
    <row r="45" spans="1:12" x14ac:dyDescent="0.2">
      <c r="A45" s="183"/>
      <c r="B45" s="183"/>
      <c r="C45" s="183" t="s">
        <v>98</v>
      </c>
      <c r="D45" s="144" t="s">
        <v>99</v>
      </c>
      <c r="E45" s="142"/>
      <c r="F45" s="142"/>
      <c r="G45" s="142"/>
      <c r="H45" s="143"/>
    </row>
    <row r="46" spans="1:12" ht="13.5" customHeight="1" x14ac:dyDescent="0.2">
      <c r="A46" s="183"/>
      <c r="B46" s="183"/>
      <c r="C46" s="183" t="s">
        <v>100</v>
      </c>
      <c r="D46" s="144" t="s">
        <v>101</v>
      </c>
      <c r="E46" s="141"/>
      <c r="F46" s="142"/>
      <c r="G46" s="142"/>
      <c r="H46" s="143"/>
    </row>
    <row r="47" spans="1:12" x14ac:dyDescent="0.2">
      <c r="A47" s="183"/>
      <c r="B47" s="183"/>
      <c r="C47" s="183" t="s">
        <v>198</v>
      </c>
      <c r="D47" s="144"/>
      <c r="E47" s="208"/>
      <c r="F47" s="138"/>
      <c r="G47" s="138"/>
      <c r="H47" s="140"/>
    </row>
    <row r="48" spans="1:12" x14ac:dyDescent="0.2">
      <c r="A48" s="183"/>
      <c r="B48" s="183"/>
      <c r="C48" s="183" t="s">
        <v>104</v>
      </c>
      <c r="D48" s="144" t="s">
        <v>105</v>
      </c>
      <c r="E48" s="216"/>
      <c r="F48" s="144"/>
      <c r="G48" s="144"/>
      <c r="H48" s="140"/>
    </row>
    <row r="49" spans="1:8" x14ac:dyDescent="0.2">
      <c r="A49" s="183"/>
      <c r="B49" s="183"/>
      <c r="C49" s="183" t="s">
        <v>108</v>
      </c>
      <c r="D49" s="144" t="s">
        <v>199</v>
      </c>
      <c r="E49" s="216"/>
      <c r="F49" s="144"/>
      <c r="G49" s="144"/>
      <c r="H49" s="140"/>
    </row>
    <row r="50" spans="1:8" x14ac:dyDescent="0.2">
      <c r="A50" s="183"/>
      <c r="B50" s="183"/>
      <c r="C50" s="183" t="s">
        <v>642</v>
      </c>
      <c r="D50" s="144"/>
      <c r="E50" s="142"/>
      <c r="F50" s="142"/>
      <c r="G50" s="142"/>
      <c r="H50" s="143"/>
    </row>
    <row r="51" spans="1:8" ht="21" customHeight="1" thickBot="1" x14ac:dyDescent="0.3">
      <c r="A51" s="209" t="s">
        <v>590</v>
      </c>
      <c r="B51" s="210"/>
      <c r="C51" s="210"/>
      <c r="D51" s="211"/>
      <c r="E51" s="217"/>
      <c r="F51" s="211"/>
      <c r="G51" s="212">
        <f>SUM(G31:G50)</f>
        <v>69632.100000000006</v>
      </c>
      <c r="H51" s="218"/>
    </row>
    <row r="52" spans="1:8" ht="21" customHeight="1" thickTop="1" x14ac:dyDescent="0.25">
      <c r="A52" s="219"/>
      <c r="B52" s="191"/>
      <c r="C52" s="191"/>
      <c r="D52" s="164"/>
      <c r="E52" s="164"/>
      <c r="F52" s="164"/>
      <c r="G52" s="164"/>
      <c r="H52" s="164"/>
    </row>
    <row r="53" spans="1:8" ht="21" customHeight="1" x14ac:dyDescent="0.25">
      <c r="A53" s="219"/>
      <c r="B53" s="191"/>
      <c r="C53" s="191"/>
      <c r="D53" s="164"/>
      <c r="E53" s="164"/>
      <c r="F53" s="164"/>
      <c r="G53" s="164"/>
      <c r="H53" s="164"/>
    </row>
    <row r="54" spans="1:8" x14ac:dyDescent="0.2">
      <c r="A54" s="183"/>
      <c r="B54" s="183"/>
      <c r="C54" s="183"/>
      <c r="D54" s="111" t="s">
        <v>955</v>
      </c>
      <c r="E54" s="164" t="s">
        <v>953</v>
      </c>
      <c r="F54" s="164"/>
      <c r="G54" s="165"/>
      <c r="H54" s="164"/>
    </row>
    <row r="55" spans="1:8" x14ac:dyDescent="0.2">
      <c r="A55" s="182"/>
      <c r="B55" s="182"/>
      <c r="C55" s="182"/>
      <c r="D55" s="192"/>
      <c r="E55" s="191" t="s">
        <v>211</v>
      </c>
      <c r="F55" s="164"/>
      <c r="G55" s="164"/>
      <c r="H55" s="164"/>
    </row>
    <row r="56" spans="1:8" ht="18.75" customHeight="1" x14ac:dyDescent="0.2">
      <c r="A56" s="191"/>
      <c r="B56" s="191"/>
      <c r="C56" s="191"/>
      <c r="D56" s="164"/>
      <c r="E56" s="164"/>
      <c r="F56" s="164"/>
      <c r="G56" s="164"/>
      <c r="H56" s="135" t="s">
        <v>501</v>
      </c>
    </row>
    <row r="57" spans="1:8" x14ac:dyDescent="0.2">
      <c r="G57" s="1"/>
      <c r="H57" s="395" t="s">
        <v>744</v>
      </c>
    </row>
    <row r="59" spans="1:8" x14ac:dyDescent="0.2">
      <c r="H59" s="164"/>
    </row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D2E5C-FE40-4C6C-82A1-69AE32B8FE15}">
  <sheetPr codeName="Sheet15">
    <tabColor theme="0" tint="-0.499984740745262"/>
  </sheetPr>
  <dimension ref="A1:L61"/>
  <sheetViews>
    <sheetView zoomScale="75" zoomScaleNormal="75" workbookViewId="0">
      <selection activeCell="Q45" sqref="Q45"/>
    </sheetView>
  </sheetViews>
  <sheetFormatPr defaultColWidth="9.140625" defaultRowHeight="14.25" x14ac:dyDescent="0.2"/>
  <cols>
    <col min="1" max="1" width="1.7109375" style="45" customWidth="1"/>
    <col min="2" max="2" width="2.5703125" style="45" customWidth="1"/>
    <col min="3" max="3" width="4.42578125" style="45" customWidth="1"/>
    <col min="4" max="4" width="33" style="8" customWidth="1"/>
    <col min="5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87"/>
      <c r="H3" s="49"/>
    </row>
    <row r="4" spans="1:8" ht="15" x14ac:dyDescent="0.2">
      <c r="B4" s="90" t="s">
        <v>91</v>
      </c>
      <c r="C4" s="8"/>
      <c r="D4" s="16"/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ht="18.75" customHeight="1" x14ac:dyDescent="0.25">
      <c r="A6" s="180" t="s">
        <v>575</v>
      </c>
      <c r="B6" s="180"/>
      <c r="C6" s="181" t="s">
        <v>618</v>
      </c>
      <c r="D6" s="208"/>
      <c r="E6" s="155"/>
      <c r="F6" s="155"/>
      <c r="G6" s="155"/>
      <c r="H6" s="156"/>
    </row>
    <row r="7" spans="1:8" x14ac:dyDescent="0.2">
      <c r="A7" s="183"/>
      <c r="B7" s="183" t="s">
        <v>248</v>
      </c>
      <c r="C7" s="183"/>
      <c r="D7" s="144" t="s">
        <v>249</v>
      </c>
      <c r="E7" s="142"/>
      <c r="F7" s="142"/>
      <c r="G7" s="142"/>
      <c r="H7" s="143"/>
    </row>
    <row r="8" spans="1:8" x14ac:dyDescent="0.2">
      <c r="A8" s="183"/>
      <c r="B8" s="183"/>
      <c r="C8" s="183" t="s">
        <v>98</v>
      </c>
      <c r="D8" s="144" t="s">
        <v>99</v>
      </c>
      <c r="E8" s="142"/>
      <c r="F8" s="142"/>
      <c r="G8" s="142"/>
      <c r="H8" s="143"/>
    </row>
    <row r="9" spans="1:8" x14ac:dyDescent="0.2">
      <c r="A9" s="183"/>
      <c r="B9" s="183"/>
      <c r="C9" s="183" t="s">
        <v>100</v>
      </c>
      <c r="D9" s="144" t="s">
        <v>101</v>
      </c>
      <c r="E9" s="142"/>
      <c r="F9" s="142"/>
      <c r="G9" s="142"/>
      <c r="H9" s="143"/>
    </row>
    <row r="10" spans="1:8" x14ac:dyDescent="0.2">
      <c r="A10" s="183"/>
      <c r="B10" s="183"/>
      <c r="C10" s="183" t="s">
        <v>198</v>
      </c>
      <c r="D10" s="144"/>
      <c r="E10" s="142"/>
      <c r="F10" s="142"/>
      <c r="G10" s="142"/>
      <c r="H10" s="143"/>
    </row>
    <row r="11" spans="1:8" x14ac:dyDescent="0.2">
      <c r="A11" s="183"/>
      <c r="B11" s="183"/>
      <c r="C11" s="183" t="s">
        <v>104</v>
      </c>
      <c r="D11" s="144" t="s">
        <v>105</v>
      </c>
      <c r="E11" s="142"/>
      <c r="F11" s="142"/>
      <c r="G11" s="142"/>
      <c r="H11" s="143"/>
    </row>
    <row r="12" spans="1:8" x14ac:dyDescent="0.2">
      <c r="A12" s="183"/>
      <c r="B12" s="183"/>
      <c r="C12" s="183" t="s">
        <v>108</v>
      </c>
      <c r="D12" s="144" t="s">
        <v>199</v>
      </c>
      <c r="E12" s="142"/>
      <c r="F12" s="142"/>
      <c r="G12" s="142"/>
      <c r="H12" s="143"/>
    </row>
    <row r="13" spans="1:8" x14ac:dyDescent="0.2">
      <c r="A13" s="183"/>
      <c r="B13" s="183"/>
      <c r="C13" s="183" t="s">
        <v>642</v>
      </c>
      <c r="D13" s="144"/>
      <c r="E13" s="142"/>
      <c r="F13" s="142"/>
      <c r="G13" s="142"/>
      <c r="H13" s="143"/>
    </row>
    <row r="14" spans="1:8" x14ac:dyDescent="0.2">
      <c r="A14" s="182"/>
      <c r="B14" s="183" t="s">
        <v>227</v>
      </c>
      <c r="C14" s="183"/>
      <c r="D14" s="144" t="s">
        <v>228</v>
      </c>
      <c r="E14" s="142"/>
      <c r="F14" s="142"/>
      <c r="G14" s="142"/>
      <c r="H14" s="143"/>
    </row>
    <row r="15" spans="1:8" x14ac:dyDescent="0.2">
      <c r="A15" s="183"/>
      <c r="B15" s="183"/>
      <c r="C15" s="183" t="s">
        <v>98</v>
      </c>
      <c r="D15" s="144" t="s">
        <v>99</v>
      </c>
      <c r="E15" s="142"/>
      <c r="F15" s="142"/>
      <c r="G15" s="142"/>
      <c r="H15" s="143"/>
    </row>
    <row r="16" spans="1:8" x14ac:dyDescent="0.2">
      <c r="A16" s="183"/>
      <c r="B16" s="183"/>
      <c r="C16" s="183" t="s">
        <v>100</v>
      </c>
      <c r="D16" s="144" t="s">
        <v>101</v>
      </c>
      <c r="E16" s="142"/>
      <c r="F16" s="142"/>
      <c r="G16" s="142"/>
      <c r="H16" s="143"/>
    </row>
    <row r="17" spans="1:8" x14ac:dyDescent="0.2">
      <c r="A17" s="183"/>
      <c r="B17" s="183"/>
      <c r="C17" s="183" t="s">
        <v>198</v>
      </c>
      <c r="D17" s="144"/>
      <c r="E17" s="142"/>
      <c r="F17" s="142"/>
      <c r="G17" s="142"/>
      <c r="H17" s="143"/>
    </row>
    <row r="18" spans="1:8" x14ac:dyDescent="0.2">
      <c r="A18" s="183"/>
      <c r="B18" s="183"/>
      <c r="C18" s="183" t="s">
        <v>104</v>
      </c>
      <c r="D18" s="144" t="s">
        <v>105</v>
      </c>
      <c r="E18" s="142"/>
      <c r="F18" s="142"/>
      <c r="G18" s="142"/>
      <c r="H18" s="143"/>
    </row>
    <row r="19" spans="1:8" x14ac:dyDescent="0.2">
      <c r="A19" s="183"/>
      <c r="B19" s="183"/>
      <c r="C19" s="183" t="s">
        <v>108</v>
      </c>
      <c r="D19" s="144" t="s">
        <v>199</v>
      </c>
      <c r="E19" s="142"/>
      <c r="F19" s="142"/>
      <c r="G19" s="142"/>
      <c r="H19" s="143"/>
    </row>
    <row r="20" spans="1:8" x14ac:dyDescent="0.2">
      <c r="A20" s="183"/>
      <c r="B20" s="183"/>
      <c r="C20" s="183" t="s">
        <v>642</v>
      </c>
      <c r="D20" s="144"/>
      <c r="E20" s="142"/>
      <c r="F20" s="142"/>
      <c r="G20" s="142"/>
      <c r="H20" s="143"/>
    </row>
    <row r="21" spans="1:8" x14ac:dyDescent="0.2">
      <c r="A21" s="183"/>
      <c r="B21" s="183" t="s">
        <v>230</v>
      </c>
      <c r="C21" s="183"/>
      <c r="D21" s="144" t="s">
        <v>254</v>
      </c>
      <c r="E21" s="142"/>
      <c r="F21" s="142"/>
      <c r="G21" s="142"/>
      <c r="H21" s="143"/>
    </row>
    <row r="22" spans="1:8" x14ac:dyDescent="0.2">
      <c r="A22" s="183"/>
      <c r="B22" s="183"/>
      <c r="C22" s="183" t="s">
        <v>98</v>
      </c>
      <c r="D22" s="144" t="s">
        <v>99</v>
      </c>
      <c r="E22" s="142"/>
      <c r="F22" s="142"/>
      <c r="G22" s="142"/>
      <c r="H22" s="143"/>
    </row>
    <row r="23" spans="1:8" x14ac:dyDescent="0.2">
      <c r="A23" s="183"/>
      <c r="B23" s="183"/>
      <c r="C23" s="183" t="s">
        <v>100</v>
      </c>
      <c r="D23" s="144" t="s">
        <v>101</v>
      </c>
      <c r="E23" s="142"/>
      <c r="F23" s="142"/>
      <c r="G23" s="142"/>
      <c r="H23" s="143"/>
    </row>
    <row r="24" spans="1:8" x14ac:dyDescent="0.2">
      <c r="A24" s="183"/>
      <c r="B24" s="183"/>
      <c r="C24" s="183" t="s">
        <v>198</v>
      </c>
      <c r="D24" s="144"/>
      <c r="E24" s="142"/>
      <c r="F24" s="142"/>
      <c r="G24" s="142"/>
      <c r="H24" s="143"/>
    </row>
    <row r="25" spans="1:8" x14ac:dyDescent="0.2">
      <c r="A25" s="183"/>
      <c r="B25" s="183"/>
      <c r="C25" s="183" t="s">
        <v>104</v>
      </c>
      <c r="D25" s="144" t="s">
        <v>105</v>
      </c>
      <c r="E25" s="142"/>
      <c r="F25" s="142"/>
      <c r="G25" s="142"/>
      <c r="H25" s="143"/>
    </row>
    <row r="26" spans="1:8" x14ac:dyDescent="0.2">
      <c r="A26" s="183"/>
      <c r="B26" s="183"/>
      <c r="C26" s="183" t="s">
        <v>108</v>
      </c>
      <c r="D26" s="144" t="s">
        <v>199</v>
      </c>
      <c r="E26" s="142"/>
      <c r="F26" s="142"/>
      <c r="G26" s="142"/>
      <c r="H26" s="143"/>
    </row>
    <row r="27" spans="1:8" x14ac:dyDescent="0.2">
      <c r="A27" s="183"/>
      <c r="B27" s="183"/>
      <c r="C27" s="183" t="s">
        <v>642</v>
      </c>
      <c r="D27" s="144"/>
      <c r="E27" s="142"/>
      <c r="F27" s="142"/>
      <c r="G27" s="142"/>
      <c r="H27" s="143"/>
    </row>
    <row r="28" spans="1:8" ht="18.75" customHeight="1" thickBot="1" x14ac:dyDescent="0.3">
      <c r="A28" s="209" t="s">
        <v>575</v>
      </c>
      <c r="B28" s="210"/>
      <c r="C28" s="209" t="s">
        <v>622</v>
      </c>
      <c r="D28" s="211"/>
      <c r="E28" s="212"/>
      <c r="F28" s="212"/>
      <c r="G28" s="212"/>
      <c r="H28" s="213"/>
    </row>
    <row r="29" spans="1:8" ht="18.75" customHeight="1" thickTop="1" x14ac:dyDescent="0.25">
      <c r="A29" s="188" t="s">
        <v>257</v>
      </c>
      <c r="B29" s="188"/>
      <c r="C29" s="190" t="s">
        <v>665</v>
      </c>
      <c r="D29" s="214"/>
      <c r="E29" s="155"/>
      <c r="F29" s="155"/>
      <c r="G29" s="155"/>
      <c r="H29" s="156"/>
    </row>
    <row r="30" spans="1:8" x14ac:dyDescent="0.2">
      <c r="A30" s="183"/>
      <c r="B30" s="183" t="s">
        <v>248</v>
      </c>
      <c r="C30" s="183"/>
      <c r="D30" s="144" t="s">
        <v>249</v>
      </c>
      <c r="E30" s="141"/>
      <c r="F30" s="142"/>
      <c r="G30" s="142"/>
      <c r="H30" s="143"/>
    </row>
    <row r="31" spans="1:8" x14ac:dyDescent="0.2">
      <c r="A31" s="183"/>
      <c r="B31" s="183"/>
      <c r="C31" s="183" t="s">
        <v>98</v>
      </c>
      <c r="D31" s="144" t="s">
        <v>99</v>
      </c>
      <c r="E31" s="142"/>
      <c r="F31" s="142"/>
      <c r="G31" s="142"/>
      <c r="H31" s="143"/>
    </row>
    <row r="32" spans="1:8" x14ac:dyDescent="0.2">
      <c r="A32" s="183"/>
      <c r="B32" s="183"/>
      <c r="C32" s="183" t="s">
        <v>100</v>
      </c>
      <c r="D32" s="144" t="s">
        <v>101</v>
      </c>
      <c r="E32" s="215"/>
      <c r="F32" s="184"/>
      <c r="G32" s="184"/>
      <c r="H32" s="185"/>
    </row>
    <row r="33" spans="1:12" x14ac:dyDescent="0.2">
      <c r="A33" s="183"/>
      <c r="B33" s="183"/>
      <c r="C33" s="183" t="s">
        <v>198</v>
      </c>
      <c r="D33" s="144"/>
      <c r="E33" s="142"/>
      <c r="F33" s="142"/>
      <c r="G33" s="142"/>
      <c r="H33" s="143"/>
    </row>
    <row r="34" spans="1:12" x14ac:dyDescent="0.2">
      <c r="A34" s="183"/>
      <c r="B34" s="183"/>
      <c r="C34" s="183" t="s">
        <v>104</v>
      </c>
      <c r="D34" s="144" t="s">
        <v>105</v>
      </c>
      <c r="E34" s="142"/>
      <c r="F34" s="142"/>
      <c r="G34" s="142"/>
      <c r="H34" s="143"/>
    </row>
    <row r="35" spans="1:12" x14ac:dyDescent="0.2">
      <c r="A35" s="183"/>
      <c r="B35" s="183"/>
      <c r="C35" s="183" t="s">
        <v>108</v>
      </c>
      <c r="D35" s="144" t="s">
        <v>199</v>
      </c>
      <c r="E35" s="142"/>
      <c r="F35" s="142"/>
      <c r="G35" s="142"/>
      <c r="H35" s="143"/>
    </row>
    <row r="36" spans="1:12" x14ac:dyDescent="0.2">
      <c r="A36" s="183"/>
      <c r="B36" s="183"/>
      <c r="C36" s="183" t="s">
        <v>642</v>
      </c>
      <c r="D36" s="144"/>
      <c r="E36" s="142"/>
      <c r="F36" s="142"/>
      <c r="G36" s="142"/>
      <c r="H36" s="143"/>
    </row>
    <row r="37" spans="1:12" x14ac:dyDescent="0.2">
      <c r="A37" s="182"/>
      <c r="B37" s="183" t="s">
        <v>227</v>
      </c>
      <c r="C37" s="183"/>
      <c r="D37" s="144" t="s">
        <v>228</v>
      </c>
      <c r="E37" s="215"/>
      <c r="F37" s="184"/>
      <c r="G37" s="184"/>
      <c r="H37" s="185"/>
    </row>
    <row r="38" spans="1:12" x14ac:dyDescent="0.2">
      <c r="A38" s="183"/>
      <c r="B38" s="183"/>
      <c r="C38" s="183" t="s">
        <v>98</v>
      </c>
      <c r="D38" s="144" t="s">
        <v>99</v>
      </c>
      <c r="E38" s="142"/>
      <c r="F38" s="142"/>
      <c r="G38" s="142"/>
      <c r="H38" s="143"/>
    </row>
    <row r="39" spans="1:12" x14ac:dyDescent="0.2">
      <c r="A39" s="183"/>
      <c r="B39" s="183"/>
      <c r="C39" s="183" t="s">
        <v>100</v>
      </c>
      <c r="D39" s="144" t="s">
        <v>101</v>
      </c>
      <c r="E39" s="215"/>
      <c r="F39" s="184"/>
      <c r="G39" s="184"/>
      <c r="H39" s="185"/>
    </row>
    <row r="40" spans="1:12" x14ac:dyDescent="0.2">
      <c r="A40" s="183"/>
      <c r="B40" s="183"/>
      <c r="C40" s="183" t="s">
        <v>198</v>
      </c>
      <c r="D40" s="144"/>
      <c r="E40" s="142"/>
      <c r="F40" s="142"/>
      <c r="G40" s="142"/>
      <c r="H40" s="143"/>
    </row>
    <row r="41" spans="1:12" x14ac:dyDescent="0.2">
      <c r="A41" s="183"/>
      <c r="B41" s="183"/>
      <c r="C41" s="183" t="s">
        <v>104</v>
      </c>
      <c r="D41" s="144" t="s">
        <v>105</v>
      </c>
      <c r="E41" s="142"/>
      <c r="F41" s="142"/>
      <c r="G41" s="142"/>
      <c r="H41" s="143"/>
    </row>
    <row r="42" spans="1:12" x14ac:dyDescent="0.2">
      <c r="A42" s="183"/>
      <c r="B42" s="183"/>
      <c r="C42" s="183" t="s">
        <v>108</v>
      </c>
      <c r="D42" s="144" t="s">
        <v>199</v>
      </c>
      <c r="E42" s="142"/>
      <c r="F42" s="142"/>
      <c r="G42" s="142"/>
      <c r="H42" s="143"/>
    </row>
    <row r="43" spans="1:12" x14ac:dyDescent="0.2">
      <c r="A43" s="183"/>
      <c r="B43" s="183"/>
      <c r="C43" s="183" t="s">
        <v>642</v>
      </c>
      <c r="D43" s="144"/>
      <c r="E43" s="142"/>
      <c r="F43" s="142"/>
      <c r="G43" s="142"/>
      <c r="H43" s="143"/>
    </row>
    <row r="44" spans="1:12" x14ac:dyDescent="0.2">
      <c r="A44" s="183"/>
      <c r="B44" s="183" t="s">
        <v>230</v>
      </c>
      <c r="C44" s="183"/>
      <c r="D44" s="144" t="s">
        <v>254</v>
      </c>
      <c r="E44" s="142"/>
      <c r="F44" s="142"/>
      <c r="G44" s="142"/>
      <c r="H44" s="143"/>
      <c r="L44" s="51"/>
    </row>
    <row r="45" spans="1:12" x14ac:dyDescent="0.2">
      <c r="A45" s="183"/>
      <c r="B45" s="183"/>
      <c r="C45" s="183" t="s">
        <v>98</v>
      </c>
      <c r="D45" s="144" t="s">
        <v>99</v>
      </c>
      <c r="E45" s="142"/>
      <c r="F45" s="142"/>
      <c r="G45" s="142"/>
      <c r="H45" s="143"/>
    </row>
    <row r="46" spans="1:12" ht="13.5" customHeight="1" x14ac:dyDescent="0.2">
      <c r="A46" s="183"/>
      <c r="B46" s="183"/>
      <c r="C46" s="183" t="s">
        <v>100</v>
      </c>
      <c r="D46" s="144" t="s">
        <v>101</v>
      </c>
      <c r="E46" s="141"/>
      <c r="F46" s="142"/>
      <c r="G46" s="142"/>
      <c r="H46" s="143"/>
    </row>
    <row r="47" spans="1:12" x14ac:dyDescent="0.2">
      <c r="A47" s="183"/>
      <c r="B47" s="183"/>
      <c r="C47" s="183" t="s">
        <v>198</v>
      </c>
      <c r="D47" s="144"/>
      <c r="E47" s="208"/>
      <c r="F47" s="138"/>
      <c r="G47" s="138"/>
      <c r="H47" s="140"/>
    </row>
    <row r="48" spans="1:12" x14ac:dyDescent="0.2">
      <c r="A48" s="183"/>
      <c r="B48" s="183"/>
      <c r="C48" s="183" t="s">
        <v>104</v>
      </c>
      <c r="D48" s="144" t="s">
        <v>105</v>
      </c>
      <c r="E48" s="216"/>
      <c r="F48" s="144"/>
      <c r="G48" s="144"/>
      <c r="H48" s="140"/>
    </row>
    <row r="49" spans="1:8" x14ac:dyDescent="0.2">
      <c r="A49" s="183"/>
      <c r="B49" s="183"/>
      <c r="C49" s="183" t="s">
        <v>108</v>
      </c>
      <c r="D49" s="144" t="s">
        <v>199</v>
      </c>
      <c r="E49" s="216"/>
      <c r="F49" s="144"/>
      <c r="G49" s="144"/>
      <c r="H49" s="140"/>
    </row>
    <row r="50" spans="1:8" x14ac:dyDescent="0.2">
      <c r="A50" s="183"/>
      <c r="B50" s="183"/>
      <c r="C50" s="183" t="s">
        <v>642</v>
      </c>
      <c r="D50" s="144"/>
      <c r="E50" s="142"/>
      <c r="F50" s="142"/>
      <c r="G50" s="142"/>
      <c r="H50" s="143"/>
    </row>
    <row r="51" spans="1:8" ht="21" customHeight="1" thickBot="1" x14ac:dyDescent="0.3">
      <c r="A51" s="209" t="s">
        <v>257</v>
      </c>
      <c r="B51" s="210"/>
      <c r="C51" s="209" t="s">
        <v>666</v>
      </c>
      <c r="D51" s="211"/>
      <c r="E51" s="217"/>
      <c r="F51" s="211"/>
      <c r="G51" s="211"/>
      <c r="H51" s="218"/>
    </row>
    <row r="52" spans="1:8" ht="15" thickTop="1" x14ac:dyDescent="0.2">
      <c r="A52" s="191"/>
      <c r="B52" s="191"/>
      <c r="C52" s="191"/>
      <c r="D52" s="164"/>
      <c r="E52" s="164"/>
      <c r="F52" s="164"/>
      <c r="G52" s="164"/>
      <c r="H52" s="164"/>
    </row>
    <row r="53" spans="1:8" x14ac:dyDescent="0.2">
      <c r="A53" s="191"/>
      <c r="B53" s="191"/>
      <c r="C53" s="191"/>
      <c r="D53" s="164"/>
      <c r="E53" s="164"/>
      <c r="F53" s="164"/>
      <c r="G53" s="164"/>
      <c r="H53" s="164"/>
    </row>
    <row r="54" spans="1:8" x14ac:dyDescent="0.2">
      <c r="A54" s="183"/>
      <c r="B54" s="183"/>
      <c r="C54" s="183"/>
      <c r="D54" s="140"/>
      <c r="E54" s="164" t="s">
        <v>953</v>
      </c>
      <c r="F54" s="164"/>
      <c r="G54" s="165"/>
      <c r="H54" s="164"/>
    </row>
    <row r="55" spans="1:8" ht="14.25" customHeight="1" x14ac:dyDescent="0.2">
      <c r="A55" s="182"/>
      <c r="B55" s="182"/>
      <c r="C55" s="182"/>
      <c r="D55" s="192"/>
      <c r="E55" s="191" t="s">
        <v>211</v>
      </c>
      <c r="F55" s="164"/>
      <c r="G55" s="164"/>
      <c r="H55" s="164"/>
    </row>
    <row r="56" spans="1:8" ht="15.75" customHeight="1" x14ac:dyDescent="0.2">
      <c r="A56" s="191"/>
      <c r="B56" s="191"/>
      <c r="C56" s="191"/>
      <c r="D56" s="164"/>
      <c r="E56" s="164"/>
      <c r="F56" s="164"/>
      <c r="G56" s="164"/>
      <c r="H56" s="164"/>
    </row>
    <row r="57" spans="1:8" x14ac:dyDescent="0.2">
      <c r="A57" s="191"/>
      <c r="B57" s="191"/>
      <c r="C57" s="191"/>
      <c r="D57" s="164"/>
      <c r="E57" s="164"/>
      <c r="F57" s="164"/>
      <c r="G57" s="164"/>
      <c r="H57" s="164"/>
    </row>
    <row r="58" spans="1:8" x14ac:dyDescent="0.2">
      <c r="A58" s="191"/>
      <c r="B58" s="191"/>
      <c r="C58" s="191"/>
      <c r="D58" s="164"/>
      <c r="E58" s="164"/>
      <c r="F58" s="164"/>
      <c r="G58" s="107"/>
      <c r="H58" s="135" t="s">
        <v>501</v>
      </c>
    </row>
    <row r="59" spans="1:8" x14ac:dyDescent="0.2">
      <c r="H59" s="395" t="s">
        <v>745</v>
      </c>
    </row>
    <row r="61" spans="1:8" x14ac:dyDescent="0.2">
      <c r="H61" s="164"/>
    </row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
Last Revised &amp;D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5E72A-D620-4CD1-8163-087D9CF8BB41}">
  <sheetPr codeName="Sheet16">
    <tabColor theme="0" tint="-0.499984740745262"/>
  </sheetPr>
  <dimension ref="A1:L62"/>
  <sheetViews>
    <sheetView zoomScale="80" zoomScaleNormal="80" workbookViewId="0">
      <selection activeCell="E57" sqref="E57"/>
    </sheetView>
  </sheetViews>
  <sheetFormatPr defaultColWidth="9.140625" defaultRowHeight="14.25" x14ac:dyDescent="0.2"/>
  <cols>
    <col min="1" max="1" width="1.7109375" style="45" customWidth="1"/>
    <col min="2" max="2" width="2.42578125" style="45" customWidth="1"/>
    <col min="3" max="3" width="4.42578125" style="45" customWidth="1"/>
    <col min="4" max="4" width="33" style="8" customWidth="1"/>
    <col min="5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87"/>
      <c r="H3" s="49"/>
    </row>
    <row r="4" spans="1:8" ht="15" x14ac:dyDescent="0.2">
      <c r="B4" s="90" t="s">
        <v>91</v>
      </c>
      <c r="C4" s="8"/>
      <c r="D4" s="16"/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ht="15.75" customHeight="1" x14ac:dyDescent="0.25">
      <c r="A6" s="180" t="s">
        <v>643</v>
      </c>
      <c r="B6" s="180"/>
      <c r="C6" s="181" t="s">
        <v>657</v>
      </c>
      <c r="D6" s="208"/>
      <c r="E6" s="155"/>
      <c r="F6" s="155"/>
      <c r="G6" s="155"/>
      <c r="H6" s="156"/>
    </row>
    <row r="7" spans="1:8" x14ac:dyDescent="0.2">
      <c r="A7" s="183"/>
      <c r="B7" s="183" t="s">
        <v>248</v>
      </c>
      <c r="C7" s="183"/>
      <c r="D7" s="144" t="s">
        <v>249</v>
      </c>
      <c r="E7" s="142"/>
      <c r="F7" s="142"/>
      <c r="G7" s="142"/>
      <c r="H7" s="143"/>
    </row>
    <row r="8" spans="1:8" x14ac:dyDescent="0.2">
      <c r="A8" s="183"/>
      <c r="B8" s="183"/>
      <c r="C8" s="183" t="s">
        <v>98</v>
      </c>
      <c r="D8" s="144" t="s">
        <v>99</v>
      </c>
      <c r="E8" s="142"/>
      <c r="F8" s="142"/>
      <c r="G8" s="142"/>
      <c r="H8" s="143"/>
    </row>
    <row r="9" spans="1:8" x14ac:dyDescent="0.2">
      <c r="A9" s="183"/>
      <c r="B9" s="183"/>
      <c r="C9" s="183" t="s">
        <v>100</v>
      </c>
      <c r="D9" s="144" t="s">
        <v>101</v>
      </c>
      <c r="E9" s="142"/>
      <c r="F9" s="142"/>
      <c r="G9" s="142"/>
      <c r="H9" s="143"/>
    </row>
    <row r="10" spans="1:8" x14ac:dyDescent="0.2">
      <c r="A10" s="183"/>
      <c r="B10" s="183"/>
      <c r="C10" s="183" t="s">
        <v>198</v>
      </c>
      <c r="D10" s="144"/>
      <c r="E10" s="142"/>
      <c r="F10" s="142"/>
      <c r="G10" s="142"/>
      <c r="H10" s="143"/>
    </row>
    <row r="11" spans="1:8" x14ac:dyDescent="0.2">
      <c r="A11" s="183"/>
      <c r="B11" s="183"/>
      <c r="C11" s="183" t="s">
        <v>104</v>
      </c>
      <c r="D11" s="144" t="s">
        <v>105</v>
      </c>
      <c r="E11" s="142"/>
      <c r="F11" s="142"/>
      <c r="G11" s="142"/>
      <c r="H11" s="143"/>
    </row>
    <row r="12" spans="1:8" x14ac:dyDescent="0.2">
      <c r="A12" s="183"/>
      <c r="B12" s="183"/>
      <c r="C12" s="183" t="s">
        <v>108</v>
      </c>
      <c r="D12" s="144" t="s">
        <v>199</v>
      </c>
      <c r="E12" s="142"/>
      <c r="F12" s="142"/>
      <c r="G12" s="142"/>
      <c r="H12" s="143"/>
    </row>
    <row r="13" spans="1:8" x14ac:dyDescent="0.2">
      <c r="A13" s="183"/>
      <c r="B13" s="183"/>
      <c r="C13" s="183" t="s">
        <v>642</v>
      </c>
      <c r="D13" s="144"/>
      <c r="E13" s="142"/>
      <c r="F13" s="142"/>
      <c r="G13" s="142"/>
      <c r="H13" s="143"/>
    </row>
    <row r="14" spans="1:8" x14ac:dyDescent="0.2">
      <c r="A14" s="182"/>
      <c r="B14" s="183" t="s">
        <v>227</v>
      </c>
      <c r="C14" s="183"/>
      <c r="D14" s="144" t="s">
        <v>228</v>
      </c>
      <c r="E14" s="142"/>
      <c r="F14" s="142"/>
      <c r="G14" s="142"/>
      <c r="H14" s="143"/>
    </row>
    <row r="15" spans="1:8" x14ac:dyDescent="0.2">
      <c r="A15" s="183"/>
      <c r="B15" s="183"/>
      <c r="C15" s="183" t="s">
        <v>98</v>
      </c>
      <c r="D15" s="144" t="s">
        <v>99</v>
      </c>
      <c r="E15" s="142"/>
      <c r="F15" s="142"/>
      <c r="G15" s="142"/>
      <c r="H15" s="143"/>
    </row>
    <row r="16" spans="1:8" x14ac:dyDescent="0.2">
      <c r="A16" s="183"/>
      <c r="B16" s="183"/>
      <c r="C16" s="183" t="s">
        <v>100</v>
      </c>
      <c r="D16" s="144" t="s">
        <v>101</v>
      </c>
      <c r="E16" s="142"/>
      <c r="F16" s="142"/>
      <c r="G16" s="142"/>
      <c r="H16" s="143"/>
    </row>
    <row r="17" spans="1:8" x14ac:dyDescent="0.2">
      <c r="A17" s="183"/>
      <c r="B17" s="183"/>
      <c r="C17" s="183" t="s">
        <v>198</v>
      </c>
      <c r="D17" s="144"/>
      <c r="E17" s="142"/>
      <c r="F17" s="142"/>
      <c r="G17" s="142"/>
      <c r="H17" s="143"/>
    </row>
    <row r="18" spans="1:8" x14ac:dyDescent="0.2">
      <c r="A18" s="183"/>
      <c r="B18" s="183"/>
      <c r="C18" s="183" t="s">
        <v>104</v>
      </c>
      <c r="D18" s="144" t="s">
        <v>105</v>
      </c>
      <c r="E18" s="142"/>
      <c r="F18" s="142"/>
      <c r="G18" s="142"/>
      <c r="H18" s="143"/>
    </row>
    <row r="19" spans="1:8" x14ac:dyDescent="0.2">
      <c r="A19" s="183"/>
      <c r="B19" s="183"/>
      <c r="C19" s="183" t="s">
        <v>108</v>
      </c>
      <c r="D19" s="144" t="s">
        <v>199</v>
      </c>
      <c r="E19" s="142"/>
      <c r="F19" s="142"/>
      <c r="G19" s="142"/>
      <c r="H19" s="143"/>
    </row>
    <row r="20" spans="1:8" x14ac:dyDescent="0.2">
      <c r="A20" s="183"/>
      <c r="B20" s="183"/>
      <c r="C20" s="183" t="s">
        <v>642</v>
      </c>
      <c r="D20" s="144"/>
      <c r="E20" s="142"/>
      <c r="F20" s="142"/>
      <c r="G20" s="142"/>
      <c r="H20" s="143"/>
    </row>
    <row r="21" spans="1:8" x14ac:dyDescent="0.2">
      <c r="A21" s="183"/>
      <c r="B21" s="183" t="s">
        <v>230</v>
      </c>
      <c r="C21" s="183"/>
      <c r="D21" s="144" t="s">
        <v>254</v>
      </c>
      <c r="E21" s="142"/>
      <c r="F21" s="142"/>
      <c r="G21" s="142"/>
      <c r="H21" s="143"/>
    </row>
    <row r="22" spans="1:8" x14ac:dyDescent="0.2">
      <c r="A22" s="183"/>
      <c r="B22" s="183"/>
      <c r="C22" s="183" t="s">
        <v>98</v>
      </c>
      <c r="D22" s="144" t="s">
        <v>99</v>
      </c>
      <c r="E22" s="142"/>
      <c r="F22" s="142"/>
      <c r="G22" s="142"/>
      <c r="H22" s="143"/>
    </row>
    <row r="23" spans="1:8" x14ac:dyDescent="0.2">
      <c r="A23" s="183"/>
      <c r="B23" s="183"/>
      <c r="C23" s="183" t="s">
        <v>100</v>
      </c>
      <c r="D23" s="144" t="s">
        <v>101</v>
      </c>
      <c r="E23" s="142"/>
      <c r="F23" s="142"/>
      <c r="G23" s="142"/>
      <c r="H23" s="143"/>
    </row>
    <row r="24" spans="1:8" x14ac:dyDescent="0.2">
      <c r="A24" s="183"/>
      <c r="B24" s="183"/>
      <c r="C24" s="183" t="s">
        <v>198</v>
      </c>
      <c r="D24" s="144"/>
      <c r="E24" s="142"/>
      <c r="F24" s="142"/>
      <c r="G24" s="142"/>
      <c r="H24" s="143"/>
    </row>
    <row r="25" spans="1:8" x14ac:dyDescent="0.2">
      <c r="A25" s="183"/>
      <c r="B25" s="183"/>
      <c r="C25" s="183" t="s">
        <v>104</v>
      </c>
      <c r="D25" s="144" t="s">
        <v>105</v>
      </c>
      <c r="E25" s="142"/>
      <c r="F25" s="142"/>
      <c r="G25" s="142"/>
      <c r="H25" s="143"/>
    </row>
    <row r="26" spans="1:8" x14ac:dyDescent="0.2">
      <c r="A26" s="183"/>
      <c r="B26" s="183"/>
      <c r="C26" s="183" t="s">
        <v>108</v>
      </c>
      <c r="D26" s="144" t="s">
        <v>199</v>
      </c>
      <c r="E26" s="142"/>
      <c r="F26" s="142"/>
      <c r="G26" s="142"/>
      <c r="H26" s="143"/>
    </row>
    <row r="27" spans="1:8" x14ac:dyDescent="0.2">
      <c r="A27" s="183"/>
      <c r="B27" s="183"/>
      <c r="C27" s="183" t="s">
        <v>642</v>
      </c>
      <c r="D27" s="144"/>
      <c r="E27" s="142"/>
      <c r="F27" s="142"/>
      <c r="G27" s="142"/>
      <c r="H27" s="143"/>
    </row>
    <row r="28" spans="1:8" ht="18.75" customHeight="1" thickBot="1" x14ac:dyDescent="0.3">
      <c r="A28" s="209" t="s">
        <v>643</v>
      </c>
      <c r="B28" s="209"/>
      <c r="C28" s="241" t="s">
        <v>658</v>
      </c>
      <c r="D28" s="217"/>
      <c r="E28" s="212"/>
      <c r="F28" s="212"/>
      <c r="G28" s="212"/>
      <c r="H28" s="213"/>
    </row>
    <row r="29" spans="1:8" ht="16.5" customHeight="1" thickTop="1" x14ac:dyDescent="0.25">
      <c r="A29" s="220" t="s">
        <v>255</v>
      </c>
      <c r="B29" s="220"/>
      <c r="C29" s="157" t="s">
        <v>256</v>
      </c>
      <c r="D29" s="216"/>
      <c r="E29" s="155"/>
      <c r="F29" s="155"/>
      <c r="G29" s="155"/>
      <c r="H29" s="156"/>
    </row>
    <row r="30" spans="1:8" x14ac:dyDescent="0.2">
      <c r="A30" s="183"/>
      <c r="B30" s="183" t="s">
        <v>248</v>
      </c>
      <c r="C30" s="183"/>
      <c r="D30" s="144" t="s">
        <v>249</v>
      </c>
      <c r="E30" s="141"/>
      <c r="F30" s="142"/>
      <c r="G30" s="142"/>
      <c r="H30" s="143"/>
    </row>
    <row r="31" spans="1:8" x14ac:dyDescent="0.2">
      <c r="A31" s="183"/>
      <c r="B31" s="183"/>
      <c r="C31" s="183" t="s">
        <v>98</v>
      </c>
      <c r="D31" s="144" t="s">
        <v>99</v>
      </c>
      <c r="E31" s="142"/>
      <c r="F31" s="142"/>
      <c r="G31" s="142"/>
      <c r="H31" s="143"/>
    </row>
    <row r="32" spans="1:8" x14ac:dyDescent="0.2">
      <c r="A32" s="183"/>
      <c r="B32" s="183"/>
      <c r="C32" s="183" t="s">
        <v>100</v>
      </c>
      <c r="D32" s="144" t="s">
        <v>101</v>
      </c>
      <c r="E32" s="215"/>
      <c r="F32" s="184"/>
      <c r="G32" s="184"/>
      <c r="H32" s="185"/>
    </row>
    <row r="33" spans="1:12" x14ac:dyDescent="0.2">
      <c r="A33" s="183"/>
      <c r="B33" s="183"/>
      <c r="C33" s="183" t="s">
        <v>198</v>
      </c>
      <c r="D33" s="144"/>
      <c r="E33" s="142"/>
      <c r="F33" s="142"/>
      <c r="G33" s="142"/>
      <c r="H33" s="143"/>
    </row>
    <row r="34" spans="1:12" x14ac:dyDescent="0.2">
      <c r="A34" s="183"/>
      <c r="B34" s="183"/>
      <c r="C34" s="183" t="s">
        <v>104</v>
      </c>
      <c r="D34" s="144" t="s">
        <v>105</v>
      </c>
      <c r="E34" s="142"/>
      <c r="F34" s="142"/>
      <c r="G34" s="142"/>
      <c r="H34" s="143"/>
    </row>
    <row r="35" spans="1:12" x14ac:dyDescent="0.2">
      <c r="A35" s="183"/>
      <c r="B35" s="183"/>
      <c r="C35" s="183" t="s">
        <v>108</v>
      </c>
      <c r="D35" s="144" t="s">
        <v>199</v>
      </c>
      <c r="E35" s="142"/>
      <c r="F35" s="142"/>
      <c r="G35" s="142"/>
      <c r="H35" s="143"/>
    </row>
    <row r="36" spans="1:12" x14ac:dyDescent="0.2">
      <c r="A36" s="183"/>
      <c r="B36" s="183"/>
      <c r="C36" s="183" t="s">
        <v>642</v>
      </c>
      <c r="D36" s="144"/>
      <c r="E36" s="142"/>
      <c r="F36" s="142"/>
      <c r="G36" s="142"/>
      <c r="H36" s="143"/>
    </row>
    <row r="37" spans="1:12" x14ac:dyDescent="0.2">
      <c r="A37" s="182"/>
      <c r="B37" s="183" t="s">
        <v>227</v>
      </c>
      <c r="C37" s="183"/>
      <c r="D37" s="144" t="s">
        <v>228</v>
      </c>
      <c r="E37" s="142"/>
      <c r="F37" s="142"/>
      <c r="G37" s="142"/>
      <c r="H37" s="143"/>
    </row>
    <row r="38" spans="1:12" x14ac:dyDescent="0.2">
      <c r="A38" s="183"/>
      <c r="B38" s="183"/>
      <c r="C38" s="183" t="s">
        <v>98</v>
      </c>
      <c r="D38" s="144" t="s">
        <v>99</v>
      </c>
      <c r="E38" s="215"/>
      <c r="F38" s="184"/>
      <c r="G38" s="184"/>
      <c r="H38" s="185"/>
    </row>
    <row r="39" spans="1:12" x14ac:dyDescent="0.2">
      <c r="A39" s="183"/>
      <c r="B39" s="183"/>
      <c r="C39" s="183" t="s">
        <v>100</v>
      </c>
      <c r="D39" s="144" t="s">
        <v>101</v>
      </c>
      <c r="E39" s="215"/>
      <c r="F39" s="184"/>
      <c r="G39" s="184"/>
      <c r="H39" s="185"/>
    </row>
    <row r="40" spans="1:12" x14ac:dyDescent="0.2">
      <c r="A40" s="183"/>
      <c r="B40" s="183"/>
      <c r="C40" s="183" t="s">
        <v>198</v>
      </c>
      <c r="D40" s="144"/>
      <c r="E40" s="142"/>
      <c r="F40" s="142"/>
      <c r="G40" s="142"/>
      <c r="H40" s="143"/>
    </row>
    <row r="41" spans="1:12" x14ac:dyDescent="0.2">
      <c r="A41" s="183"/>
      <c r="B41" s="183"/>
      <c r="C41" s="183" t="s">
        <v>104</v>
      </c>
      <c r="D41" s="144" t="s">
        <v>105</v>
      </c>
      <c r="E41" s="142"/>
      <c r="F41" s="142"/>
      <c r="G41" s="142"/>
      <c r="H41" s="143"/>
    </row>
    <row r="42" spans="1:12" x14ac:dyDescent="0.2">
      <c r="A42" s="183"/>
      <c r="B42" s="183"/>
      <c r="C42" s="183" t="s">
        <v>108</v>
      </c>
      <c r="D42" s="144" t="s">
        <v>199</v>
      </c>
      <c r="E42" s="142"/>
      <c r="F42" s="142"/>
      <c r="G42" s="142"/>
      <c r="H42" s="143"/>
    </row>
    <row r="43" spans="1:12" x14ac:dyDescent="0.2">
      <c r="A43" s="183"/>
      <c r="B43" s="183"/>
      <c r="C43" s="183" t="s">
        <v>642</v>
      </c>
      <c r="D43" s="144"/>
      <c r="E43" s="142"/>
      <c r="F43" s="142"/>
      <c r="G43" s="142"/>
      <c r="H43" s="143"/>
    </row>
    <row r="44" spans="1:12" x14ac:dyDescent="0.2">
      <c r="A44" s="183"/>
      <c r="B44" s="183" t="s">
        <v>230</v>
      </c>
      <c r="C44" s="183"/>
      <c r="D44" s="144" t="s">
        <v>254</v>
      </c>
      <c r="E44" s="142"/>
      <c r="F44" s="142"/>
      <c r="G44" s="142"/>
      <c r="H44" s="143"/>
    </row>
    <row r="45" spans="1:12" x14ac:dyDescent="0.2">
      <c r="A45" s="183"/>
      <c r="B45" s="183"/>
      <c r="C45" s="183" t="s">
        <v>98</v>
      </c>
      <c r="D45" s="144" t="s">
        <v>99</v>
      </c>
      <c r="E45" s="142"/>
      <c r="F45" s="142"/>
      <c r="G45" s="142"/>
      <c r="H45" s="143"/>
    </row>
    <row r="46" spans="1:12" x14ac:dyDescent="0.2">
      <c r="A46" s="183"/>
      <c r="B46" s="183"/>
      <c r="C46" s="183" t="s">
        <v>100</v>
      </c>
      <c r="D46" s="144" t="s">
        <v>101</v>
      </c>
      <c r="E46" s="142"/>
      <c r="F46" s="142"/>
      <c r="G46" s="142"/>
      <c r="H46" s="143"/>
      <c r="L46" s="51"/>
    </row>
    <row r="47" spans="1:12" x14ac:dyDescent="0.2">
      <c r="A47" s="183"/>
      <c r="B47" s="183"/>
      <c r="C47" s="183" t="s">
        <v>198</v>
      </c>
      <c r="D47" s="144"/>
      <c r="E47" s="142"/>
      <c r="F47" s="142"/>
      <c r="G47" s="142"/>
      <c r="H47" s="143"/>
    </row>
    <row r="48" spans="1:12" ht="13.5" customHeight="1" x14ac:dyDescent="0.2">
      <c r="A48" s="183"/>
      <c r="B48" s="183"/>
      <c r="C48" s="183" t="s">
        <v>104</v>
      </c>
      <c r="D48" s="144" t="s">
        <v>105</v>
      </c>
      <c r="E48" s="141"/>
      <c r="F48" s="142"/>
      <c r="G48" s="142"/>
      <c r="H48" s="143"/>
    </row>
    <row r="49" spans="1:8" x14ac:dyDescent="0.2">
      <c r="A49" s="183"/>
      <c r="B49" s="183"/>
      <c r="C49" s="183" t="s">
        <v>108</v>
      </c>
      <c r="D49" s="144" t="s">
        <v>199</v>
      </c>
      <c r="E49" s="208"/>
      <c r="F49" s="138"/>
      <c r="G49" s="138"/>
      <c r="H49" s="140"/>
    </row>
    <row r="50" spans="1:8" x14ac:dyDescent="0.2">
      <c r="A50" s="183"/>
      <c r="B50" s="183"/>
      <c r="C50" s="183" t="s">
        <v>642</v>
      </c>
      <c r="D50" s="144"/>
      <c r="E50" s="216"/>
      <c r="F50" s="144"/>
      <c r="G50" s="144"/>
      <c r="H50" s="140"/>
    </row>
    <row r="51" spans="1:8" ht="15.75" customHeight="1" thickBot="1" x14ac:dyDescent="0.3">
      <c r="A51" s="209" t="s">
        <v>255</v>
      </c>
      <c r="B51" s="210"/>
      <c r="C51" s="209" t="s">
        <v>623</v>
      </c>
      <c r="D51" s="211"/>
      <c r="E51" s="217"/>
      <c r="F51" s="211"/>
      <c r="G51" s="211"/>
      <c r="H51" s="218"/>
    </row>
    <row r="52" spans="1:8" ht="15" thickTop="1" x14ac:dyDescent="0.2">
      <c r="A52" s="191"/>
      <c r="B52" s="191"/>
      <c r="C52" s="191"/>
      <c r="D52" s="164"/>
      <c r="E52" s="164"/>
      <c r="F52" s="164"/>
      <c r="G52" s="164"/>
      <c r="H52" s="164"/>
    </row>
    <row r="53" spans="1:8" x14ac:dyDescent="0.2">
      <c r="A53" s="191"/>
      <c r="B53" s="191"/>
      <c r="C53" s="191"/>
      <c r="D53" s="164"/>
      <c r="E53" s="164"/>
      <c r="F53" s="164"/>
      <c r="G53" s="164"/>
      <c r="H53" s="164"/>
    </row>
    <row r="54" spans="1:8" x14ac:dyDescent="0.2">
      <c r="A54" s="183"/>
      <c r="B54" s="183"/>
      <c r="C54" s="183"/>
      <c r="D54" s="140"/>
      <c r="E54" s="164" t="s">
        <v>953</v>
      </c>
      <c r="F54" s="164"/>
      <c r="G54" s="165"/>
      <c r="H54" s="164"/>
    </row>
    <row r="55" spans="1:8" ht="15" customHeight="1" x14ac:dyDescent="0.2">
      <c r="A55" s="182"/>
      <c r="B55" s="182"/>
      <c r="C55" s="182"/>
      <c r="D55" s="192"/>
      <c r="E55" s="191" t="s">
        <v>211</v>
      </c>
      <c r="F55" s="164"/>
      <c r="G55" s="164"/>
      <c r="H55" s="164"/>
    </row>
    <row r="56" spans="1:8" ht="15" customHeight="1" x14ac:dyDescent="0.2">
      <c r="A56" s="191"/>
      <c r="B56" s="191"/>
      <c r="C56" s="191"/>
      <c r="D56" s="164"/>
      <c r="E56" s="164"/>
      <c r="F56" s="164"/>
      <c r="G56" s="164"/>
      <c r="H56" s="164"/>
    </row>
    <row r="57" spans="1:8" x14ac:dyDescent="0.2">
      <c r="A57" s="191"/>
      <c r="B57" s="191"/>
      <c r="C57" s="191"/>
      <c r="D57" s="164"/>
      <c r="E57" s="164"/>
      <c r="F57" s="164"/>
      <c r="G57" s="164"/>
      <c r="H57" s="164"/>
    </row>
    <row r="58" spans="1:8" x14ac:dyDescent="0.2">
      <c r="A58" s="191"/>
      <c r="B58" s="191"/>
      <c r="C58" s="191"/>
      <c r="D58" s="164"/>
      <c r="E58" s="164"/>
      <c r="F58" s="164"/>
      <c r="G58" s="107"/>
      <c r="H58" s="135" t="s">
        <v>501</v>
      </c>
    </row>
    <row r="59" spans="1:8" x14ac:dyDescent="0.2">
      <c r="H59" s="395" t="s">
        <v>746</v>
      </c>
    </row>
    <row r="61" spans="1:8" x14ac:dyDescent="0.2">
      <c r="H61" s="164"/>
    </row>
    <row r="62" spans="1:8" x14ac:dyDescent="0.2">
      <c r="H62" s="164"/>
    </row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1D6434-1849-4D20-B281-5EC21FB8EA2F}">
  <sheetPr codeName="Sheet17">
    <tabColor theme="0" tint="-0.499984740745262"/>
  </sheetPr>
  <dimension ref="A1:H56"/>
  <sheetViews>
    <sheetView zoomScale="80" zoomScaleNormal="80" workbookViewId="0">
      <selection activeCell="E39" sqref="E39"/>
    </sheetView>
  </sheetViews>
  <sheetFormatPr defaultColWidth="9.140625" defaultRowHeight="14.25" x14ac:dyDescent="0.2"/>
  <cols>
    <col min="1" max="1" width="1.7109375" style="45" customWidth="1"/>
    <col min="2" max="2" width="2.85546875" style="45" customWidth="1"/>
    <col min="3" max="3" width="4.42578125" style="45" customWidth="1"/>
    <col min="4" max="4" width="35.140625" style="8" customWidth="1"/>
    <col min="5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87"/>
      <c r="H3" s="49"/>
    </row>
    <row r="4" spans="1:8" ht="15" x14ac:dyDescent="0.2">
      <c r="B4" s="90" t="s">
        <v>91</v>
      </c>
      <c r="C4" s="8"/>
      <c r="D4" s="16"/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ht="15" customHeight="1" x14ac:dyDescent="0.25">
      <c r="A6" s="180" t="s">
        <v>104</v>
      </c>
      <c r="B6" s="180"/>
      <c r="C6" s="181" t="s">
        <v>506</v>
      </c>
      <c r="D6" s="208"/>
      <c r="E6" s="155"/>
      <c r="F6" s="155"/>
      <c r="G6" s="155"/>
      <c r="H6" s="156"/>
    </row>
    <row r="7" spans="1:8" x14ac:dyDescent="0.2">
      <c r="A7" s="183"/>
      <c r="B7" s="183" t="s">
        <v>248</v>
      </c>
      <c r="C7" s="183"/>
      <c r="D7" s="144" t="s">
        <v>249</v>
      </c>
      <c r="E7" s="142"/>
      <c r="F7" s="142"/>
      <c r="G7" s="142"/>
      <c r="H7" s="143"/>
    </row>
    <row r="8" spans="1:8" x14ac:dyDescent="0.2">
      <c r="A8" s="183"/>
      <c r="B8" s="183"/>
      <c r="C8" s="183" t="s">
        <v>98</v>
      </c>
      <c r="D8" s="144" t="s">
        <v>99</v>
      </c>
      <c r="E8" s="142"/>
      <c r="F8" s="142"/>
      <c r="G8" s="142"/>
      <c r="H8" s="143"/>
    </row>
    <row r="9" spans="1:8" x14ac:dyDescent="0.2">
      <c r="A9" s="183"/>
      <c r="B9" s="183"/>
      <c r="C9" s="183" t="s">
        <v>100</v>
      </c>
      <c r="D9" s="144" t="s">
        <v>101</v>
      </c>
      <c r="E9" s="142"/>
      <c r="F9" s="142"/>
      <c r="G9" s="142"/>
      <c r="H9" s="143"/>
    </row>
    <row r="10" spans="1:8" x14ac:dyDescent="0.2">
      <c r="A10" s="183"/>
      <c r="B10" s="183"/>
      <c r="C10" s="183" t="s">
        <v>198</v>
      </c>
      <c r="D10" s="144"/>
      <c r="E10" s="142"/>
      <c r="F10" s="142"/>
      <c r="G10" s="142"/>
      <c r="H10" s="143"/>
    </row>
    <row r="11" spans="1:8" x14ac:dyDescent="0.2">
      <c r="A11" s="183"/>
      <c r="B11" s="183"/>
      <c r="C11" s="183" t="s">
        <v>104</v>
      </c>
      <c r="D11" s="144" t="s">
        <v>105</v>
      </c>
      <c r="E11" s="142"/>
      <c r="F11" s="142"/>
      <c r="G11" s="142"/>
      <c r="H11" s="143"/>
    </row>
    <row r="12" spans="1:8" x14ac:dyDescent="0.2">
      <c r="A12" s="183"/>
      <c r="B12" s="183"/>
      <c r="C12" s="183" t="s">
        <v>108</v>
      </c>
      <c r="D12" s="144" t="s">
        <v>199</v>
      </c>
      <c r="E12" s="142"/>
      <c r="F12" s="142"/>
      <c r="G12" s="142"/>
      <c r="H12" s="143"/>
    </row>
    <row r="13" spans="1:8" x14ac:dyDescent="0.2">
      <c r="A13" s="183"/>
      <c r="B13" s="183"/>
      <c r="C13" s="183" t="s">
        <v>642</v>
      </c>
      <c r="D13" s="144"/>
      <c r="E13" s="142"/>
      <c r="F13" s="142"/>
      <c r="G13" s="142"/>
      <c r="H13" s="143"/>
    </row>
    <row r="14" spans="1:8" x14ac:dyDescent="0.2">
      <c r="A14" s="182"/>
      <c r="B14" s="183" t="s">
        <v>227</v>
      </c>
      <c r="C14" s="183"/>
      <c r="D14" s="144" t="s">
        <v>228</v>
      </c>
      <c r="E14" s="142"/>
      <c r="F14" s="142"/>
      <c r="G14" s="142"/>
      <c r="H14" s="143"/>
    </row>
    <row r="15" spans="1:8" x14ac:dyDescent="0.2">
      <c r="A15" s="183"/>
      <c r="B15" s="183"/>
      <c r="C15" s="183" t="s">
        <v>98</v>
      </c>
      <c r="D15" s="144" t="s">
        <v>99</v>
      </c>
      <c r="E15" s="142"/>
      <c r="F15" s="142"/>
      <c r="G15" s="142"/>
      <c r="H15" s="143"/>
    </row>
    <row r="16" spans="1:8" x14ac:dyDescent="0.2">
      <c r="A16" s="183"/>
      <c r="B16" s="183"/>
      <c r="C16" s="183" t="s">
        <v>100</v>
      </c>
      <c r="D16" s="144" t="s">
        <v>101</v>
      </c>
      <c r="E16" s="142"/>
      <c r="F16" s="142"/>
      <c r="G16" s="142"/>
      <c r="H16" s="143"/>
    </row>
    <row r="17" spans="1:8" x14ac:dyDescent="0.2">
      <c r="A17" s="183"/>
      <c r="B17" s="183"/>
      <c r="C17" s="183" t="s">
        <v>198</v>
      </c>
      <c r="D17" s="144"/>
      <c r="E17" s="142"/>
      <c r="F17" s="142"/>
      <c r="G17" s="142"/>
      <c r="H17" s="143"/>
    </row>
    <row r="18" spans="1:8" x14ac:dyDescent="0.2">
      <c r="A18" s="183"/>
      <c r="B18" s="183"/>
      <c r="C18" s="183" t="s">
        <v>104</v>
      </c>
      <c r="D18" s="144" t="s">
        <v>105</v>
      </c>
      <c r="E18" s="142"/>
      <c r="F18" s="142"/>
      <c r="G18" s="142"/>
      <c r="H18" s="143"/>
    </row>
    <row r="19" spans="1:8" x14ac:dyDescent="0.2">
      <c r="A19" s="183"/>
      <c r="B19" s="183"/>
      <c r="C19" s="183" t="s">
        <v>108</v>
      </c>
      <c r="D19" s="144" t="s">
        <v>199</v>
      </c>
      <c r="E19" s="142"/>
      <c r="F19" s="142"/>
      <c r="G19" s="142"/>
      <c r="H19" s="143"/>
    </row>
    <row r="20" spans="1:8" x14ac:dyDescent="0.2">
      <c r="A20" s="183"/>
      <c r="B20" s="183"/>
      <c r="C20" s="183" t="s">
        <v>642</v>
      </c>
      <c r="D20" s="144"/>
      <c r="E20" s="142"/>
      <c r="F20" s="142"/>
      <c r="G20" s="142"/>
      <c r="H20" s="143"/>
    </row>
    <row r="21" spans="1:8" ht="16.5" customHeight="1" thickBot="1" x14ac:dyDescent="0.3">
      <c r="A21" s="209" t="s">
        <v>104</v>
      </c>
      <c r="B21" s="210"/>
      <c r="C21" s="209" t="s">
        <v>619</v>
      </c>
      <c r="D21" s="211"/>
      <c r="E21" s="212"/>
      <c r="F21" s="212"/>
      <c r="G21" s="212"/>
      <c r="H21" s="213"/>
    </row>
    <row r="22" spans="1:8" ht="15.75" customHeight="1" thickTop="1" x14ac:dyDescent="0.25">
      <c r="A22" s="188" t="s">
        <v>106</v>
      </c>
      <c r="B22" s="188"/>
      <c r="C22" s="190" t="s">
        <v>250</v>
      </c>
      <c r="D22" s="214"/>
      <c r="E22" s="155"/>
      <c r="F22" s="155"/>
      <c r="G22" s="155"/>
      <c r="H22" s="156"/>
    </row>
    <row r="23" spans="1:8" x14ac:dyDescent="0.2">
      <c r="A23" s="183"/>
      <c r="B23" s="183" t="s">
        <v>251</v>
      </c>
      <c r="C23" s="183"/>
      <c r="D23" s="144" t="s">
        <v>252</v>
      </c>
      <c r="E23" s="141"/>
      <c r="F23" s="142"/>
      <c r="G23" s="142"/>
      <c r="H23" s="143"/>
    </row>
    <row r="24" spans="1:8" x14ac:dyDescent="0.2">
      <c r="A24" s="183"/>
      <c r="B24" s="183"/>
      <c r="C24" s="183" t="s">
        <v>98</v>
      </c>
      <c r="D24" s="144" t="s">
        <v>99</v>
      </c>
      <c r="E24" s="142"/>
      <c r="F24" s="142"/>
      <c r="G24" s="142"/>
      <c r="H24" s="143"/>
    </row>
    <row r="25" spans="1:8" x14ac:dyDescent="0.2">
      <c r="A25" s="183"/>
      <c r="B25" s="183"/>
      <c r="C25" s="183" t="s">
        <v>100</v>
      </c>
      <c r="D25" s="144" t="s">
        <v>101</v>
      </c>
      <c r="E25" s="215"/>
      <c r="F25" s="184"/>
      <c r="G25" s="184"/>
      <c r="H25" s="185"/>
    </row>
    <row r="26" spans="1:8" x14ac:dyDescent="0.2">
      <c r="A26" s="183"/>
      <c r="B26" s="183"/>
      <c r="C26" s="183" t="s">
        <v>198</v>
      </c>
      <c r="D26" s="144"/>
      <c r="E26" s="142"/>
      <c r="F26" s="142"/>
      <c r="G26" s="142"/>
      <c r="H26" s="143"/>
    </row>
    <row r="27" spans="1:8" x14ac:dyDescent="0.2">
      <c r="A27" s="183"/>
      <c r="B27" s="183"/>
      <c r="C27" s="183" t="s">
        <v>104</v>
      </c>
      <c r="D27" s="144" t="s">
        <v>105</v>
      </c>
      <c r="E27" s="142"/>
      <c r="F27" s="142"/>
      <c r="G27" s="142"/>
      <c r="H27" s="143"/>
    </row>
    <row r="28" spans="1:8" x14ac:dyDescent="0.2">
      <c r="A28" s="183"/>
      <c r="B28" s="183"/>
      <c r="C28" s="183" t="s">
        <v>108</v>
      </c>
      <c r="D28" s="144" t="s">
        <v>199</v>
      </c>
      <c r="E28" s="142"/>
      <c r="F28" s="142"/>
      <c r="G28" s="142"/>
      <c r="H28" s="143"/>
    </row>
    <row r="29" spans="1:8" x14ac:dyDescent="0.2">
      <c r="A29" s="183"/>
      <c r="B29" s="183"/>
      <c r="C29" s="183" t="s">
        <v>642</v>
      </c>
      <c r="D29" s="144"/>
      <c r="E29" s="142"/>
      <c r="F29" s="142"/>
      <c r="G29" s="142"/>
      <c r="H29" s="143"/>
    </row>
    <row r="30" spans="1:8" ht="15" customHeight="1" thickBot="1" x14ac:dyDescent="0.3">
      <c r="A30" s="209" t="s">
        <v>620</v>
      </c>
      <c r="B30" s="210"/>
      <c r="C30" s="241" t="s">
        <v>621</v>
      </c>
      <c r="D30" s="211"/>
      <c r="E30" s="217"/>
      <c r="F30" s="217"/>
      <c r="G30" s="211"/>
      <c r="H30" s="218"/>
    </row>
    <row r="31" spans="1:8" ht="15" customHeight="1" thickTop="1" x14ac:dyDescent="0.25">
      <c r="A31" s="219"/>
      <c r="B31" s="191"/>
      <c r="C31" s="351"/>
      <c r="D31" s="164"/>
      <c r="E31" s="164"/>
      <c r="F31" s="164"/>
      <c r="G31" s="164"/>
      <c r="H31" s="164"/>
    </row>
    <row r="32" spans="1:8" ht="15" customHeight="1" x14ac:dyDescent="0.25">
      <c r="A32" s="219"/>
      <c r="B32" s="191"/>
      <c r="C32" s="351"/>
      <c r="D32" s="164"/>
      <c r="E32" s="164"/>
      <c r="F32" s="164"/>
      <c r="G32" s="164"/>
      <c r="H32" s="164"/>
    </row>
    <row r="33" spans="1:8" ht="15" customHeight="1" x14ac:dyDescent="0.25">
      <c r="A33" s="219"/>
      <c r="B33" s="191"/>
      <c r="C33" s="351"/>
      <c r="D33" s="164"/>
      <c r="E33" s="164"/>
      <c r="F33" s="164"/>
      <c r="G33" s="164"/>
      <c r="H33" s="164"/>
    </row>
    <row r="34" spans="1:8" ht="15" customHeight="1" x14ac:dyDescent="0.25">
      <c r="A34" s="219"/>
      <c r="B34" s="191"/>
      <c r="C34" s="351"/>
      <c r="D34" s="164"/>
      <c r="E34" s="164"/>
      <c r="F34" s="164"/>
      <c r="G34" s="164"/>
      <c r="H34" s="164"/>
    </row>
    <row r="35" spans="1:8" ht="15" customHeight="1" x14ac:dyDescent="0.25">
      <c r="A35" s="219"/>
      <c r="B35" s="191"/>
      <c r="C35" s="351"/>
      <c r="D35" s="164"/>
      <c r="E35" s="164"/>
      <c r="F35" s="164"/>
      <c r="G35" s="164"/>
      <c r="H35" s="164"/>
    </row>
    <row r="36" spans="1:8" ht="15" customHeight="1" x14ac:dyDescent="0.25">
      <c r="A36" s="219"/>
      <c r="B36" s="191"/>
      <c r="C36" s="351"/>
      <c r="D36" s="164"/>
      <c r="E36" s="164"/>
      <c r="F36" s="164"/>
      <c r="G36" s="164"/>
      <c r="H36" s="164"/>
    </row>
    <row r="37" spans="1:8" ht="15" customHeight="1" x14ac:dyDescent="0.25">
      <c r="A37" s="219"/>
      <c r="B37" s="191"/>
      <c r="C37" s="351"/>
      <c r="D37" s="164"/>
      <c r="E37" s="164"/>
      <c r="F37" s="164"/>
      <c r="G37" s="164"/>
      <c r="H37" s="164"/>
    </row>
    <row r="38" spans="1:8" x14ac:dyDescent="0.2">
      <c r="A38" s="191"/>
      <c r="B38" s="191"/>
      <c r="C38" s="191"/>
      <c r="D38" s="164"/>
      <c r="E38" s="164"/>
      <c r="F38" s="164"/>
      <c r="G38" s="164"/>
      <c r="H38" s="164"/>
    </row>
    <row r="39" spans="1:8" x14ac:dyDescent="0.2">
      <c r="A39" s="183"/>
      <c r="B39" s="183"/>
      <c r="C39" s="183"/>
      <c r="D39" s="140"/>
      <c r="E39" s="164" t="s">
        <v>953</v>
      </c>
      <c r="F39" s="164"/>
      <c r="G39" s="165"/>
      <c r="H39" s="164"/>
    </row>
    <row r="40" spans="1:8" x14ac:dyDescent="0.2">
      <c r="A40" s="182"/>
      <c r="B40" s="182"/>
      <c r="C40" s="182"/>
      <c r="D40" s="192"/>
      <c r="E40" s="191" t="s">
        <v>211</v>
      </c>
      <c r="F40" s="164"/>
      <c r="G40" s="164"/>
      <c r="H40" s="164"/>
    </row>
    <row r="41" spans="1:8" ht="16.5" customHeight="1" x14ac:dyDescent="0.2">
      <c r="A41" s="191"/>
      <c r="B41" s="191"/>
      <c r="C41" s="191"/>
      <c r="D41" s="164"/>
      <c r="E41" s="164"/>
      <c r="F41" s="164"/>
      <c r="G41" s="164"/>
      <c r="H41" s="164"/>
    </row>
    <row r="42" spans="1:8" ht="14.25" customHeight="1" x14ac:dyDescent="0.2">
      <c r="A42" s="191"/>
      <c r="B42" s="191"/>
      <c r="C42" s="191"/>
      <c r="D42" s="164"/>
      <c r="E42" s="164"/>
      <c r="F42" s="164"/>
      <c r="G42" s="164"/>
      <c r="H42" s="164"/>
    </row>
    <row r="43" spans="1:8" x14ac:dyDescent="0.2">
      <c r="G43" s="1"/>
      <c r="H43" s="164"/>
    </row>
    <row r="44" spans="1:8" x14ac:dyDescent="0.2">
      <c r="H44" s="164"/>
    </row>
    <row r="45" spans="1:8" x14ac:dyDescent="0.2">
      <c r="H45" s="164"/>
    </row>
    <row r="46" spans="1:8" x14ac:dyDescent="0.2">
      <c r="H46" s="164"/>
    </row>
    <row r="47" spans="1:8" x14ac:dyDescent="0.2">
      <c r="H47" s="164"/>
    </row>
    <row r="48" spans="1:8" x14ac:dyDescent="0.2">
      <c r="H48" s="164"/>
    </row>
    <row r="49" spans="8:8" x14ac:dyDescent="0.2">
      <c r="H49" s="164"/>
    </row>
    <row r="50" spans="8:8" x14ac:dyDescent="0.2">
      <c r="H50" s="164"/>
    </row>
    <row r="51" spans="8:8" x14ac:dyDescent="0.2">
      <c r="H51" s="164"/>
    </row>
    <row r="52" spans="8:8" x14ac:dyDescent="0.2">
      <c r="H52" s="164"/>
    </row>
    <row r="55" spans="8:8" x14ac:dyDescent="0.2">
      <c r="H55" s="135" t="s">
        <v>501</v>
      </c>
    </row>
    <row r="56" spans="8:8" x14ac:dyDescent="0.2">
      <c r="H56" s="395" t="s">
        <v>747</v>
      </c>
    </row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EBBDB1-C53E-4B1E-A754-CE9B5062AED2}">
  <sheetPr codeName="Sheet18">
    <tabColor theme="0" tint="-0.499984740745262"/>
  </sheetPr>
  <dimension ref="A1:H61"/>
  <sheetViews>
    <sheetView zoomScale="75" zoomScaleNormal="75" workbookViewId="0">
      <selection activeCell="M55" sqref="M55"/>
    </sheetView>
  </sheetViews>
  <sheetFormatPr defaultColWidth="9.140625" defaultRowHeight="14.25" x14ac:dyDescent="0.2"/>
  <cols>
    <col min="1" max="1" width="1.7109375" style="45" customWidth="1"/>
    <col min="2" max="2" width="2.42578125" style="45" customWidth="1"/>
    <col min="3" max="3" width="4.42578125" style="45" customWidth="1"/>
    <col min="4" max="4" width="34.85546875" style="8" customWidth="1"/>
    <col min="5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87"/>
      <c r="H3" s="49"/>
    </row>
    <row r="4" spans="1:8" ht="15" x14ac:dyDescent="0.2">
      <c r="B4" s="90" t="s">
        <v>91</v>
      </c>
      <c r="C4" s="8"/>
      <c r="D4" s="16"/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s="49" customFormat="1" ht="21" customHeight="1" x14ac:dyDescent="0.25">
      <c r="A6" s="220" t="s">
        <v>253</v>
      </c>
      <c r="B6" s="221"/>
      <c r="C6" s="180" t="s">
        <v>624</v>
      </c>
      <c r="D6" s="222"/>
      <c r="E6" s="223"/>
      <c r="F6" s="223"/>
      <c r="G6" s="223"/>
      <c r="H6" s="224"/>
    </row>
    <row r="7" spans="1:8" s="49" customFormat="1" ht="18" customHeight="1" x14ac:dyDescent="0.2">
      <c r="A7" s="225"/>
      <c r="B7" s="226" t="s">
        <v>248</v>
      </c>
      <c r="C7" s="227"/>
      <c r="D7" s="228" t="s">
        <v>249</v>
      </c>
      <c r="E7" s="223"/>
      <c r="F7" s="223"/>
      <c r="G7" s="223"/>
      <c r="H7" s="224"/>
    </row>
    <row r="8" spans="1:8" x14ac:dyDescent="0.2">
      <c r="A8" s="183"/>
      <c r="B8" s="183"/>
      <c r="C8" s="183" t="s">
        <v>98</v>
      </c>
      <c r="D8" s="144" t="s">
        <v>99</v>
      </c>
      <c r="E8" s="142"/>
      <c r="F8" s="142"/>
      <c r="G8" s="142"/>
      <c r="H8" s="143"/>
    </row>
    <row r="9" spans="1:8" x14ac:dyDescent="0.2">
      <c r="A9" s="183"/>
      <c r="B9" s="183"/>
      <c r="C9" s="183" t="s">
        <v>100</v>
      </c>
      <c r="D9" s="144" t="s">
        <v>101</v>
      </c>
      <c r="E9" s="142"/>
      <c r="F9" s="142"/>
      <c r="G9" s="142"/>
      <c r="H9" s="143"/>
    </row>
    <row r="10" spans="1:8" x14ac:dyDescent="0.2">
      <c r="A10" s="183"/>
      <c r="B10" s="183"/>
      <c r="C10" s="183" t="s">
        <v>198</v>
      </c>
      <c r="D10" s="144"/>
      <c r="E10" s="142"/>
      <c r="F10" s="142"/>
      <c r="G10" s="142"/>
      <c r="H10" s="143"/>
    </row>
    <row r="11" spans="1:8" x14ac:dyDescent="0.2">
      <c r="A11" s="183"/>
      <c r="B11" s="183"/>
      <c r="C11" s="183" t="s">
        <v>104</v>
      </c>
      <c r="D11" s="144" t="s">
        <v>105</v>
      </c>
      <c r="E11" s="142"/>
      <c r="F11" s="142"/>
      <c r="G11" s="142"/>
      <c r="H11" s="143"/>
    </row>
    <row r="12" spans="1:8" x14ac:dyDescent="0.2">
      <c r="A12" s="183"/>
      <c r="B12" s="183"/>
      <c r="C12" s="183" t="s">
        <v>108</v>
      </c>
      <c r="D12" s="144" t="s">
        <v>199</v>
      </c>
      <c r="E12" s="142"/>
      <c r="F12" s="142"/>
      <c r="G12" s="142"/>
      <c r="H12" s="143"/>
    </row>
    <row r="13" spans="1:8" x14ac:dyDescent="0.2">
      <c r="A13" s="183"/>
      <c r="B13" s="183"/>
      <c r="C13" s="183" t="s">
        <v>642</v>
      </c>
      <c r="D13" s="144"/>
      <c r="E13" s="142"/>
      <c r="F13" s="142"/>
      <c r="G13" s="142"/>
      <c r="H13" s="143"/>
    </row>
    <row r="14" spans="1:8" x14ac:dyDescent="0.2">
      <c r="A14" s="182"/>
      <c r="B14" s="183" t="s">
        <v>227</v>
      </c>
      <c r="C14" s="183"/>
      <c r="D14" s="144" t="s">
        <v>228</v>
      </c>
      <c r="E14" s="142"/>
      <c r="F14" s="142"/>
      <c r="G14" s="142"/>
      <c r="H14" s="143"/>
    </row>
    <row r="15" spans="1:8" x14ac:dyDescent="0.2">
      <c r="A15" s="183"/>
      <c r="B15" s="183"/>
      <c r="C15" s="183" t="s">
        <v>98</v>
      </c>
      <c r="D15" s="144" t="s">
        <v>99</v>
      </c>
      <c r="E15" s="142"/>
      <c r="F15" s="142"/>
      <c r="G15" s="142"/>
      <c r="H15" s="143"/>
    </row>
    <row r="16" spans="1:8" x14ac:dyDescent="0.2">
      <c r="A16" s="183"/>
      <c r="B16" s="183"/>
      <c r="C16" s="183" t="s">
        <v>100</v>
      </c>
      <c r="D16" s="144" t="s">
        <v>101</v>
      </c>
      <c r="E16" s="142"/>
      <c r="F16" s="142"/>
      <c r="G16" s="142"/>
      <c r="H16" s="143"/>
    </row>
    <row r="17" spans="1:8" x14ac:dyDescent="0.2">
      <c r="A17" s="183"/>
      <c r="B17" s="183"/>
      <c r="C17" s="183" t="s">
        <v>198</v>
      </c>
      <c r="D17" s="144"/>
      <c r="E17" s="142"/>
      <c r="F17" s="142"/>
      <c r="G17" s="142"/>
      <c r="H17" s="143"/>
    </row>
    <row r="18" spans="1:8" x14ac:dyDescent="0.2">
      <c r="A18" s="183"/>
      <c r="B18" s="183"/>
      <c r="C18" s="183" t="s">
        <v>104</v>
      </c>
      <c r="D18" s="144" t="s">
        <v>105</v>
      </c>
      <c r="E18" s="142"/>
      <c r="F18" s="142"/>
      <c r="G18" s="142"/>
      <c r="H18" s="143"/>
    </row>
    <row r="19" spans="1:8" x14ac:dyDescent="0.2">
      <c r="A19" s="183"/>
      <c r="B19" s="183"/>
      <c r="C19" s="183" t="s">
        <v>108</v>
      </c>
      <c r="D19" s="144" t="s">
        <v>199</v>
      </c>
      <c r="E19" s="142"/>
      <c r="F19" s="142"/>
      <c r="G19" s="142"/>
      <c r="H19" s="143"/>
    </row>
    <row r="20" spans="1:8" x14ac:dyDescent="0.2">
      <c r="A20" s="183"/>
      <c r="B20" s="183"/>
      <c r="C20" s="183" t="s">
        <v>642</v>
      </c>
      <c r="D20" s="144"/>
      <c r="E20" s="142"/>
      <c r="F20" s="142"/>
      <c r="G20" s="142"/>
      <c r="H20" s="143"/>
    </row>
    <row r="21" spans="1:8" x14ac:dyDescent="0.2">
      <c r="A21" s="182"/>
      <c r="B21" s="183" t="s">
        <v>230</v>
      </c>
      <c r="C21" s="182"/>
      <c r="D21" s="138" t="s">
        <v>254</v>
      </c>
      <c r="E21" s="142"/>
      <c r="F21" s="142"/>
      <c r="G21" s="142"/>
      <c r="H21" s="143"/>
    </row>
    <row r="22" spans="1:8" x14ac:dyDescent="0.2">
      <c r="A22" s="183"/>
      <c r="B22" s="183"/>
      <c r="C22" s="183" t="s">
        <v>98</v>
      </c>
      <c r="D22" s="144" t="s">
        <v>99</v>
      </c>
      <c r="E22" s="142"/>
      <c r="F22" s="142"/>
      <c r="G22" s="142"/>
      <c r="H22" s="143"/>
    </row>
    <row r="23" spans="1:8" x14ac:dyDescent="0.2">
      <c r="A23" s="183"/>
      <c r="B23" s="183"/>
      <c r="C23" s="183" t="s">
        <v>100</v>
      </c>
      <c r="D23" s="144" t="s">
        <v>101</v>
      </c>
      <c r="E23" s="142"/>
      <c r="F23" s="142"/>
      <c r="G23" s="142"/>
      <c r="H23" s="143"/>
    </row>
    <row r="24" spans="1:8" x14ac:dyDescent="0.2">
      <c r="A24" s="183"/>
      <c r="B24" s="183"/>
      <c r="C24" s="183" t="s">
        <v>198</v>
      </c>
      <c r="D24" s="144"/>
      <c r="E24" s="142"/>
      <c r="F24" s="142"/>
      <c r="G24" s="142"/>
      <c r="H24" s="143"/>
    </row>
    <row r="25" spans="1:8" x14ac:dyDescent="0.2">
      <c r="A25" s="183"/>
      <c r="B25" s="183"/>
      <c r="C25" s="183" t="s">
        <v>104</v>
      </c>
      <c r="D25" s="144" t="s">
        <v>105</v>
      </c>
      <c r="E25" s="142"/>
      <c r="F25" s="142"/>
      <c r="G25" s="142"/>
      <c r="H25" s="143"/>
    </row>
    <row r="26" spans="1:8" x14ac:dyDescent="0.2">
      <c r="A26" s="183"/>
      <c r="B26" s="183"/>
      <c r="C26" s="183" t="s">
        <v>108</v>
      </c>
      <c r="D26" s="144" t="s">
        <v>199</v>
      </c>
      <c r="E26" s="142"/>
      <c r="F26" s="142"/>
      <c r="G26" s="142"/>
      <c r="H26" s="143"/>
    </row>
    <row r="27" spans="1:8" x14ac:dyDescent="0.2">
      <c r="A27" s="183"/>
      <c r="B27" s="183"/>
      <c r="C27" s="183" t="s">
        <v>642</v>
      </c>
      <c r="D27" s="144"/>
      <c r="E27" s="142"/>
      <c r="F27" s="142"/>
      <c r="G27" s="142"/>
      <c r="H27" s="143"/>
    </row>
    <row r="28" spans="1:8" ht="21" customHeight="1" thickBot="1" x14ac:dyDescent="0.3">
      <c r="A28" s="209" t="s">
        <v>253</v>
      </c>
      <c r="B28" s="210"/>
      <c r="C28" s="209" t="s">
        <v>625</v>
      </c>
      <c r="D28" s="211"/>
      <c r="E28" s="212"/>
      <c r="F28" s="212"/>
      <c r="G28" s="212"/>
      <c r="H28" s="213"/>
    </row>
    <row r="29" spans="1:8" ht="20.25" customHeight="1" thickTop="1" x14ac:dyDescent="0.25">
      <c r="A29" s="220" t="s">
        <v>626</v>
      </c>
      <c r="B29" s="220"/>
      <c r="C29" s="220" t="s">
        <v>627</v>
      </c>
      <c r="D29" s="144"/>
      <c r="E29" s="155"/>
      <c r="F29" s="155"/>
      <c r="G29" s="155"/>
      <c r="H29" s="156"/>
    </row>
    <row r="30" spans="1:8" x14ac:dyDescent="0.2">
      <c r="A30" s="183"/>
      <c r="B30" s="183" t="s">
        <v>248</v>
      </c>
      <c r="C30" s="183"/>
      <c r="D30" s="144" t="s">
        <v>249</v>
      </c>
      <c r="E30" s="142"/>
      <c r="F30" s="142"/>
      <c r="G30" s="142"/>
      <c r="H30" s="143"/>
    </row>
    <row r="31" spans="1:8" x14ac:dyDescent="0.2">
      <c r="A31" s="183"/>
      <c r="B31" s="183"/>
      <c r="C31" s="183" t="s">
        <v>98</v>
      </c>
      <c r="D31" s="144" t="s">
        <v>99</v>
      </c>
      <c r="E31" s="142"/>
      <c r="F31" s="142"/>
      <c r="G31" s="142"/>
      <c r="H31" s="143"/>
    </row>
    <row r="32" spans="1:8" x14ac:dyDescent="0.2">
      <c r="A32" s="183"/>
      <c r="B32" s="183"/>
      <c r="C32" s="183" t="s">
        <v>100</v>
      </c>
      <c r="D32" s="144" t="s">
        <v>101</v>
      </c>
      <c r="E32" s="142"/>
      <c r="F32" s="142"/>
      <c r="G32" s="142"/>
      <c r="H32" s="143"/>
    </row>
    <row r="33" spans="1:8" x14ac:dyDescent="0.2">
      <c r="A33" s="183"/>
      <c r="B33" s="183"/>
      <c r="C33" s="183" t="s">
        <v>198</v>
      </c>
      <c r="D33" s="144"/>
      <c r="E33" s="142"/>
      <c r="F33" s="142"/>
      <c r="G33" s="142"/>
      <c r="H33" s="143"/>
    </row>
    <row r="34" spans="1:8" x14ac:dyDescent="0.2">
      <c r="A34" s="183"/>
      <c r="B34" s="183"/>
      <c r="C34" s="183" t="s">
        <v>104</v>
      </c>
      <c r="D34" s="144" t="s">
        <v>105</v>
      </c>
      <c r="E34" s="142"/>
      <c r="F34" s="142"/>
      <c r="G34" s="142"/>
      <c r="H34" s="143"/>
    </row>
    <row r="35" spans="1:8" x14ac:dyDescent="0.2">
      <c r="A35" s="183"/>
      <c r="B35" s="183"/>
      <c r="C35" s="183" t="s">
        <v>108</v>
      </c>
      <c r="D35" s="144" t="s">
        <v>199</v>
      </c>
      <c r="E35" s="142"/>
      <c r="F35" s="142"/>
      <c r="G35" s="142"/>
      <c r="H35" s="143"/>
    </row>
    <row r="36" spans="1:8" x14ac:dyDescent="0.2">
      <c r="A36" s="183"/>
      <c r="B36" s="183"/>
      <c r="C36" s="183" t="s">
        <v>642</v>
      </c>
      <c r="D36" s="144"/>
      <c r="E36" s="142"/>
      <c r="F36" s="142"/>
      <c r="G36" s="142"/>
      <c r="H36" s="143"/>
    </row>
    <row r="37" spans="1:8" x14ac:dyDescent="0.2">
      <c r="A37" s="183"/>
      <c r="B37" s="183" t="s">
        <v>227</v>
      </c>
      <c r="C37" s="183"/>
      <c r="D37" s="144" t="s">
        <v>228</v>
      </c>
      <c r="E37" s="142"/>
      <c r="F37" s="142"/>
      <c r="G37" s="142"/>
      <c r="H37" s="143"/>
    </row>
    <row r="38" spans="1:8" x14ac:dyDescent="0.2">
      <c r="A38" s="183"/>
      <c r="B38" s="183"/>
      <c r="C38" s="183" t="s">
        <v>98</v>
      </c>
      <c r="D38" s="144" t="s">
        <v>99</v>
      </c>
      <c r="E38" s="142"/>
      <c r="F38" s="142"/>
      <c r="G38" s="142"/>
      <c r="H38" s="143"/>
    </row>
    <row r="39" spans="1:8" x14ac:dyDescent="0.2">
      <c r="A39" s="183"/>
      <c r="B39" s="183"/>
      <c r="C39" s="183" t="s">
        <v>100</v>
      </c>
      <c r="D39" s="144" t="s">
        <v>101</v>
      </c>
      <c r="E39" s="142"/>
      <c r="F39" s="142"/>
      <c r="G39" s="142"/>
      <c r="H39" s="143"/>
    </row>
    <row r="40" spans="1:8" x14ac:dyDescent="0.2">
      <c r="A40" s="183"/>
      <c r="B40" s="183"/>
      <c r="C40" s="183" t="s">
        <v>198</v>
      </c>
      <c r="D40" s="144"/>
      <c r="E40" s="142"/>
      <c r="F40" s="142"/>
      <c r="G40" s="142"/>
      <c r="H40" s="143"/>
    </row>
    <row r="41" spans="1:8" x14ac:dyDescent="0.2">
      <c r="A41" s="183"/>
      <c r="B41" s="183"/>
      <c r="C41" s="183" t="s">
        <v>104</v>
      </c>
      <c r="D41" s="144" t="s">
        <v>105</v>
      </c>
      <c r="E41" s="142"/>
      <c r="F41" s="142"/>
      <c r="G41" s="142"/>
      <c r="H41" s="143"/>
    </row>
    <row r="42" spans="1:8" x14ac:dyDescent="0.2">
      <c r="A42" s="183"/>
      <c r="B42" s="183"/>
      <c r="C42" s="183" t="s">
        <v>108</v>
      </c>
      <c r="D42" s="144" t="s">
        <v>199</v>
      </c>
      <c r="E42" s="142"/>
      <c r="F42" s="142"/>
      <c r="G42" s="142"/>
      <c r="H42" s="143"/>
    </row>
    <row r="43" spans="1:8" x14ac:dyDescent="0.2">
      <c r="A43" s="183"/>
      <c r="B43" s="183"/>
      <c r="C43" s="183" t="s">
        <v>642</v>
      </c>
      <c r="D43" s="144"/>
      <c r="E43" s="142"/>
      <c r="F43" s="142"/>
      <c r="G43" s="142"/>
      <c r="H43" s="143"/>
    </row>
    <row r="44" spans="1:8" x14ac:dyDescent="0.2">
      <c r="A44" s="182"/>
      <c r="B44" s="183" t="s">
        <v>230</v>
      </c>
      <c r="C44" s="182"/>
      <c r="D44" s="138" t="s">
        <v>254</v>
      </c>
      <c r="E44" s="142"/>
      <c r="F44" s="142"/>
      <c r="G44" s="142"/>
      <c r="H44" s="143"/>
    </row>
    <row r="45" spans="1:8" x14ac:dyDescent="0.2">
      <c r="A45" s="183"/>
      <c r="B45" s="183"/>
      <c r="C45" s="183" t="s">
        <v>98</v>
      </c>
      <c r="D45" s="144" t="s">
        <v>99</v>
      </c>
      <c r="E45" s="142"/>
      <c r="F45" s="142"/>
      <c r="G45" s="142"/>
      <c r="H45" s="143"/>
    </row>
    <row r="46" spans="1:8" x14ac:dyDescent="0.2">
      <c r="A46" s="183"/>
      <c r="B46" s="183"/>
      <c r="C46" s="183" t="s">
        <v>100</v>
      </c>
      <c r="D46" s="144" t="s">
        <v>101</v>
      </c>
      <c r="E46" s="215"/>
      <c r="F46" s="184"/>
      <c r="G46" s="184"/>
      <c r="H46" s="185"/>
    </row>
    <row r="47" spans="1:8" x14ac:dyDescent="0.2">
      <c r="A47" s="183"/>
      <c r="B47" s="183"/>
      <c r="C47" s="183" t="s">
        <v>198</v>
      </c>
      <c r="D47" s="144"/>
      <c r="E47" s="142"/>
      <c r="F47" s="142"/>
      <c r="G47" s="142"/>
      <c r="H47" s="143"/>
    </row>
    <row r="48" spans="1:8" x14ac:dyDescent="0.2">
      <c r="A48" s="183"/>
      <c r="B48" s="183"/>
      <c r="C48" s="183" t="s">
        <v>104</v>
      </c>
      <c r="D48" s="144" t="s">
        <v>105</v>
      </c>
      <c r="E48" s="142"/>
      <c r="F48" s="142"/>
      <c r="G48" s="142"/>
      <c r="H48" s="143"/>
    </row>
    <row r="49" spans="1:8" x14ac:dyDescent="0.2">
      <c r="A49" s="183"/>
      <c r="B49" s="183"/>
      <c r="C49" s="183" t="s">
        <v>108</v>
      </c>
      <c r="D49" s="144" t="s">
        <v>199</v>
      </c>
      <c r="E49" s="142"/>
      <c r="F49" s="142"/>
      <c r="G49" s="142"/>
      <c r="H49" s="143"/>
    </row>
    <row r="50" spans="1:8" x14ac:dyDescent="0.2">
      <c r="A50" s="183"/>
      <c r="B50" s="183"/>
      <c r="C50" s="183" t="s">
        <v>642</v>
      </c>
      <c r="D50" s="144"/>
      <c r="E50" s="142"/>
      <c r="F50" s="142"/>
      <c r="G50" s="142"/>
      <c r="H50" s="143"/>
    </row>
    <row r="51" spans="1:8" ht="19.5" customHeight="1" thickBot="1" x14ac:dyDescent="0.3">
      <c r="A51" s="209" t="s">
        <v>626</v>
      </c>
      <c r="B51" s="210"/>
      <c r="C51" s="209" t="s">
        <v>628</v>
      </c>
      <c r="D51" s="211"/>
      <c r="E51" s="229"/>
      <c r="F51" s="212"/>
      <c r="G51" s="212"/>
      <c r="H51" s="213"/>
    </row>
    <row r="52" spans="1:8" ht="15" customHeight="1" thickTop="1" x14ac:dyDescent="0.25">
      <c r="A52" s="219"/>
      <c r="B52" s="191"/>
      <c r="C52" s="191"/>
      <c r="D52" s="164"/>
      <c r="E52" s="164"/>
      <c r="F52" s="164"/>
      <c r="G52" s="164"/>
      <c r="H52" s="164"/>
    </row>
    <row r="53" spans="1:8" x14ac:dyDescent="0.2">
      <c r="A53" s="191"/>
      <c r="B53" s="191"/>
      <c r="C53" s="191"/>
      <c r="D53" s="164"/>
      <c r="E53" s="164"/>
      <c r="F53" s="164"/>
      <c r="G53" s="164"/>
      <c r="H53" s="164"/>
    </row>
    <row r="54" spans="1:8" x14ac:dyDescent="0.2">
      <c r="A54" s="183"/>
      <c r="B54" s="183"/>
      <c r="C54" s="183"/>
      <c r="D54" s="140"/>
      <c r="E54" s="164" t="s">
        <v>953</v>
      </c>
      <c r="F54" s="164"/>
      <c r="G54" s="165"/>
      <c r="H54" s="164"/>
    </row>
    <row r="55" spans="1:8" ht="16.5" customHeight="1" x14ac:dyDescent="0.2">
      <c r="A55" s="182"/>
      <c r="B55" s="182"/>
      <c r="C55" s="182"/>
      <c r="D55" s="192"/>
      <c r="E55" s="191" t="s">
        <v>211</v>
      </c>
      <c r="F55" s="164"/>
      <c r="G55" s="164"/>
      <c r="H55" s="164"/>
    </row>
    <row r="56" spans="1:8" ht="17.25" customHeight="1" x14ac:dyDescent="0.2">
      <c r="A56" s="191"/>
      <c r="B56" s="191"/>
      <c r="C56" s="191"/>
      <c r="D56" s="164"/>
      <c r="E56" s="164"/>
      <c r="F56" s="164"/>
      <c r="G56" s="164"/>
      <c r="H56" s="164"/>
    </row>
    <row r="57" spans="1:8" x14ac:dyDescent="0.2">
      <c r="A57" s="191"/>
      <c r="B57" s="191"/>
      <c r="C57" s="191"/>
      <c r="D57" s="164"/>
      <c r="E57" s="164"/>
      <c r="F57" s="164"/>
      <c r="G57" s="164"/>
      <c r="H57" s="135" t="s">
        <v>501</v>
      </c>
    </row>
    <row r="58" spans="1:8" x14ac:dyDescent="0.2">
      <c r="H58" s="395" t="s">
        <v>748</v>
      </c>
    </row>
    <row r="60" spans="1:8" x14ac:dyDescent="0.2">
      <c r="H60" s="164"/>
    </row>
    <row r="61" spans="1:8" x14ac:dyDescent="0.2">
      <c r="H61" s="164"/>
    </row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ECA9-EC38-4F50-8641-29F1A46EEA53}">
  <sheetPr codeName="Sheet19">
    <tabColor theme="7"/>
  </sheetPr>
  <dimension ref="A1:L57"/>
  <sheetViews>
    <sheetView zoomScale="80" zoomScaleNormal="80" workbookViewId="0">
      <selection activeCell="D49" sqref="D49"/>
    </sheetView>
  </sheetViews>
  <sheetFormatPr defaultColWidth="9.140625" defaultRowHeight="14.25" x14ac:dyDescent="0.2"/>
  <cols>
    <col min="1" max="1" width="1.7109375" style="45" customWidth="1"/>
    <col min="2" max="2" width="2.42578125" style="45" customWidth="1"/>
    <col min="3" max="3" width="4.42578125" style="45" customWidth="1"/>
    <col min="4" max="4" width="33" style="8" customWidth="1"/>
    <col min="5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87"/>
      <c r="H3" s="49"/>
    </row>
    <row r="4" spans="1:8" ht="15" x14ac:dyDescent="0.2">
      <c r="B4" s="90" t="s">
        <v>91</v>
      </c>
      <c r="C4" s="8"/>
      <c r="D4" s="16"/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s="49" customFormat="1" ht="18" customHeight="1" x14ac:dyDescent="0.25">
      <c r="A6" s="220" t="s">
        <v>507</v>
      </c>
      <c r="B6" s="230"/>
      <c r="C6" s="231" t="s">
        <v>509</v>
      </c>
      <c r="D6" s="232"/>
      <c r="E6" s="223"/>
      <c r="F6" s="223"/>
      <c r="G6" s="223"/>
      <c r="H6" s="224"/>
    </row>
    <row r="7" spans="1:8" s="49" customFormat="1" ht="15" customHeight="1" x14ac:dyDescent="0.25">
      <c r="A7" s="225"/>
      <c r="B7" s="233" t="s">
        <v>508</v>
      </c>
      <c r="C7" s="221"/>
      <c r="D7" s="358" t="s">
        <v>510</v>
      </c>
      <c r="E7" s="223"/>
      <c r="F7" s="223"/>
      <c r="G7" s="223"/>
      <c r="H7" s="224"/>
    </row>
    <row r="8" spans="1:8" x14ac:dyDescent="0.2">
      <c r="A8" s="183"/>
      <c r="B8" s="183"/>
      <c r="C8" s="183" t="s">
        <v>98</v>
      </c>
      <c r="D8" s="144" t="s">
        <v>99</v>
      </c>
      <c r="E8" s="142"/>
      <c r="F8" s="142"/>
      <c r="G8" s="142"/>
      <c r="H8" s="143"/>
    </row>
    <row r="9" spans="1:8" x14ac:dyDescent="0.2">
      <c r="A9" s="183"/>
      <c r="B9" s="183"/>
      <c r="C9" s="183" t="s">
        <v>100</v>
      </c>
      <c r="D9" s="144" t="s">
        <v>101</v>
      </c>
      <c r="E9" s="142"/>
      <c r="F9" s="142"/>
      <c r="G9" s="142"/>
      <c r="H9" s="143"/>
    </row>
    <row r="10" spans="1:8" x14ac:dyDescent="0.2">
      <c r="A10" s="183"/>
      <c r="B10" s="183"/>
      <c r="C10" s="183" t="s">
        <v>198</v>
      </c>
      <c r="D10" s="144"/>
      <c r="E10" s="142"/>
      <c r="F10" s="142"/>
      <c r="G10" s="142"/>
      <c r="H10" s="143"/>
    </row>
    <row r="11" spans="1:8" x14ac:dyDescent="0.2">
      <c r="A11" s="183"/>
      <c r="B11" s="183"/>
      <c r="C11" s="183" t="s">
        <v>104</v>
      </c>
      <c r="D11" s="144" t="s">
        <v>105</v>
      </c>
      <c r="E11" s="142"/>
      <c r="F11" s="142"/>
      <c r="G11" s="142"/>
      <c r="H11" s="143"/>
    </row>
    <row r="12" spans="1:8" x14ac:dyDescent="0.2">
      <c r="A12" s="183"/>
      <c r="B12" s="183"/>
      <c r="C12" s="183" t="s">
        <v>108</v>
      </c>
      <c r="D12" s="144" t="s">
        <v>199</v>
      </c>
      <c r="E12" s="142"/>
      <c r="F12" s="142"/>
      <c r="G12" s="142"/>
      <c r="H12" s="143"/>
    </row>
    <row r="13" spans="1:8" x14ac:dyDescent="0.2">
      <c r="A13" s="183"/>
      <c r="B13" s="183"/>
      <c r="C13" s="183" t="s">
        <v>642</v>
      </c>
      <c r="D13" s="144"/>
      <c r="E13" s="142"/>
      <c r="F13" s="142"/>
      <c r="G13" s="142"/>
      <c r="H13" s="143"/>
    </row>
    <row r="14" spans="1:8" ht="15.75" customHeight="1" thickBot="1" x14ac:dyDescent="0.3">
      <c r="A14" s="234"/>
      <c r="B14" s="235" t="s">
        <v>237</v>
      </c>
      <c r="C14" s="234"/>
      <c r="D14" s="204"/>
      <c r="E14" s="205"/>
      <c r="F14" s="205"/>
      <c r="G14" s="205"/>
      <c r="H14" s="206"/>
    </row>
    <row r="15" spans="1:8" ht="14.25" customHeight="1" x14ac:dyDescent="0.25">
      <c r="A15" s="183"/>
      <c r="B15" s="220" t="s">
        <v>238</v>
      </c>
      <c r="C15" s="220"/>
      <c r="D15" s="157" t="s">
        <v>239</v>
      </c>
      <c r="E15" s="142"/>
      <c r="F15" s="142"/>
      <c r="G15" s="142"/>
      <c r="H15" s="143"/>
    </row>
    <row r="16" spans="1:8" x14ac:dyDescent="0.2">
      <c r="A16" s="183"/>
      <c r="B16" s="183"/>
      <c r="C16" s="183" t="s">
        <v>98</v>
      </c>
      <c r="D16" s="144" t="s">
        <v>99</v>
      </c>
      <c r="E16" s="142"/>
      <c r="F16" s="142"/>
      <c r="G16" s="142">
        <v>45450</v>
      </c>
      <c r="H16" s="143"/>
    </row>
    <row r="17" spans="1:8" x14ac:dyDescent="0.2">
      <c r="A17" s="183"/>
      <c r="B17" s="183"/>
      <c r="C17" s="183" t="s">
        <v>100</v>
      </c>
      <c r="D17" s="144" t="s">
        <v>101</v>
      </c>
      <c r="E17" s="142"/>
      <c r="F17" s="142"/>
      <c r="G17" s="142">
        <v>10593.44</v>
      </c>
      <c r="H17" s="143"/>
    </row>
    <row r="18" spans="1:8" x14ac:dyDescent="0.2">
      <c r="A18" s="183"/>
      <c r="B18" s="183"/>
      <c r="C18" s="183" t="s">
        <v>198</v>
      </c>
      <c r="D18" s="144"/>
      <c r="E18" s="142"/>
      <c r="F18" s="142"/>
      <c r="G18" s="142">
        <v>5096</v>
      </c>
      <c r="H18" s="143"/>
    </row>
    <row r="19" spans="1:8" x14ac:dyDescent="0.2">
      <c r="A19" s="183"/>
      <c r="B19" s="183"/>
      <c r="C19" s="183" t="s">
        <v>104</v>
      </c>
      <c r="D19" s="144" t="s">
        <v>105</v>
      </c>
      <c r="E19" s="142"/>
      <c r="F19" s="142"/>
      <c r="G19" s="142"/>
      <c r="H19" s="143"/>
    </row>
    <row r="20" spans="1:8" x14ac:dyDescent="0.2">
      <c r="A20" s="183"/>
      <c r="B20" s="183"/>
      <c r="C20" s="183" t="s">
        <v>108</v>
      </c>
      <c r="D20" s="144" t="s">
        <v>199</v>
      </c>
      <c r="E20" s="142"/>
      <c r="F20" s="142"/>
      <c r="G20" s="142"/>
      <c r="H20" s="143"/>
    </row>
    <row r="21" spans="1:8" x14ac:dyDescent="0.2">
      <c r="A21" s="183"/>
      <c r="B21" s="183"/>
      <c r="C21" s="183" t="s">
        <v>642</v>
      </c>
      <c r="D21" s="144"/>
      <c r="E21" s="142"/>
      <c r="F21" s="142"/>
      <c r="G21" s="142"/>
      <c r="H21" s="143"/>
    </row>
    <row r="22" spans="1:8" ht="15.75" customHeight="1" thickBot="1" x14ac:dyDescent="0.3">
      <c r="A22" s="234"/>
      <c r="B22" s="235" t="s">
        <v>240</v>
      </c>
      <c r="C22" s="234"/>
      <c r="D22" s="204"/>
      <c r="E22" s="205"/>
      <c r="F22" s="205"/>
      <c r="G22" s="205">
        <f>SUM(G16:G21)</f>
        <v>61139.44</v>
      </c>
      <c r="H22" s="206"/>
    </row>
    <row r="23" spans="1:8" ht="15" customHeight="1" x14ac:dyDescent="0.25">
      <c r="A23" s="183"/>
      <c r="B23" s="220" t="s">
        <v>241</v>
      </c>
      <c r="C23" s="220"/>
      <c r="D23" s="157" t="s">
        <v>242</v>
      </c>
      <c r="E23" s="142"/>
      <c r="F23" s="142"/>
      <c r="G23" s="142"/>
      <c r="H23" s="143"/>
    </row>
    <row r="24" spans="1:8" x14ac:dyDescent="0.2">
      <c r="A24" s="183"/>
      <c r="B24" s="183"/>
      <c r="C24" s="183" t="s">
        <v>98</v>
      </c>
      <c r="D24" s="144" t="s">
        <v>99</v>
      </c>
      <c r="E24" s="142"/>
      <c r="F24" s="142"/>
      <c r="G24" s="142">
        <v>106050</v>
      </c>
      <c r="H24" s="143"/>
    </row>
    <row r="25" spans="1:8" x14ac:dyDescent="0.2">
      <c r="A25" s="183"/>
      <c r="B25" s="183"/>
      <c r="C25" s="183" t="s">
        <v>100</v>
      </c>
      <c r="D25" s="144" t="s">
        <v>101</v>
      </c>
      <c r="E25" s="142"/>
      <c r="F25" s="142"/>
      <c r="G25" s="142">
        <v>23868.43</v>
      </c>
      <c r="H25" s="143"/>
    </row>
    <row r="26" spans="1:8" x14ac:dyDescent="0.2">
      <c r="A26" s="183"/>
      <c r="B26" s="183"/>
      <c r="C26" s="183" t="s">
        <v>198</v>
      </c>
      <c r="D26" s="144"/>
      <c r="E26" s="142"/>
      <c r="F26" s="142"/>
      <c r="G26" s="142">
        <v>10096</v>
      </c>
      <c r="H26" s="143"/>
    </row>
    <row r="27" spans="1:8" x14ac:dyDescent="0.2">
      <c r="A27" s="183"/>
      <c r="B27" s="183"/>
      <c r="C27" s="183" t="s">
        <v>104</v>
      </c>
      <c r="D27" s="144" t="s">
        <v>105</v>
      </c>
      <c r="E27" s="142"/>
      <c r="F27" s="142"/>
      <c r="G27" s="142"/>
      <c r="H27" s="143"/>
    </row>
    <row r="28" spans="1:8" x14ac:dyDescent="0.2">
      <c r="A28" s="183"/>
      <c r="B28" s="183"/>
      <c r="C28" s="183" t="s">
        <v>108</v>
      </c>
      <c r="D28" s="144" t="s">
        <v>199</v>
      </c>
      <c r="E28" s="142"/>
      <c r="F28" s="142"/>
      <c r="G28" s="142"/>
      <c r="H28" s="143"/>
    </row>
    <row r="29" spans="1:8" x14ac:dyDescent="0.2">
      <c r="A29" s="183"/>
      <c r="B29" s="183"/>
      <c r="C29" s="183" t="s">
        <v>642</v>
      </c>
      <c r="D29" s="144"/>
      <c r="E29" s="142"/>
      <c r="F29" s="142"/>
      <c r="G29" s="142"/>
      <c r="H29" s="143"/>
    </row>
    <row r="30" spans="1:8" ht="17.25" customHeight="1" thickBot="1" x14ac:dyDescent="0.3">
      <c r="A30" s="234"/>
      <c r="B30" s="235" t="s">
        <v>243</v>
      </c>
      <c r="C30" s="234"/>
      <c r="D30" s="204"/>
      <c r="E30" s="205"/>
      <c r="F30" s="205"/>
      <c r="G30" s="205">
        <f>SUM(G24:G29)</f>
        <v>140014.43</v>
      </c>
      <c r="H30" s="206"/>
    </row>
    <row r="31" spans="1:8" ht="15" customHeight="1" x14ac:dyDescent="0.25">
      <c r="A31" s="183"/>
      <c r="B31" s="220" t="s">
        <v>244</v>
      </c>
      <c r="C31" s="220"/>
      <c r="D31" s="157" t="s">
        <v>245</v>
      </c>
      <c r="E31" s="142"/>
      <c r="F31" s="142"/>
      <c r="G31" s="142"/>
      <c r="H31" s="143"/>
    </row>
    <row r="32" spans="1:8" x14ac:dyDescent="0.2">
      <c r="A32" s="183"/>
      <c r="B32" s="183"/>
      <c r="C32" s="183" t="s">
        <v>98</v>
      </c>
      <c r="D32" s="144" t="s">
        <v>99</v>
      </c>
      <c r="E32" s="142"/>
      <c r="F32" s="142"/>
      <c r="G32" s="142"/>
      <c r="H32" s="143"/>
    </row>
    <row r="33" spans="1:12" x14ac:dyDescent="0.2">
      <c r="A33" s="183"/>
      <c r="B33" s="183"/>
      <c r="C33" s="183" t="s">
        <v>100</v>
      </c>
      <c r="D33" s="144" t="s">
        <v>101</v>
      </c>
      <c r="E33" s="215"/>
      <c r="F33" s="184"/>
      <c r="G33" s="184"/>
      <c r="H33" s="185"/>
    </row>
    <row r="34" spans="1:12" x14ac:dyDescent="0.2">
      <c r="A34" s="183"/>
      <c r="B34" s="183"/>
      <c r="C34" s="183" t="s">
        <v>198</v>
      </c>
      <c r="D34" s="144"/>
      <c r="E34" s="142"/>
      <c r="F34" s="142"/>
      <c r="G34" s="142"/>
      <c r="H34" s="143"/>
    </row>
    <row r="35" spans="1:12" x14ac:dyDescent="0.2">
      <c r="A35" s="183"/>
      <c r="B35" s="183"/>
      <c r="C35" s="183" t="s">
        <v>104</v>
      </c>
      <c r="D35" s="144" t="s">
        <v>105</v>
      </c>
      <c r="E35" s="142"/>
      <c r="F35" s="142"/>
      <c r="G35" s="142"/>
      <c r="H35" s="143"/>
    </row>
    <row r="36" spans="1:12" x14ac:dyDescent="0.2">
      <c r="A36" s="183"/>
      <c r="B36" s="183"/>
      <c r="C36" s="183" t="s">
        <v>108</v>
      </c>
      <c r="D36" s="144" t="s">
        <v>199</v>
      </c>
      <c r="E36" s="142"/>
      <c r="F36" s="142"/>
      <c r="G36" s="142"/>
      <c r="H36" s="143"/>
    </row>
    <row r="37" spans="1:12" x14ac:dyDescent="0.2">
      <c r="A37" s="183"/>
      <c r="B37" s="183"/>
      <c r="C37" s="183" t="s">
        <v>642</v>
      </c>
      <c r="D37" s="144"/>
      <c r="E37" s="142"/>
      <c r="F37" s="142"/>
      <c r="G37" s="142"/>
      <c r="H37" s="143"/>
    </row>
    <row r="38" spans="1:12" ht="16.5" customHeight="1" thickBot="1" x14ac:dyDescent="0.3">
      <c r="A38" s="234"/>
      <c r="B38" s="235" t="s">
        <v>246</v>
      </c>
      <c r="C38" s="234"/>
      <c r="D38" s="204"/>
      <c r="E38" s="236"/>
      <c r="F38" s="205"/>
      <c r="G38" s="205"/>
      <c r="H38" s="206"/>
    </row>
    <row r="39" spans="1:12" ht="15" customHeight="1" x14ac:dyDescent="0.25">
      <c r="A39" s="183"/>
      <c r="B39" s="220" t="s">
        <v>659</v>
      </c>
      <c r="C39" s="220"/>
      <c r="D39" s="157" t="s">
        <v>660</v>
      </c>
      <c r="E39" s="141"/>
      <c r="F39" s="142"/>
      <c r="G39" s="142"/>
      <c r="H39" s="143"/>
    </row>
    <row r="40" spans="1:12" x14ac:dyDescent="0.2">
      <c r="A40" s="183"/>
      <c r="B40" s="183"/>
      <c r="C40" s="183" t="s">
        <v>98</v>
      </c>
      <c r="D40" s="144" t="s">
        <v>99</v>
      </c>
      <c r="E40" s="142"/>
      <c r="F40" s="142"/>
      <c r="G40" s="142">
        <v>85850</v>
      </c>
      <c r="H40" s="143"/>
    </row>
    <row r="41" spans="1:12" x14ac:dyDescent="0.2">
      <c r="A41" s="183"/>
      <c r="B41" s="183"/>
      <c r="C41" s="183" t="s">
        <v>100</v>
      </c>
      <c r="D41" s="144" t="s">
        <v>101</v>
      </c>
      <c r="E41" s="215"/>
      <c r="F41" s="184"/>
      <c r="G41" s="184">
        <v>20293.03</v>
      </c>
      <c r="H41" s="185"/>
    </row>
    <row r="42" spans="1:12" x14ac:dyDescent="0.2">
      <c r="A42" s="183"/>
      <c r="B42" s="183"/>
      <c r="C42" s="183" t="s">
        <v>198</v>
      </c>
      <c r="D42" s="144"/>
      <c r="E42" s="142"/>
      <c r="F42" s="142"/>
      <c r="G42" s="142">
        <v>170131</v>
      </c>
      <c r="H42" s="143"/>
    </row>
    <row r="43" spans="1:12" x14ac:dyDescent="0.2">
      <c r="A43" s="183"/>
      <c r="B43" s="183"/>
      <c r="C43" s="183" t="s">
        <v>104</v>
      </c>
      <c r="D43" s="144" t="s">
        <v>105</v>
      </c>
      <c r="E43" s="142"/>
      <c r="F43" s="142"/>
      <c r="G43" s="142"/>
      <c r="H43" s="143"/>
    </row>
    <row r="44" spans="1:12" x14ac:dyDescent="0.2">
      <c r="A44" s="183"/>
      <c r="B44" s="183"/>
      <c r="C44" s="183" t="s">
        <v>108</v>
      </c>
      <c r="D44" s="144" t="s">
        <v>199</v>
      </c>
      <c r="E44" s="142"/>
      <c r="F44" s="142"/>
      <c r="G44" s="142"/>
      <c r="H44" s="143"/>
    </row>
    <row r="45" spans="1:12" x14ac:dyDescent="0.2">
      <c r="A45" s="183"/>
      <c r="B45" s="183"/>
      <c r="C45" s="183" t="s">
        <v>642</v>
      </c>
      <c r="D45" s="144"/>
      <c r="E45" s="142"/>
      <c r="F45" s="142"/>
      <c r="G45" s="142"/>
      <c r="H45" s="143"/>
    </row>
    <row r="46" spans="1:12" ht="17.25" customHeight="1" thickBot="1" x14ac:dyDescent="0.3">
      <c r="A46" s="234"/>
      <c r="B46" s="235" t="s">
        <v>247</v>
      </c>
      <c r="C46" s="234"/>
      <c r="D46" s="204"/>
      <c r="E46" s="205"/>
      <c r="F46" s="205"/>
      <c r="G46" s="205">
        <f>SUM(G40:G45)</f>
        <v>276274.03000000003</v>
      </c>
      <c r="H46" s="206"/>
    </row>
    <row r="47" spans="1:12" ht="15" customHeight="1" x14ac:dyDescent="0.2">
      <c r="A47" s="191"/>
      <c r="B47" s="191"/>
      <c r="C47" s="191"/>
      <c r="D47" s="164"/>
      <c r="E47" s="156"/>
      <c r="F47" s="156"/>
      <c r="G47" s="156"/>
      <c r="H47" s="156"/>
      <c r="L47" s="51"/>
    </row>
    <row r="48" spans="1:12" ht="13.5" customHeight="1" x14ac:dyDescent="0.2">
      <c r="A48" s="164"/>
      <c r="B48" s="164"/>
      <c r="C48" s="164"/>
      <c r="D48" s="164"/>
      <c r="E48" s="164"/>
      <c r="F48" s="164"/>
      <c r="G48" s="164"/>
      <c r="H48" s="164"/>
    </row>
    <row r="49" spans="1:8" ht="16.5" customHeight="1" x14ac:dyDescent="0.2">
      <c r="A49" s="183"/>
      <c r="B49" s="183"/>
      <c r="C49" s="183"/>
      <c r="D49" s="111" t="s">
        <v>955</v>
      </c>
      <c r="E49" s="164" t="s">
        <v>953</v>
      </c>
      <c r="F49" s="164"/>
      <c r="G49" s="165"/>
      <c r="H49" s="164"/>
    </row>
    <row r="50" spans="1:8" ht="17.25" customHeight="1" x14ac:dyDescent="0.2">
      <c r="A50" s="182"/>
      <c r="B50" s="182"/>
      <c r="C50" s="182"/>
      <c r="D50" s="192"/>
      <c r="E50" s="191" t="s">
        <v>211</v>
      </c>
      <c r="F50" s="164"/>
      <c r="G50" s="164"/>
      <c r="H50" s="164"/>
    </row>
    <row r="51" spans="1:8" x14ac:dyDescent="0.2">
      <c r="A51" s="191"/>
      <c r="B51" s="191"/>
      <c r="C51" s="191"/>
      <c r="D51" s="164"/>
      <c r="E51" s="164"/>
      <c r="F51" s="164"/>
      <c r="G51" s="164"/>
      <c r="H51" s="164"/>
    </row>
    <row r="52" spans="1:8" ht="15" customHeight="1" x14ac:dyDescent="0.2">
      <c r="A52" s="191"/>
      <c r="B52" s="191"/>
      <c r="C52" s="191"/>
      <c r="D52" s="164"/>
      <c r="E52" s="164"/>
      <c r="F52" s="164"/>
      <c r="G52" s="164"/>
      <c r="H52" s="164"/>
    </row>
    <row r="53" spans="1:8" ht="15" customHeight="1" x14ac:dyDescent="0.25">
      <c r="A53" s="219"/>
      <c r="B53" s="219"/>
      <c r="C53" s="191"/>
      <c r="D53" s="164"/>
      <c r="E53" s="164"/>
      <c r="F53" s="164"/>
      <c r="G53" s="107"/>
      <c r="H53" s="164"/>
    </row>
    <row r="54" spans="1:8" x14ac:dyDescent="0.2">
      <c r="A54" s="191"/>
      <c r="B54" s="191"/>
      <c r="C54" s="191"/>
      <c r="D54" s="164"/>
      <c r="E54" s="164"/>
      <c r="F54" s="164"/>
      <c r="G54" s="164"/>
      <c r="H54" s="164"/>
    </row>
    <row r="55" spans="1:8" x14ac:dyDescent="0.2">
      <c r="A55" s="191"/>
      <c r="B55" s="191"/>
      <c r="C55" s="191"/>
      <c r="D55" s="164"/>
      <c r="E55" s="164"/>
      <c r="F55" s="164"/>
      <c r="G55" s="164"/>
      <c r="H55" s="164"/>
    </row>
    <row r="56" spans="1:8" x14ac:dyDescent="0.2">
      <c r="A56" s="191"/>
      <c r="B56" s="191"/>
      <c r="C56" s="191"/>
      <c r="D56" s="164"/>
      <c r="E56" s="164"/>
      <c r="F56" s="164"/>
      <c r="G56" s="164"/>
      <c r="H56" s="135" t="s">
        <v>501</v>
      </c>
    </row>
    <row r="57" spans="1:8" ht="15.75" customHeight="1" x14ac:dyDescent="0.2">
      <c r="H57" s="395" t="s">
        <v>749</v>
      </c>
    </row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9D18D-DDEA-476D-927B-3823D8C8D329}">
  <sheetPr codeName="Sheet2">
    <tabColor theme="7"/>
  </sheetPr>
  <dimension ref="A1:K124"/>
  <sheetViews>
    <sheetView tabSelected="1" zoomScale="112" zoomScaleNormal="112" workbookViewId="0">
      <selection activeCell="C15" sqref="C15"/>
    </sheetView>
  </sheetViews>
  <sheetFormatPr defaultColWidth="9.140625" defaultRowHeight="12" x14ac:dyDescent="0.2"/>
  <cols>
    <col min="1" max="1" width="8.7109375" style="66" customWidth="1"/>
    <col min="2" max="2" width="8.140625" style="66" customWidth="1"/>
    <col min="3" max="3" width="11.85546875" style="66" customWidth="1"/>
    <col min="4" max="4" width="8.7109375" style="66" customWidth="1"/>
    <col min="5" max="5" width="7.7109375" style="66" customWidth="1"/>
    <col min="6" max="6" width="9.140625" style="66"/>
    <col min="7" max="7" width="8" style="66" customWidth="1"/>
    <col min="8" max="8" width="12.28515625" style="66" customWidth="1"/>
    <col min="9" max="10" width="7.28515625" style="66" customWidth="1"/>
    <col min="11" max="11" width="3.42578125" style="66" customWidth="1"/>
    <col min="12" max="16384" width="9.140625" style="66"/>
  </cols>
  <sheetData>
    <row r="1" spans="1:11" ht="15" customHeight="1" x14ac:dyDescent="0.2">
      <c r="A1" s="97"/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x14ac:dyDescent="0.2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x14ac:dyDescent="0.2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x14ac:dyDescent="0.2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x14ac:dyDescent="0.2">
      <c r="A5" s="97"/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x14ac:dyDescent="0.2">
      <c r="A6" s="97"/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ht="12.75" customHeight="1" x14ac:dyDescent="0.2">
      <c r="A7" s="97"/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1" ht="12.75" customHeight="1" x14ac:dyDescent="0.2">
      <c r="A8" s="97"/>
      <c r="B8" s="97"/>
      <c r="C8" s="97"/>
      <c r="D8" s="97"/>
      <c r="E8" s="97"/>
      <c r="F8" s="97"/>
      <c r="G8" s="97"/>
      <c r="H8" s="97"/>
      <c r="I8" s="97"/>
      <c r="J8" s="97"/>
      <c r="K8" s="97"/>
    </row>
    <row r="9" spans="1:11" x14ac:dyDescent="0.2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 x14ac:dyDescent="0.2">
      <c r="A10" s="97"/>
      <c r="B10" s="97"/>
      <c r="C10" s="97"/>
      <c r="D10" s="97"/>
      <c r="E10" s="97"/>
      <c r="F10" s="97"/>
      <c r="G10" s="97"/>
      <c r="H10" s="97"/>
      <c r="I10" s="97"/>
      <c r="J10" s="97"/>
      <c r="K10" s="97"/>
    </row>
    <row r="11" spans="1:11" x14ac:dyDescent="0.2">
      <c r="A11" s="97"/>
      <c r="B11" s="97"/>
      <c r="C11" s="97"/>
      <c r="D11" s="97"/>
      <c r="E11" s="97"/>
      <c r="F11" s="97"/>
      <c r="G11" s="97"/>
      <c r="H11" s="97"/>
      <c r="I11" s="97"/>
      <c r="J11" s="97"/>
      <c r="K11" s="97"/>
    </row>
    <row r="12" spans="1:11" x14ac:dyDescent="0.2">
      <c r="A12" s="97"/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1" x14ac:dyDescent="0.2">
      <c r="A13" s="97"/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4" spans="1:11" x14ac:dyDescent="0.2">
      <c r="A14" s="107" t="s">
        <v>950</v>
      </c>
      <c r="B14" s="97"/>
      <c r="C14" s="97"/>
      <c r="D14" s="97"/>
      <c r="E14" s="97"/>
      <c r="F14" s="97"/>
      <c r="G14" s="97"/>
      <c r="H14" s="97"/>
      <c r="I14" s="97"/>
      <c r="J14" s="97"/>
      <c r="K14" s="97"/>
    </row>
    <row r="15" spans="1:11" x14ac:dyDescent="0.2">
      <c r="A15" s="107" t="s">
        <v>951</v>
      </c>
      <c r="B15" s="97"/>
      <c r="C15" s="97"/>
      <c r="D15" s="97"/>
      <c r="E15" s="97"/>
      <c r="F15" s="97"/>
      <c r="G15" s="97"/>
      <c r="H15" s="97"/>
      <c r="I15" s="97"/>
      <c r="J15" s="97"/>
      <c r="K15" s="97"/>
    </row>
    <row r="16" spans="1:11" x14ac:dyDescent="0.2">
      <c r="A16" s="107" t="s">
        <v>952</v>
      </c>
      <c r="B16" s="97"/>
      <c r="C16" s="97"/>
      <c r="D16" s="97"/>
      <c r="E16" s="97"/>
      <c r="F16" s="97"/>
      <c r="G16" s="97"/>
      <c r="H16" s="97"/>
      <c r="I16" s="97"/>
      <c r="J16" s="97"/>
      <c r="K16" s="97"/>
    </row>
    <row r="17" spans="1:11" x14ac:dyDescent="0.2">
      <c r="A17" s="97"/>
      <c r="B17" s="97"/>
      <c r="C17" s="97"/>
      <c r="D17" s="97"/>
      <c r="E17" s="97"/>
      <c r="F17" s="97"/>
      <c r="G17" s="97"/>
      <c r="H17" s="97"/>
      <c r="I17" s="97"/>
      <c r="J17" s="97"/>
      <c r="K17" s="97"/>
    </row>
    <row r="18" spans="1:11" x14ac:dyDescent="0.2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</row>
    <row r="19" spans="1:11" x14ac:dyDescent="0.2">
      <c r="A19" s="775" t="s">
        <v>955</v>
      </c>
      <c r="B19" s="762"/>
      <c r="C19" s="762"/>
      <c r="D19" s="762"/>
      <c r="E19" s="762"/>
      <c r="F19" s="107" t="s">
        <v>954</v>
      </c>
      <c r="G19" s="97"/>
      <c r="H19" s="97"/>
      <c r="I19" s="97"/>
      <c r="J19" s="97"/>
      <c r="K19" s="97"/>
    </row>
    <row r="20" spans="1:11" x14ac:dyDescent="0.2">
      <c r="A20" s="763" t="s">
        <v>447</v>
      </c>
      <c r="B20" s="763"/>
      <c r="C20" s="581">
        <f>'Form 1'!C138</f>
        <v>46203</v>
      </c>
      <c r="D20" s="97"/>
      <c r="E20" s="97"/>
      <c r="F20" s="97"/>
      <c r="G20" s="97"/>
      <c r="H20" s="97"/>
      <c r="I20" s="97"/>
      <c r="J20" s="97"/>
      <c r="K20" s="97"/>
    </row>
    <row r="21" spans="1:11" x14ac:dyDescent="0.2">
      <c r="A21" s="97"/>
      <c r="B21" s="97"/>
      <c r="C21" s="97"/>
      <c r="D21" s="97"/>
      <c r="E21" s="97"/>
      <c r="F21" s="97"/>
      <c r="G21" s="97"/>
      <c r="H21" s="97"/>
      <c r="I21" s="97"/>
      <c r="J21" s="97"/>
      <c r="K21" s="97"/>
    </row>
    <row r="22" spans="1:11" x14ac:dyDescent="0.2">
      <c r="A22" s="97" t="s">
        <v>448</v>
      </c>
      <c r="B22" s="97"/>
      <c r="C22" s="98">
        <v>1394449</v>
      </c>
      <c r="D22" s="107" t="s">
        <v>890</v>
      </c>
      <c r="E22" s="97"/>
      <c r="F22" s="97"/>
      <c r="G22" s="97"/>
      <c r="H22" s="97"/>
      <c r="I22" s="97"/>
      <c r="J22" s="765">
        <v>0</v>
      </c>
      <c r="K22" s="765"/>
    </row>
    <row r="23" spans="1:11" x14ac:dyDescent="0.2">
      <c r="A23" s="97"/>
      <c r="B23" s="97"/>
      <c r="C23" s="97"/>
      <c r="D23" s="97"/>
      <c r="E23" s="97"/>
      <c r="F23" s="97"/>
      <c r="G23" s="97"/>
      <c r="H23" s="97"/>
      <c r="I23" s="97"/>
      <c r="J23" s="97"/>
      <c r="K23" s="97"/>
    </row>
    <row r="24" spans="1:11" x14ac:dyDescent="0.2">
      <c r="A24" s="107" t="s">
        <v>449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x14ac:dyDescent="0.2">
      <c r="A25" s="107" t="s">
        <v>896</v>
      </c>
      <c r="B25" s="107"/>
      <c r="C25" s="107"/>
      <c r="D25" s="107"/>
      <c r="E25" s="107"/>
      <c r="F25" s="580"/>
      <c r="G25" s="107"/>
      <c r="H25" s="107"/>
      <c r="I25" s="107"/>
      <c r="J25" s="107"/>
      <c r="K25" s="107"/>
    </row>
    <row r="26" spans="1:11" x14ac:dyDescent="0.2">
      <c r="A26" s="107" t="s">
        <v>451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x14ac:dyDescent="0.2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</row>
    <row r="28" spans="1:11" x14ac:dyDescent="0.2">
      <c r="A28" s="97" t="s">
        <v>448</v>
      </c>
      <c r="B28" s="97"/>
      <c r="C28" s="98">
        <v>1</v>
      </c>
      <c r="D28" s="97" t="s">
        <v>481</v>
      </c>
      <c r="E28" s="97"/>
      <c r="F28" s="97"/>
      <c r="G28" s="97"/>
      <c r="H28" s="97"/>
      <c r="I28" s="765">
        <v>1817107</v>
      </c>
      <c r="J28" s="765"/>
      <c r="K28" s="97" t="s">
        <v>452</v>
      </c>
    </row>
    <row r="29" spans="1:11" x14ac:dyDescent="0.2">
      <c r="A29" s="98">
        <v>0</v>
      </c>
      <c r="B29" s="97" t="s">
        <v>482</v>
      </c>
      <c r="C29" s="97"/>
      <c r="D29" s="97"/>
      <c r="E29" s="97"/>
      <c r="F29" s="765">
        <v>0</v>
      </c>
      <c r="G29" s="765"/>
      <c r="H29" s="97"/>
      <c r="I29" s="97"/>
      <c r="J29" s="97"/>
      <c r="K29" s="97"/>
    </row>
    <row r="30" spans="1:11" x14ac:dyDescent="0.2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</row>
    <row r="31" spans="1:11" x14ac:dyDescent="0.2">
      <c r="A31" s="97" t="s">
        <v>453</v>
      </c>
      <c r="B31" s="97"/>
      <c r="C31" s="97"/>
      <c r="D31" s="97"/>
      <c r="E31" s="97"/>
      <c r="F31" s="97"/>
      <c r="G31" s="97"/>
      <c r="H31" s="97"/>
      <c r="I31" s="97"/>
      <c r="J31" s="97"/>
      <c r="K31" s="97"/>
    </row>
    <row r="32" spans="1:11" x14ac:dyDescent="0.2">
      <c r="A32" s="97" t="s">
        <v>454</v>
      </c>
      <c r="B32" s="97"/>
      <c r="C32" s="97"/>
      <c r="D32" s="97"/>
      <c r="E32" s="97"/>
      <c r="F32" s="97"/>
      <c r="G32" s="97"/>
      <c r="H32" s="97"/>
      <c r="I32" s="97"/>
      <c r="J32" s="97"/>
      <c r="K32" s="97"/>
    </row>
    <row r="33" spans="1:11" x14ac:dyDescent="0.2">
      <c r="A33" s="97"/>
      <c r="B33" s="97"/>
      <c r="C33" s="97"/>
      <c r="D33" s="97"/>
      <c r="E33" s="97"/>
      <c r="F33" s="97"/>
      <c r="G33" s="97"/>
      <c r="H33" s="97"/>
      <c r="I33" s="97"/>
      <c r="J33" s="97"/>
      <c r="K33" s="97"/>
    </row>
    <row r="34" spans="1:11" x14ac:dyDescent="0.2">
      <c r="A34" s="97"/>
      <c r="B34" s="97"/>
      <c r="C34" s="97"/>
      <c r="D34" s="97"/>
      <c r="E34" s="97"/>
      <c r="F34" s="97"/>
      <c r="G34" s="97"/>
      <c r="H34" s="97"/>
      <c r="I34" s="97"/>
      <c r="J34" s="97"/>
      <c r="K34" s="97"/>
    </row>
    <row r="35" spans="1:11" x14ac:dyDescent="0.2">
      <c r="A35" s="97" t="s">
        <v>455</v>
      </c>
      <c r="B35" s="97"/>
      <c r="C35" s="97"/>
      <c r="D35" s="97"/>
      <c r="E35" s="97"/>
      <c r="F35" s="97"/>
      <c r="G35" s="97" t="s">
        <v>456</v>
      </c>
      <c r="H35" s="97"/>
      <c r="I35" s="97"/>
      <c r="J35" s="97"/>
      <c r="K35" s="97"/>
    </row>
    <row r="36" spans="1:11" x14ac:dyDescent="0.2">
      <c r="A36" s="97"/>
      <c r="B36" s="97"/>
      <c r="C36" s="97"/>
      <c r="D36" s="97"/>
      <c r="E36" s="97"/>
      <c r="F36" s="97"/>
      <c r="G36" s="773" t="s">
        <v>886</v>
      </c>
      <c r="H36" s="773"/>
      <c r="I36" s="773"/>
      <c r="J36" s="773"/>
      <c r="K36" s="97"/>
    </row>
    <row r="37" spans="1:11" ht="12.75" thickBot="1" x14ac:dyDescent="0.25">
      <c r="A37" s="99" t="s">
        <v>457</v>
      </c>
      <c r="B37" s="764"/>
      <c r="C37" s="764"/>
      <c r="D37" s="764"/>
      <c r="E37" s="97"/>
      <c r="F37" s="97"/>
      <c r="G37" s="577" t="s">
        <v>887</v>
      </c>
      <c r="H37" s="577"/>
      <c r="I37" s="577"/>
      <c r="J37" s="577"/>
      <c r="K37" s="101"/>
    </row>
    <row r="38" spans="1:11" x14ac:dyDescent="0.2">
      <c r="A38" s="97"/>
      <c r="C38" s="130" t="s">
        <v>853</v>
      </c>
      <c r="D38" s="97"/>
      <c r="E38" s="97"/>
      <c r="F38" s="97"/>
      <c r="G38" s="97"/>
      <c r="H38" s="97"/>
      <c r="I38" s="97"/>
      <c r="J38" s="97"/>
      <c r="K38" s="97"/>
    </row>
    <row r="39" spans="1:11" x14ac:dyDescent="0.2">
      <c r="A39" s="97"/>
      <c r="B39" s="764"/>
      <c r="C39" s="764"/>
      <c r="D39" s="764"/>
      <c r="E39" s="97"/>
      <c r="F39" s="97"/>
      <c r="G39" s="101"/>
      <c r="H39" s="101"/>
      <c r="I39" s="101"/>
      <c r="J39" s="101"/>
      <c r="K39" s="101"/>
    </row>
    <row r="40" spans="1:11" x14ac:dyDescent="0.2">
      <c r="A40" s="97"/>
      <c r="B40" s="97"/>
      <c r="C40" s="130" t="s">
        <v>459</v>
      </c>
      <c r="E40" s="97"/>
      <c r="F40" s="97"/>
      <c r="G40" s="97"/>
      <c r="H40" s="97"/>
      <c r="I40" s="97"/>
      <c r="J40" s="97"/>
      <c r="K40" s="97"/>
    </row>
    <row r="41" spans="1:11" x14ac:dyDescent="0.2">
      <c r="A41" s="97"/>
      <c r="B41" s="97" t="s">
        <v>460</v>
      </c>
      <c r="C41" s="97"/>
      <c r="D41" s="97"/>
      <c r="E41" s="97"/>
      <c r="F41" s="97"/>
      <c r="G41" s="101"/>
      <c r="H41" s="101"/>
      <c r="I41" s="101"/>
      <c r="J41" s="101"/>
      <c r="K41" s="101"/>
    </row>
    <row r="42" spans="1:11" x14ac:dyDescent="0.2">
      <c r="A42" s="97"/>
      <c r="B42" s="97" t="s">
        <v>461</v>
      </c>
      <c r="C42" s="97"/>
      <c r="D42" s="97"/>
      <c r="E42" s="97"/>
      <c r="F42" s="97"/>
      <c r="G42" s="97"/>
      <c r="H42" s="97"/>
      <c r="I42" s="97"/>
      <c r="J42" s="97"/>
      <c r="K42" s="97"/>
    </row>
    <row r="43" spans="1:11" x14ac:dyDescent="0.2">
      <c r="A43" s="97"/>
      <c r="B43" s="97" t="s">
        <v>462</v>
      </c>
      <c r="C43" s="97"/>
      <c r="D43" s="97"/>
      <c r="E43" s="97"/>
      <c r="F43" s="97"/>
      <c r="G43" s="101"/>
      <c r="H43" s="101"/>
      <c r="I43" s="101"/>
      <c r="J43" s="101"/>
      <c r="K43" s="101"/>
    </row>
    <row r="44" spans="1:11" x14ac:dyDescent="0.2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</row>
    <row r="45" spans="1:11" x14ac:dyDescent="0.2">
      <c r="A45" s="97"/>
      <c r="B45" s="97" t="s">
        <v>463</v>
      </c>
      <c r="C45" s="101"/>
      <c r="D45" s="101"/>
      <c r="E45" s="97"/>
      <c r="F45" s="97"/>
      <c r="G45" s="101"/>
      <c r="H45" s="101"/>
      <c r="I45" s="101"/>
      <c r="J45" s="101"/>
      <c r="K45" s="101"/>
    </row>
    <row r="46" spans="1:11" x14ac:dyDescent="0.2">
      <c r="A46" s="97"/>
      <c r="B46" s="97"/>
      <c r="C46" s="97"/>
      <c r="D46" s="97"/>
      <c r="E46" s="97"/>
      <c r="F46" s="97"/>
      <c r="G46" s="97"/>
      <c r="H46" s="97"/>
      <c r="I46" s="97"/>
      <c r="J46" s="97"/>
      <c r="K46" s="97"/>
    </row>
    <row r="47" spans="1:11" x14ac:dyDescent="0.2">
      <c r="A47" s="97"/>
      <c r="B47" s="97"/>
      <c r="C47" s="97"/>
      <c r="D47" s="97"/>
      <c r="E47" s="97"/>
      <c r="F47" s="97"/>
      <c r="G47" s="101"/>
      <c r="H47" s="101"/>
      <c r="I47" s="101"/>
      <c r="J47" s="101"/>
      <c r="K47" s="101"/>
    </row>
    <row r="48" spans="1:11" x14ac:dyDescent="0.2">
      <c r="A48" s="97"/>
      <c r="B48" s="97" t="s">
        <v>464</v>
      </c>
      <c r="C48" s="101"/>
      <c r="D48" s="101"/>
      <c r="E48" s="97"/>
      <c r="F48" s="97"/>
      <c r="G48" s="97"/>
      <c r="H48" s="97"/>
      <c r="I48" s="97"/>
      <c r="J48" s="97"/>
      <c r="K48" s="97"/>
    </row>
    <row r="49" spans="1:11" x14ac:dyDescent="0.2">
      <c r="A49" s="97"/>
      <c r="B49" s="582"/>
      <c r="C49" s="582"/>
      <c r="D49" s="582"/>
      <c r="E49" s="97"/>
      <c r="F49" s="97"/>
      <c r="G49" s="101"/>
      <c r="H49" s="101"/>
      <c r="I49" s="101"/>
      <c r="J49" s="101"/>
      <c r="K49" s="101"/>
    </row>
    <row r="50" spans="1:11" x14ac:dyDescent="0.2">
      <c r="A50" s="97"/>
      <c r="B50" s="583" t="s">
        <v>905</v>
      </c>
      <c r="C50" s="583" t="s">
        <v>906</v>
      </c>
      <c r="D50" s="582"/>
      <c r="E50" s="97"/>
      <c r="F50" s="97"/>
      <c r="G50" s="97"/>
      <c r="H50" s="97"/>
      <c r="I50" s="97"/>
      <c r="J50" s="97"/>
      <c r="K50" s="97"/>
    </row>
    <row r="51" spans="1:11" ht="12.75" thickBot="1" x14ac:dyDescent="0.25">
      <c r="A51" s="102"/>
      <c r="B51" s="584"/>
      <c r="C51" s="584"/>
      <c r="D51" s="584"/>
      <c r="E51" s="102"/>
      <c r="F51" s="102"/>
      <c r="G51" s="102"/>
      <c r="H51" s="102"/>
      <c r="I51" s="102"/>
      <c r="J51" s="102"/>
      <c r="K51" s="102"/>
    </row>
    <row r="52" spans="1:11" x14ac:dyDescent="0.2">
      <c r="A52" s="97"/>
      <c r="B52" s="97"/>
      <c r="C52" s="97"/>
      <c r="D52" s="97"/>
      <c r="E52" s="97"/>
      <c r="F52" s="97"/>
      <c r="G52" s="97"/>
      <c r="H52" s="97"/>
      <c r="I52" s="97"/>
      <c r="J52" s="97"/>
      <c r="K52" s="97"/>
    </row>
    <row r="53" spans="1:11" x14ac:dyDescent="0.2">
      <c r="A53" s="107" t="s">
        <v>855</v>
      </c>
      <c r="B53" s="97"/>
      <c r="C53" s="97"/>
      <c r="D53" s="97"/>
      <c r="E53" s="97"/>
      <c r="F53" s="97"/>
      <c r="G53" s="97"/>
      <c r="H53" s="97"/>
      <c r="I53" s="97"/>
      <c r="J53" s="97"/>
      <c r="K53" s="97"/>
    </row>
    <row r="54" spans="1:11" x14ac:dyDescent="0.2">
      <c r="A54" s="107" t="s">
        <v>918</v>
      </c>
      <c r="B54" s="97"/>
      <c r="C54" s="97"/>
      <c r="D54" s="97"/>
      <c r="E54" s="97"/>
      <c r="F54" s="97"/>
      <c r="G54" s="97"/>
      <c r="H54" s="97"/>
      <c r="I54" s="97"/>
      <c r="J54" s="97"/>
      <c r="K54" s="97"/>
    </row>
    <row r="55" spans="1:11" x14ac:dyDescent="0.2">
      <c r="A55" s="97"/>
      <c r="B55" s="97"/>
      <c r="C55" s="97"/>
      <c r="D55" s="97"/>
      <c r="E55" s="97"/>
      <c r="F55" s="97"/>
      <c r="G55" s="97"/>
      <c r="H55" s="97"/>
      <c r="I55" s="97"/>
      <c r="J55" s="97"/>
      <c r="K55" s="97"/>
    </row>
    <row r="56" spans="1:11" ht="12.75" customHeight="1" x14ac:dyDescent="0.2">
      <c r="A56" s="773" t="s">
        <v>888</v>
      </c>
      <c r="B56" s="768"/>
      <c r="C56" s="772"/>
      <c r="D56" s="772"/>
      <c r="E56" s="772"/>
      <c r="F56" s="772"/>
      <c r="G56" s="774" t="s">
        <v>889</v>
      </c>
      <c r="H56" s="769"/>
      <c r="I56" s="767"/>
      <c r="J56" s="767"/>
      <c r="K56" s="767"/>
    </row>
    <row r="57" spans="1:11" ht="12.75" customHeight="1" x14ac:dyDescent="0.2">
      <c r="A57" s="103"/>
      <c r="B57" s="103"/>
      <c r="C57" s="104"/>
      <c r="D57" s="104"/>
      <c r="E57" s="104"/>
      <c r="F57" s="97"/>
      <c r="G57" s="99"/>
      <c r="H57" s="99"/>
      <c r="I57" s="105"/>
      <c r="J57" s="105"/>
      <c r="K57" s="105"/>
    </row>
    <row r="58" spans="1:11" ht="16.5" customHeight="1" x14ac:dyDescent="0.2">
      <c r="A58" s="99" t="s">
        <v>468</v>
      </c>
      <c r="B58" s="762"/>
      <c r="C58" s="762"/>
      <c r="D58" s="762"/>
      <c r="E58" s="762"/>
      <c r="F58" s="762"/>
      <c r="G58" s="99"/>
      <c r="H58" s="99"/>
      <c r="I58" s="105"/>
      <c r="J58" s="105"/>
      <c r="K58" s="105"/>
    </row>
    <row r="59" spans="1:11" ht="17.25" customHeight="1" x14ac:dyDescent="0.2">
      <c r="A59" s="97"/>
      <c r="B59" s="770"/>
      <c r="C59" s="770"/>
      <c r="D59" s="770"/>
      <c r="E59" s="770"/>
      <c r="F59" s="770"/>
      <c r="G59" s="97"/>
      <c r="H59" s="97"/>
      <c r="I59" s="99"/>
      <c r="K59" s="97"/>
    </row>
    <row r="60" spans="1:11" x14ac:dyDescent="0.2">
      <c r="A60" s="97"/>
      <c r="B60" s="97"/>
      <c r="C60" s="97"/>
      <c r="D60" s="97"/>
      <c r="E60" s="97"/>
      <c r="F60" s="97"/>
      <c r="G60" s="97"/>
      <c r="H60" s="97"/>
      <c r="K60" s="97"/>
    </row>
    <row r="61" spans="1:11" x14ac:dyDescent="0.2">
      <c r="J61" s="99" t="s">
        <v>501</v>
      </c>
    </row>
    <row r="62" spans="1:11" x14ac:dyDescent="0.2">
      <c r="H62" s="771" t="s">
        <v>920</v>
      </c>
      <c r="I62" s="771"/>
      <c r="J62" s="771"/>
    </row>
    <row r="63" spans="1:11" x14ac:dyDescent="0.2">
      <c r="J63" s="7" t="s">
        <v>727</v>
      </c>
    </row>
    <row r="120" spans="1:5" x14ac:dyDescent="0.2">
      <c r="A120" s="76"/>
    </row>
    <row r="121" spans="1:5" ht="12.75" x14ac:dyDescent="0.2">
      <c r="A121" s="77"/>
    </row>
    <row r="122" spans="1:5" ht="12.75" x14ac:dyDescent="0.2">
      <c r="A122" s="78"/>
      <c r="B122"/>
      <c r="C122"/>
    </row>
    <row r="123" spans="1:5" ht="12.75" x14ac:dyDescent="0.2">
      <c r="A123"/>
      <c r="B123"/>
      <c r="C123"/>
      <c r="D123"/>
      <c r="E123"/>
    </row>
    <row r="124" spans="1:5" ht="12.75" x14ac:dyDescent="0.2">
      <c r="D124"/>
      <c r="E124"/>
    </row>
  </sheetData>
  <mergeCells count="15">
    <mergeCell ref="A19:E19"/>
    <mergeCell ref="A20:B20"/>
    <mergeCell ref="F29:G29"/>
    <mergeCell ref="B37:D37"/>
    <mergeCell ref="B39:D39"/>
    <mergeCell ref="H62:J62"/>
    <mergeCell ref="J22:K22"/>
    <mergeCell ref="I28:J28"/>
    <mergeCell ref="I56:K56"/>
    <mergeCell ref="C56:F56"/>
    <mergeCell ref="B58:F58"/>
    <mergeCell ref="B59:F59"/>
    <mergeCell ref="G36:J36"/>
    <mergeCell ref="A56:B56"/>
    <mergeCell ref="G56:H56"/>
  </mergeCells>
  <phoneticPr fontId="12" type="noConversion"/>
  <dataValidations count="4">
    <dataValidation operator="greaterThan" allowBlank="1" showInputMessage="1" showErrorMessage="1" sqref="C56:C57 D57:E57" xr:uid="{2AA62BD3-AD56-42AA-A250-DCF1048D3578}"/>
    <dataValidation type="date" allowBlank="1" showInputMessage="1" showErrorMessage="1" promptTitle="This needs to be a date format" prompt="Please input as 06/30/xx" sqref="C20" xr:uid="{99D7F921-85DB-472B-BA87-F4EFA8588357}">
      <formula1>36707</formula1>
      <formula2>72866</formula2>
    </dataValidation>
    <dataValidation type="whole" allowBlank="1" showInputMessage="1" showErrorMessage="1" promptTitle="This needs to be a whole number" prompt="Please input a whole number" sqref="A29 C28 C22 F25" xr:uid="{6E4E7338-21D8-4AAD-8775-F39D2E375C84}">
      <formula1>0</formula1>
      <formula2>1000000000</formula2>
    </dataValidation>
    <dataValidation type="whole" allowBlank="1" showInputMessage="1" showErrorMessage="1" promptTitle="This needs to be a whole number" prompt="Please input as a whole number" sqref="J22:K22 F29:G29 I28:J28" xr:uid="{F8ECFFD5-009B-459E-9B05-F3C9A4B6CA6B}">
      <formula1>0</formula1>
      <formula2>1E+23</formula2>
    </dataValidation>
  </dataValidations>
  <pageMargins left="0.55000000000000004" right="0.55000000000000004" top="0.5" bottom="0.25" header="0.5" footer="0"/>
  <pageSetup scale="97" orientation="portrait" r:id="rId1"/>
  <headerFooter alignWithMargins="0">
    <oddFooter>&amp;C&amp;8Last Revised &amp;D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C977B-61D3-426A-BC64-E461B9368D38}">
  <sheetPr codeName="Sheet20">
    <tabColor theme="7"/>
  </sheetPr>
  <dimension ref="A1:L61"/>
  <sheetViews>
    <sheetView zoomScale="75" zoomScaleNormal="75" workbookViewId="0">
      <selection activeCell="D50" sqref="D50"/>
    </sheetView>
  </sheetViews>
  <sheetFormatPr defaultColWidth="9.140625" defaultRowHeight="14.25" x14ac:dyDescent="0.2"/>
  <cols>
    <col min="1" max="1" width="1.7109375" style="45" customWidth="1"/>
    <col min="2" max="2" width="2.42578125" style="45" customWidth="1"/>
    <col min="3" max="3" width="4.42578125" style="45" customWidth="1"/>
    <col min="4" max="4" width="33" style="8" customWidth="1"/>
    <col min="5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87"/>
      <c r="H3" s="49"/>
    </row>
    <row r="4" spans="1:8" ht="15" x14ac:dyDescent="0.2">
      <c r="B4" s="90" t="s">
        <v>91</v>
      </c>
      <c r="C4" s="8"/>
      <c r="D4" s="16"/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ht="30" x14ac:dyDescent="0.25">
      <c r="A6" s="220"/>
      <c r="B6" s="237" t="s">
        <v>224</v>
      </c>
      <c r="C6" s="220"/>
      <c r="D6" s="238" t="s">
        <v>225</v>
      </c>
      <c r="E6" s="142"/>
      <c r="F6" s="142"/>
      <c r="G6" s="142"/>
      <c r="H6" s="143"/>
    </row>
    <row r="7" spans="1:8" x14ac:dyDescent="0.2">
      <c r="A7" s="183"/>
      <c r="B7" s="183"/>
      <c r="C7" s="183" t="s">
        <v>98</v>
      </c>
      <c r="D7" s="144" t="s">
        <v>99</v>
      </c>
      <c r="E7" s="142"/>
      <c r="F7" s="142"/>
      <c r="G7" s="142"/>
      <c r="H7" s="143"/>
    </row>
    <row r="8" spans="1:8" x14ac:dyDescent="0.2">
      <c r="A8" s="183"/>
      <c r="B8" s="183"/>
      <c r="C8" s="183" t="s">
        <v>100</v>
      </c>
      <c r="D8" s="144" t="s">
        <v>101</v>
      </c>
      <c r="E8" s="142"/>
      <c r="F8" s="142"/>
      <c r="G8" s="142"/>
      <c r="H8" s="143"/>
    </row>
    <row r="9" spans="1:8" x14ac:dyDescent="0.2">
      <c r="A9" s="183"/>
      <c r="B9" s="183"/>
      <c r="C9" s="183" t="s">
        <v>198</v>
      </c>
      <c r="D9" s="144"/>
      <c r="E9" s="142"/>
      <c r="F9" s="142"/>
      <c r="G9" s="142">
        <v>69596</v>
      </c>
      <c r="H9" s="143"/>
    </row>
    <row r="10" spans="1:8" x14ac:dyDescent="0.2">
      <c r="A10" s="183"/>
      <c r="B10" s="183"/>
      <c r="C10" s="183" t="s">
        <v>104</v>
      </c>
      <c r="D10" s="144" t="s">
        <v>105</v>
      </c>
      <c r="E10" s="142"/>
      <c r="F10" s="142"/>
      <c r="G10" s="142"/>
      <c r="H10" s="143"/>
    </row>
    <row r="11" spans="1:8" x14ac:dyDescent="0.2">
      <c r="A11" s="183"/>
      <c r="B11" s="183"/>
      <c r="C11" s="183" t="s">
        <v>108</v>
      </c>
      <c r="D11" s="144" t="s">
        <v>199</v>
      </c>
      <c r="E11" s="142"/>
      <c r="F11" s="142"/>
      <c r="G11" s="142">
        <v>400000</v>
      </c>
      <c r="H11" s="143"/>
    </row>
    <row r="12" spans="1:8" x14ac:dyDescent="0.2">
      <c r="A12" s="183"/>
      <c r="B12" s="183"/>
      <c r="C12" s="183" t="s">
        <v>642</v>
      </c>
      <c r="D12" s="144"/>
      <c r="E12" s="142"/>
      <c r="F12" s="142"/>
      <c r="G12" s="142"/>
      <c r="H12" s="143"/>
    </row>
    <row r="13" spans="1:8" ht="15.75" customHeight="1" thickBot="1" x14ac:dyDescent="0.3">
      <c r="A13" s="234"/>
      <c r="B13" s="235" t="s">
        <v>226</v>
      </c>
      <c r="C13" s="234"/>
      <c r="D13" s="204"/>
      <c r="E13" s="205"/>
      <c r="F13" s="205"/>
      <c r="G13" s="205">
        <f>SUM(G7:G12)</f>
        <v>469596</v>
      </c>
      <c r="H13" s="206"/>
    </row>
    <row r="14" spans="1:8" ht="16.5" customHeight="1" x14ac:dyDescent="0.25">
      <c r="A14" s="183"/>
      <c r="B14" s="220" t="s">
        <v>227</v>
      </c>
      <c r="C14" s="220"/>
      <c r="D14" s="157" t="s">
        <v>228</v>
      </c>
      <c r="E14" s="142"/>
      <c r="F14" s="142"/>
      <c r="G14" s="142"/>
      <c r="H14" s="143"/>
    </row>
    <row r="15" spans="1:8" x14ac:dyDescent="0.2">
      <c r="A15" s="183"/>
      <c r="B15" s="183"/>
      <c r="C15" s="183" t="s">
        <v>98</v>
      </c>
      <c r="D15" s="144" t="s">
        <v>99</v>
      </c>
      <c r="E15" s="142"/>
      <c r="F15" s="142"/>
      <c r="G15" s="142"/>
      <c r="H15" s="143"/>
    </row>
    <row r="16" spans="1:8" x14ac:dyDescent="0.2">
      <c r="A16" s="183"/>
      <c r="B16" s="183"/>
      <c r="C16" s="183" t="s">
        <v>100</v>
      </c>
      <c r="D16" s="144" t="s">
        <v>101</v>
      </c>
      <c r="E16" s="142"/>
      <c r="F16" s="142"/>
      <c r="G16" s="142"/>
      <c r="H16" s="143"/>
    </row>
    <row r="17" spans="1:8" x14ac:dyDescent="0.2">
      <c r="A17" s="183"/>
      <c r="B17" s="183"/>
      <c r="C17" s="183" t="s">
        <v>198</v>
      </c>
      <c r="D17" s="144"/>
      <c r="E17" s="142"/>
      <c r="F17" s="142"/>
      <c r="G17" s="142">
        <v>43285</v>
      </c>
      <c r="H17" s="143"/>
    </row>
    <row r="18" spans="1:8" x14ac:dyDescent="0.2">
      <c r="A18" s="183"/>
      <c r="B18" s="183"/>
      <c r="C18" s="183" t="s">
        <v>104</v>
      </c>
      <c r="D18" s="144" t="s">
        <v>105</v>
      </c>
      <c r="E18" s="142"/>
      <c r="F18" s="142"/>
      <c r="G18" s="142"/>
      <c r="H18" s="143"/>
    </row>
    <row r="19" spans="1:8" x14ac:dyDescent="0.2">
      <c r="A19" s="183"/>
      <c r="B19" s="183"/>
      <c r="C19" s="183" t="s">
        <v>108</v>
      </c>
      <c r="D19" s="144" t="s">
        <v>199</v>
      </c>
      <c r="E19" s="142"/>
      <c r="F19" s="142"/>
      <c r="G19" s="142"/>
      <c r="H19" s="143"/>
    </row>
    <row r="20" spans="1:8" x14ac:dyDescent="0.2">
      <c r="A20" s="183"/>
      <c r="B20" s="183"/>
      <c r="C20" s="183" t="s">
        <v>642</v>
      </c>
      <c r="D20" s="144"/>
      <c r="E20" s="142"/>
      <c r="F20" s="142"/>
      <c r="G20" s="142"/>
      <c r="H20" s="143"/>
    </row>
    <row r="21" spans="1:8" ht="15.75" customHeight="1" thickBot="1" x14ac:dyDescent="0.3">
      <c r="A21" s="234"/>
      <c r="B21" s="235" t="s">
        <v>229</v>
      </c>
      <c r="C21" s="234"/>
      <c r="D21" s="204"/>
      <c r="E21" s="205"/>
      <c r="F21" s="205"/>
      <c r="G21" s="205">
        <f>SUM(G15:G20)</f>
        <v>43285</v>
      </c>
      <c r="H21" s="206"/>
    </row>
    <row r="22" spans="1:8" ht="15.75" customHeight="1" x14ac:dyDescent="0.25">
      <c r="A22" s="183"/>
      <c r="B22" s="220" t="s">
        <v>230</v>
      </c>
      <c r="C22" s="220"/>
      <c r="D22" s="157" t="s">
        <v>231</v>
      </c>
      <c r="E22" s="142"/>
      <c r="F22" s="142"/>
      <c r="G22" s="142"/>
      <c r="H22" s="143"/>
    </row>
    <row r="23" spans="1:8" x14ac:dyDescent="0.2">
      <c r="A23" s="183"/>
      <c r="B23" s="183"/>
      <c r="C23" s="183" t="s">
        <v>98</v>
      </c>
      <c r="D23" s="144" t="s">
        <v>99</v>
      </c>
      <c r="E23" s="142"/>
      <c r="F23" s="142"/>
      <c r="G23" s="142"/>
      <c r="H23" s="143"/>
    </row>
    <row r="24" spans="1:8" x14ac:dyDescent="0.2">
      <c r="A24" s="183"/>
      <c r="B24" s="183"/>
      <c r="C24" s="183" t="s">
        <v>100</v>
      </c>
      <c r="D24" s="144" t="s">
        <v>101</v>
      </c>
      <c r="E24" s="215"/>
      <c r="F24" s="184"/>
      <c r="G24" s="184"/>
      <c r="H24" s="185"/>
    </row>
    <row r="25" spans="1:8" x14ac:dyDescent="0.2">
      <c r="A25" s="183"/>
      <c r="B25" s="183"/>
      <c r="C25" s="183" t="s">
        <v>198</v>
      </c>
      <c r="D25" s="144"/>
      <c r="E25" s="142"/>
      <c r="F25" s="142"/>
      <c r="G25" s="142"/>
      <c r="H25" s="143"/>
    </row>
    <row r="26" spans="1:8" x14ac:dyDescent="0.2">
      <c r="A26" s="183"/>
      <c r="B26" s="183"/>
      <c r="C26" s="183" t="s">
        <v>104</v>
      </c>
      <c r="D26" s="144" t="s">
        <v>105</v>
      </c>
      <c r="E26" s="142"/>
      <c r="F26" s="142"/>
      <c r="G26" s="142"/>
      <c r="H26" s="143"/>
    </row>
    <row r="27" spans="1:8" x14ac:dyDescent="0.2">
      <c r="A27" s="183"/>
      <c r="B27" s="183"/>
      <c r="C27" s="183" t="s">
        <v>108</v>
      </c>
      <c r="D27" s="144" t="s">
        <v>199</v>
      </c>
      <c r="E27" s="142"/>
      <c r="F27" s="142"/>
      <c r="G27" s="142"/>
      <c r="H27" s="143"/>
    </row>
    <row r="28" spans="1:8" x14ac:dyDescent="0.2">
      <c r="A28" s="183"/>
      <c r="B28" s="183"/>
      <c r="C28" s="183" t="s">
        <v>642</v>
      </c>
      <c r="D28" s="144"/>
      <c r="E28" s="142"/>
      <c r="F28" s="142"/>
      <c r="G28" s="142"/>
      <c r="H28" s="143"/>
    </row>
    <row r="29" spans="1:8" ht="16.5" customHeight="1" thickBot="1" x14ac:dyDescent="0.3">
      <c r="A29" s="234"/>
      <c r="B29" s="235" t="s">
        <v>232</v>
      </c>
      <c r="C29" s="234"/>
      <c r="D29" s="204"/>
      <c r="E29" s="236"/>
      <c r="F29" s="205"/>
      <c r="G29" s="205"/>
      <c r="H29" s="206"/>
    </row>
    <row r="30" spans="1:8" ht="20.25" customHeight="1" thickBot="1" x14ac:dyDescent="0.3">
      <c r="A30" s="186" t="s">
        <v>233</v>
      </c>
      <c r="B30" s="186"/>
      <c r="C30" s="187"/>
      <c r="D30" s="161"/>
      <c r="E30" s="239"/>
      <c r="F30" s="162"/>
      <c r="G30" s="162"/>
      <c r="H30" s="163"/>
    </row>
    <row r="31" spans="1:8" ht="19.5" customHeight="1" thickTop="1" x14ac:dyDescent="0.25">
      <c r="A31" s="188"/>
      <c r="B31" s="389"/>
      <c r="C31" s="188" t="s">
        <v>670</v>
      </c>
      <c r="D31" s="190"/>
      <c r="E31" s="390"/>
      <c r="F31" s="391"/>
      <c r="G31" s="391"/>
      <c r="H31" s="392"/>
    </row>
    <row r="32" spans="1:8" ht="17.25" customHeight="1" x14ac:dyDescent="0.25">
      <c r="A32" s="180"/>
      <c r="B32" s="180" t="s">
        <v>671</v>
      </c>
      <c r="C32" s="182"/>
      <c r="D32" s="181" t="s">
        <v>672</v>
      </c>
      <c r="E32" s="215"/>
      <c r="F32" s="184"/>
      <c r="G32" s="184"/>
      <c r="H32" s="185"/>
    </row>
    <row r="33" spans="1:8" x14ac:dyDescent="0.2">
      <c r="A33" s="183"/>
      <c r="B33" s="183"/>
      <c r="C33" s="183" t="s">
        <v>98</v>
      </c>
      <c r="D33" s="144" t="s">
        <v>99</v>
      </c>
      <c r="E33" s="142"/>
      <c r="F33" s="142"/>
      <c r="G33" s="142"/>
      <c r="H33" s="143"/>
    </row>
    <row r="34" spans="1:8" x14ac:dyDescent="0.2">
      <c r="A34" s="183"/>
      <c r="B34" s="183"/>
      <c r="C34" s="183" t="s">
        <v>100</v>
      </c>
      <c r="D34" s="144" t="s">
        <v>101</v>
      </c>
      <c r="E34" s="215"/>
      <c r="F34" s="184"/>
      <c r="G34" s="184"/>
      <c r="H34" s="185"/>
    </row>
    <row r="35" spans="1:8" x14ac:dyDescent="0.2">
      <c r="A35" s="183"/>
      <c r="B35" s="183"/>
      <c r="C35" s="183" t="s">
        <v>198</v>
      </c>
      <c r="D35" s="144"/>
      <c r="E35" s="142"/>
      <c r="F35" s="142"/>
      <c r="G35" s="142"/>
      <c r="H35" s="143"/>
    </row>
    <row r="36" spans="1:8" x14ac:dyDescent="0.2">
      <c r="A36" s="183"/>
      <c r="B36" s="183"/>
      <c r="C36" s="183" t="s">
        <v>104</v>
      </c>
      <c r="D36" s="144" t="s">
        <v>105</v>
      </c>
      <c r="E36" s="142"/>
      <c r="F36" s="142"/>
      <c r="G36" s="142">
        <v>115920</v>
      </c>
      <c r="H36" s="143"/>
    </row>
    <row r="37" spans="1:8" x14ac:dyDescent="0.2">
      <c r="A37" s="183"/>
      <c r="B37" s="183"/>
      <c r="C37" s="183" t="s">
        <v>108</v>
      </c>
      <c r="D37" s="144" t="s">
        <v>199</v>
      </c>
      <c r="E37" s="142"/>
      <c r="F37" s="142"/>
      <c r="G37" s="142"/>
      <c r="H37" s="143"/>
    </row>
    <row r="38" spans="1:8" x14ac:dyDescent="0.2">
      <c r="A38" s="183"/>
      <c r="B38" s="183"/>
      <c r="C38" s="183" t="s">
        <v>642</v>
      </c>
      <c r="D38" s="144"/>
      <c r="E38" s="142"/>
      <c r="F38" s="142"/>
      <c r="G38" s="142"/>
      <c r="H38" s="143"/>
    </row>
    <row r="39" spans="1:8" ht="16.5" customHeight="1" thickBot="1" x14ac:dyDescent="0.3">
      <c r="A39" s="234"/>
      <c r="B39" s="235" t="s">
        <v>673</v>
      </c>
      <c r="C39" s="234"/>
      <c r="D39" s="204"/>
      <c r="E39" s="236"/>
      <c r="F39" s="205"/>
      <c r="G39" s="205">
        <f>SUM(G32:G38)</f>
        <v>115920</v>
      </c>
      <c r="H39" s="206"/>
    </row>
    <row r="40" spans="1:8" ht="19.5" customHeight="1" x14ac:dyDescent="0.25">
      <c r="A40" s="183"/>
      <c r="B40" s="220" t="s">
        <v>234</v>
      </c>
      <c r="C40" s="220"/>
      <c r="D40" s="157" t="s">
        <v>235</v>
      </c>
      <c r="E40" s="141"/>
      <c r="F40" s="142"/>
      <c r="G40" s="142"/>
      <c r="H40" s="143"/>
    </row>
    <row r="41" spans="1:8" x14ac:dyDescent="0.2">
      <c r="A41" s="183"/>
      <c r="B41" s="183"/>
      <c r="C41" s="183" t="s">
        <v>98</v>
      </c>
      <c r="D41" s="144" t="s">
        <v>99</v>
      </c>
      <c r="E41" s="142"/>
      <c r="F41" s="142"/>
      <c r="G41" s="142"/>
      <c r="H41" s="143"/>
    </row>
    <row r="42" spans="1:8" x14ac:dyDescent="0.2">
      <c r="A42" s="183"/>
      <c r="B42" s="183"/>
      <c r="C42" s="183" t="s">
        <v>100</v>
      </c>
      <c r="D42" s="144" t="s">
        <v>101</v>
      </c>
      <c r="E42" s="142"/>
      <c r="F42" s="142"/>
      <c r="G42" s="142"/>
      <c r="H42" s="143"/>
    </row>
    <row r="43" spans="1:8" x14ac:dyDescent="0.2">
      <c r="A43" s="183"/>
      <c r="B43" s="183"/>
      <c r="C43" s="183" t="s">
        <v>198</v>
      </c>
      <c r="D43" s="144"/>
      <c r="E43" s="142"/>
      <c r="F43" s="142"/>
      <c r="G43" s="142"/>
      <c r="H43" s="143"/>
    </row>
    <row r="44" spans="1:8" x14ac:dyDescent="0.2">
      <c r="A44" s="183"/>
      <c r="B44" s="183"/>
      <c r="C44" s="183" t="s">
        <v>104</v>
      </c>
      <c r="D44" s="144" t="s">
        <v>105</v>
      </c>
      <c r="E44" s="142"/>
      <c r="F44" s="142"/>
      <c r="G44" s="142"/>
      <c r="H44" s="143"/>
    </row>
    <row r="45" spans="1:8" x14ac:dyDescent="0.2">
      <c r="A45" s="183"/>
      <c r="B45" s="183"/>
      <c r="C45" s="183" t="s">
        <v>108</v>
      </c>
      <c r="D45" s="144" t="s">
        <v>199</v>
      </c>
      <c r="E45" s="142"/>
      <c r="F45" s="142"/>
      <c r="G45" s="142"/>
      <c r="H45" s="143"/>
    </row>
    <row r="46" spans="1:8" x14ac:dyDescent="0.2">
      <c r="A46" s="183"/>
      <c r="B46" s="183"/>
      <c r="C46" s="183" t="s">
        <v>642</v>
      </c>
      <c r="D46" s="144"/>
      <c r="E46" s="142"/>
      <c r="F46" s="142"/>
      <c r="G46" s="142"/>
      <c r="H46" s="143"/>
    </row>
    <row r="47" spans="1:8" ht="15.75" customHeight="1" thickBot="1" x14ac:dyDescent="0.3">
      <c r="A47" s="234"/>
      <c r="B47" s="235" t="s">
        <v>236</v>
      </c>
      <c r="C47" s="234"/>
      <c r="D47" s="204"/>
      <c r="E47" s="205"/>
      <c r="F47" s="205"/>
      <c r="G47" s="205"/>
      <c r="H47" s="206"/>
    </row>
    <row r="48" spans="1:8" ht="15.75" customHeight="1" x14ac:dyDescent="0.25">
      <c r="A48" s="191"/>
      <c r="B48" s="219"/>
      <c r="C48" s="191"/>
      <c r="D48" s="164"/>
      <c r="E48" s="156"/>
      <c r="F48" s="156"/>
      <c r="G48" s="156"/>
      <c r="H48" s="156"/>
    </row>
    <row r="49" spans="1:12" ht="14.25" customHeight="1" x14ac:dyDescent="0.2">
      <c r="A49" s="191"/>
      <c r="B49" s="191"/>
      <c r="C49" s="191"/>
      <c r="D49" s="164"/>
      <c r="E49" s="156"/>
      <c r="F49" s="156"/>
      <c r="G49" s="156"/>
      <c r="H49" s="156"/>
      <c r="L49" s="51"/>
    </row>
    <row r="50" spans="1:12" ht="13.5" customHeight="1" x14ac:dyDescent="0.2">
      <c r="A50" s="183"/>
      <c r="B50" s="183"/>
      <c r="C50" s="183"/>
      <c r="D50" s="111" t="s">
        <v>955</v>
      </c>
      <c r="E50" s="164" t="s">
        <v>953</v>
      </c>
      <c r="F50" s="164"/>
      <c r="G50" s="165"/>
      <c r="H50" s="164"/>
    </row>
    <row r="51" spans="1:12" ht="15" customHeight="1" x14ac:dyDescent="0.2">
      <c r="A51" s="182"/>
      <c r="B51" s="182"/>
      <c r="C51" s="182"/>
      <c r="D51" s="192"/>
      <c r="E51" s="191" t="s">
        <v>211</v>
      </c>
      <c r="F51" s="164"/>
      <c r="G51" s="164"/>
      <c r="H51" s="164"/>
    </row>
    <row r="52" spans="1:12" ht="16.5" customHeight="1" x14ac:dyDescent="0.2">
      <c r="A52" s="191"/>
      <c r="B52" s="191"/>
      <c r="C52" s="191"/>
      <c r="D52" s="164"/>
      <c r="E52" s="164"/>
      <c r="F52" s="164"/>
      <c r="G52" s="164"/>
      <c r="H52" s="164"/>
    </row>
    <row r="53" spans="1:12" x14ac:dyDescent="0.2">
      <c r="A53" s="191"/>
      <c r="B53" s="191"/>
      <c r="C53" s="191"/>
      <c r="D53" s="164"/>
      <c r="E53" s="164"/>
      <c r="F53" s="164"/>
      <c r="G53" s="164"/>
    </row>
    <row r="54" spans="1:12" ht="15" customHeight="1" x14ac:dyDescent="0.2">
      <c r="A54" s="191"/>
      <c r="B54" s="191"/>
      <c r="C54" s="191"/>
      <c r="D54" s="164"/>
      <c r="E54" s="164"/>
      <c r="F54" s="164"/>
      <c r="G54" s="107"/>
      <c r="H54" s="135" t="s">
        <v>501</v>
      </c>
    </row>
    <row r="55" spans="1:12" x14ac:dyDescent="0.2">
      <c r="A55" s="191"/>
      <c r="B55" s="191"/>
      <c r="C55" s="191"/>
      <c r="D55" s="164"/>
      <c r="E55" s="164"/>
      <c r="F55" s="164"/>
      <c r="G55" s="164"/>
      <c r="H55" s="395" t="s">
        <v>756</v>
      </c>
    </row>
    <row r="56" spans="1:12" x14ac:dyDescent="0.2">
      <c r="H56" s="164"/>
    </row>
    <row r="57" spans="1:12" x14ac:dyDescent="0.2">
      <c r="H57" s="164"/>
    </row>
    <row r="58" spans="1:12" x14ac:dyDescent="0.2">
      <c r="H58" s="164"/>
    </row>
    <row r="59" spans="1:12" x14ac:dyDescent="0.2">
      <c r="H59" s="164"/>
    </row>
    <row r="60" spans="1:12" x14ac:dyDescent="0.2">
      <c r="H60" s="164"/>
    </row>
    <row r="61" spans="1:12" x14ac:dyDescent="0.2">
      <c r="H61" s="164"/>
    </row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DDE2FF-CEE8-40A9-AC7D-0D928E43FEAF}">
  <sheetPr codeName="Sheet21">
    <tabColor theme="0" tint="-0.499984740745262"/>
  </sheetPr>
  <dimension ref="A1:H56"/>
  <sheetViews>
    <sheetView zoomScale="80" zoomScaleNormal="80" workbookViewId="0">
      <selection activeCell="E47" sqref="E47"/>
    </sheetView>
  </sheetViews>
  <sheetFormatPr defaultColWidth="9.140625" defaultRowHeight="14.25" x14ac:dyDescent="0.2"/>
  <cols>
    <col min="1" max="1" width="1.7109375" style="45" customWidth="1"/>
    <col min="2" max="2" width="2.42578125" style="45" customWidth="1"/>
    <col min="3" max="3" width="4.42578125" style="45" customWidth="1"/>
    <col min="4" max="4" width="33" style="8" customWidth="1"/>
    <col min="5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87"/>
      <c r="H3" s="49"/>
    </row>
    <row r="4" spans="1:8" ht="15" x14ac:dyDescent="0.2">
      <c r="B4" s="90" t="s">
        <v>91</v>
      </c>
      <c r="C4" s="8"/>
      <c r="D4" s="16"/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ht="15" x14ac:dyDescent="0.25">
      <c r="A6" s="183"/>
      <c r="B6" s="220" t="s">
        <v>213</v>
      </c>
      <c r="C6" s="220"/>
      <c r="D6" s="157" t="s">
        <v>576</v>
      </c>
      <c r="E6" s="142"/>
      <c r="F6" s="142"/>
      <c r="G6" s="142"/>
      <c r="H6" s="143"/>
    </row>
    <row r="7" spans="1:8" x14ac:dyDescent="0.2">
      <c r="A7" s="183"/>
      <c r="B7" s="183"/>
      <c r="C7" s="183" t="s">
        <v>98</v>
      </c>
      <c r="D7" s="144" t="s">
        <v>99</v>
      </c>
      <c r="E7" s="142"/>
      <c r="F7" s="142"/>
      <c r="G7" s="142"/>
      <c r="H7" s="143"/>
    </row>
    <row r="8" spans="1:8" x14ac:dyDescent="0.2">
      <c r="A8" s="183"/>
      <c r="B8" s="183"/>
      <c r="C8" s="183" t="s">
        <v>100</v>
      </c>
      <c r="D8" s="144" t="s">
        <v>101</v>
      </c>
      <c r="E8" s="142"/>
      <c r="F8" s="142"/>
      <c r="G8" s="142"/>
      <c r="H8" s="143"/>
    </row>
    <row r="9" spans="1:8" x14ac:dyDescent="0.2">
      <c r="A9" s="183"/>
      <c r="B9" s="183"/>
      <c r="C9" s="183" t="s">
        <v>198</v>
      </c>
      <c r="D9" s="144"/>
      <c r="E9" s="142"/>
      <c r="F9" s="142"/>
      <c r="G9" s="142"/>
      <c r="H9" s="143"/>
    </row>
    <row r="10" spans="1:8" x14ac:dyDescent="0.2">
      <c r="A10" s="183"/>
      <c r="B10" s="183"/>
      <c r="C10" s="183" t="s">
        <v>104</v>
      </c>
      <c r="D10" s="144" t="s">
        <v>105</v>
      </c>
      <c r="E10" s="142"/>
      <c r="F10" s="142"/>
      <c r="G10" s="142"/>
      <c r="H10" s="143"/>
    </row>
    <row r="11" spans="1:8" x14ac:dyDescent="0.2">
      <c r="A11" s="183"/>
      <c r="B11" s="183"/>
      <c r="C11" s="183" t="s">
        <v>108</v>
      </c>
      <c r="D11" s="144" t="s">
        <v>199</v>
      </c>
      <c r="E11" s="142"/>
      <c r="F11" s="142"/>
      <c r="G11" s="142"/>
      <c r="H11" s="143"/>
    </row>
    <row r="12" spans="1:8" x14ac:dyDescent="0.2">
      <c r="A12" s="183"/>
      <c r="B12" s="183"/>
      <c r="C12" s="183" t="s">
        <v>642</v>
      </c>
      <c r="D12" s="461"/>
      <c r="E12" s="142"/>
      <c r="F12" s="142"/>
      <c r="G12" s="142"/>
      <c r="H12" s="143"/>
    </row>
    <row r="13" spans="1:8" ht="15.75" customHeight="1" thickBot="1" x14ac:dyDescent="0.3">
      <c r="A13" s="234"/>
      <c r="B13" s="235" t="s">
        <v>215</v>
      </c>
      <c r="C13" s="234"/>
      <c r="D13" s="204"/>
      <c r="E13" s="205"/>
      <c r="F13" s="205"/>
      <c r="G13" s="205"/>
      <c r="H13" s="206"/>
    </row>
    <row r="14" spans="1:8" ht="16.5" customHeight="1" x14ac:dyDescent="0.25">
      <c r="A14" s="183"/>
      <c r="B14" s="220" t="s">
        <v>216</v>
      </c>
      <c r="C14" s="220"/>
      <c r="D14" s="157" t="s">
        <v>217</v>
      </c>
      <c r="E14" s="142"/>
      <c r="F14" s="142"/>
      <c r="G14" s="142"/>
      <c r="H14" s="143"/>
    </row>
    <row r="15" spans="1:8" x14ac:dyDescent="0.2">
      <c r="A15" s="183"/>
      <c r="B15" s="183"/>
      <c r="C15" s="183" t="s">
        <v>98</v>
      </c>
      <c r="D15" s="144" t="s">
        <v>99</v>
      </c>
      <c r="E15" s="142"/>
      <c r="F15" s="142"/>
      <c r="G15" s="142"/>
      <c r="H15" s="143"/>
    </row>
    <row r="16" spans="1:8" x14ac:dyDescent="0.2">
      <c r="A16" s="183"/>
      <c r="B16" s="183"/>
      <c r="C16" s="183" t="s">
        <v>100</v>
      </c>
      <c r="D16" s="144" t="s">
        <v>101</v>
      </c>
      <c r="E16" s="142"/>
      <c r="F16" s="142"/>
      <c r="G16" s="142"/>
      <c r="H16" s="143"/>
    </row>
    <row r="17" spans="1:8" x14ac:dyDescent="0.2">
      <c r="A17" s="183"/>
      <c r="B17" s="183"/>
      <c r="C17" s="183" t="s">
        <v>198</v>
      </c>
      <c r="D17" s="144"/>
      <c r="E17" s="142"/>
      <c r="F17" s="142"/>
      <c r="G17" s="142"/>
      <c r="H17" s="143"/>
    </row>
    <row r="18" spans="1:8" x14ac:dyDescent="0.2">
      <c r="A18" s="183"/>
      <c r="B18" s="183"/>
      <c r="C18" s="183" t="s">
        <v>104</v>
      </c>
      <c r="D18" s="144" t="s">
        <v>105</v>
      </c>
      <c r="E18" s="142"/>
      <c r="F18" s="142"/>
      <c r="G18" s="142"/>
      <c r="H18" s="143"/>
    </row>
    <row r="19" spans="1:8" x14ac:dyDescent="0.2">
      <c r="A19" s="183"/>
      <c r="B19" s="183"/>
      <c r="C19" s="183" t="s">
        <v>108</v>
      </c>
      <c r="D19" s="144" t="s">
        <v>199</v>
      </c>
      <c r="E19" s="142"/>
      <c r="F19" s="142"/>
      <c r="G19" s="142"/>
      <c r="H19" s="143"/>
    </row>
    <row r="20" spans="1:8" x14ac:dyDescent="0.2">
      <c r="A20" s="183"/>
      <c r="B20" s="183"/>
      <c r="C20" s="183" t="s">
        <v>642</v>
      </c>
      <c r="D20" s="144"/>
      <c r="E20" s="142"/>
      <c r="F20" s="142"/>
      <c r="G20" s="142"/>
      <c r="H20" s="143"/>
    </row>
    <row r="21" spans="1:8" ht="15.75" customHeight="1" thickBot="1" x14ac:dyDescent="0.3">
      <c r="A21" s="234"/>
      <c r="B21" s="235" t="s">
        <v>218</v>
      </c>
      <c r="C21" s="234"/>
      <c r="D21" s="204"/>
      <c r="E21" s="205"/>
      <c r="F21" s="205"/>
      <c r="G21" s="205"/>
      <c r="H21" s="206"/>
    </row>
    <row r="22" spans="1:8" ht="18.75" customHeight="1" x14ac:dyDescent="0.25">
      <c r="A22" s="183"/>
      <c r="B22" s="220" t="s">
        <v>219</v>
      </c>
      <c r="C22" s="220"/>
      <c r="D22" s="157" t="s">
        <v>500</v>
      </c>
      <c r="E22" s="142"/>
      <c r="F22" s="142"/>
      <c r="G22" s="142"/>
      <c r="H22" s="143"/>
    </row>
    <row r="23" spans="1:8" x14ac:dyDescent="0.2">
      <c r="A23" s="183"/>
      <c r="B23" s="183"/>
      <c r="C23" s="183" t="s">
        <v>98</v>
      </c>
      <c r="D23" s="144" t="s">
        <v>99</v>
      </c>
      <c r="E23" s="142"/>
      <c r="F23" s="142"/>
      <c r="G23" s="142"/>
      <c r="H23" s="143"/>
    </row>
    <row r="24" spans="1:8" x14ac:dyDescent="0.2">
      <c r="A24" s="183"/>
      <c r="B24" s="183"/>
      <c r="C24" s="183" t="s">
        <v>100</v>
      </c>
      <c r="D24" s="144" t="s">
        <v>101</v>
      </c>
      <c r="E24" s="142"/>
      <c r="F24" s="142"/>
      <c r="G24" s="142"/>
      <c r="H24" s="143"/>
    </row>
    <row r="25" spans="1:8" x14ac:dyDescent="0.2">
      <c r="A25" s="183"/>
      <c r="B25" s="183"/>
      <c r="C25" s="183" t="s">
        <v>198</v>
      </c>
      <c r="D25" s="144"/>
      <c r="E25" s="142"/>
      <c r="F25" s="142"/>
      <c r="G25" s="142"/>
      <c r="H25" s="143"/>
    </row>
    <row r="26" spans="1:8" x14ac:dyDescent="0.2">
      <c r="A26" s="183"/>
      <c r="B26" s="183"/>
      <c r="C26" s="183" t="s">
        <v>104</v>
      </c>
      <c r="D26" s="144" t="s">
        <v>105</v>
      </c>
      <c r="E26" s="142"/>
      <c r="F26" s="142"/>
      <c r="G26" s="142"/>
      <c r="H26" s="143"/>
    </row>
    <row r="27" spans="1:8" x14ac:dyDescent="0.2">
      <c r="A27" s="183"/>
      <c r="B27" s="183"/>
      <c r="C27" s="183" t="s">
        <v>108</v>
      </c>
      <c r="D27" s="144" t="s">
        <v>199</v>
      </c>
      <c r="E27" s="142"/>
      <c r="F27" s="142"/>
      <c r="G27" s="142"/>
      <c r="H27" s="143"/>
    </row>
    <row r="28" spans="1:8" x14ac:dyDescent="0.2">
      <c r="A28" s="183"/>
      <c r="B28" s="183"/>
      <c r="C28" s="183" t="s">
        <v>642</v>
      </c>
      <c r="D28" s="144"/>
      <c r="E28" s="142"/>
      <c r="F28" s="142"/>
      <c r="G28" s="142"/>
      <c r="H28" s="143"/>
    </row>
    <row r="29" spans="1:8" ht="17.25" customHeight="1" thickBot="1" x14ac:dyDescent="0.3">
      <c r="A29" s="234"/>
      <c r="B29" s="235" t="s">
        <v>220</v>
      </c>
      <c r="C29" s="234"/>
      <c r="D29" s="204"/>
      <c r="E29" s="205"/>
      <c r="F29" s="205"/>
      <c r="G29" s="205"/>
      <c r="H29" s="206"/>
    </row>
    <row r="30" spans="1:8" ht="18" customHeight="1" x14ac:dyDescent="0.25">
      <c r="A30" s="183"/>
      <c r="B30" s="220" t="s">
        <v>221</v>
      </c>
      <c r="C30" s="220"/>
      <c r="D30" s="157" t="s">
        <v>214</v>
      </c>
      <c r="E30" s="142"/>
      <c r="F30" s="142"/>
      <c r="G30" s="142"/>
      <c r="H30" s="143"/>
    </row>
    <row r="31" spans="1:8" x14ac:dyDescent="0.2">
      <c r="A31" s="183"/>
      <c r="B31" s="183"/>
      <c r="C31" s="183" t="s">
        <v>98</v>
      </c>
      <c r="D31" s="144" t="s">
        <v>99</v>
      </c>
      <c r="E31" s="142"/>
      <c r="F31" s="142"/>
      <c r="G31" s="142"/>
      <c r="H31" s="143"/>
    </row>
    <row r="32" spans="1:8" x14ac:dyDescent="0.2">
      <c r="A32" s="183"/>
      <c r="B32" s="183"/>
      <c r="C32" s="183" t="s">
        <v>100</v>
      </c>
      <c r="D32" s="144" t="s">
        <v>101</v>
      </c>
      <c r="E32" s="215"/>
      <c r="F32" s="184"/>
      <c r="G32" s="184"/>
      <c r="H32" s="185"/>
    </row>
    <row r="33" spans="1:8" x14ac:dyDescent="0.2">
      <c r="A33" s="183"/>
      <c r="B33" s="183"/>
      <c r="C33" s="183" t="s">
        <v>198</v>
      </c>
      <c r="D33" s="144"/>
      <c r="E33" s="142"/>
      <c r="F33" s="142"/>
      <c r="G33" s="142"/>
      <c r="H33" s="143"/>
    </row>
    <row r="34" spans="1:8" x14ac:dyDescent="0.2">
      <c r="A34" s="183"/>
      <c r="B34" s="183"/>
      <c r="C34" s="183" t="s">
        <v>104</v>
      </c>
      <c r="D34" s="144" t="s">
        <v>105</v>
      </c>
      <c r="E34" s="142"/>
      <c r="F34" s="142"/>
      <c r="G34" s="142"/>
      <c r="H34" s="143"/>
    </row>
    <row r="35" spans="1:8" x14ac:dyDescent="0.2">
      <c r="A35" s="183"/>
      <c r="B35" s="183"/>
      <c r="C35" s="183" t="s">
        <v>108</v>
      </c>
      <c r="D35" s="144" t="s">
        <v>199</v>
      </c>
      <c r="E35" s="142"/>
      <c r="F35" s="142"/>
      <c r="G35" s="142"/>
      <c r="H35" s="143"/>
    </row>
    <row r="36" spans="1:8" x14ac:dyDescent="0.2">
      <c r="A36" s="183"/>
      <c r="B36" s="183"/>
      <c r="C36" s="183" t="s">
        <v>642</v>
      </c>
      <c r="D36" s="144"/>
      <c r="E36" s="142"/>
      <c r="F36" s="142"/>
      <c r="G36" s="142"/>
      <c r="H36" s="143"/>
    </row>
    <row r="37" spans="1:8" ht="16.5" customHeight="1" thickBot="1" x14ac:dyDescent="0.3">
      <c r="A37" s="234"/>
      <c r="B37" s="235" t="s">
        <v>223</v>
      </c>
      <c r="C37" s="234"/>
      <c r="D37" s="204"/>
      <c r="E37" s="236"/>
      <c r="F37" s="205"/>
      <c r="G37" s="205"/>
      <c r="H37" s="206"/>
    </row>
    <row r="38" spans="1:8" ht="18" customHeight="1" x14ac:dyDescent="0.25">
      <c r="A38" s="183"/>
      <c r="B38" s="220" t="s">
        <v>577</v>
      </c>
      <c r="C38" s="220"/>
      <c r="D38" s="157" t="s">
        <v>222</v>
      </c>
      <c r="E38" s="142"/>
      <c r="F38" s="142"/>
      <c r="G38" s="142"/>
      <c r="H38" s="143"/>
    </row>
    <row r="39" spans="1:8" x14ac:dyDescent="0.2">
      <c r="A39" s="183"/>
      <c r="B39" s="183"/>
      <c r="C39" s="183" t="s">
        <v>98</v>
      </c>
      <c r="D39" s="144" t="s">
        <v>99</v>
      </c>
      <c r="E39" s="142"/>
      <c r="F39" s="142"/>
      <c r="G39" s="142"/>
      <c r="H39" s="143"/>
    </row>
    <row r="40" spans="1:8" x14ac:dyDescent="0.2">
      <c r="A40" s="183"/>
      <c r="B40" s="183"/>
      <c r="C40" s="183" t="s">
        <v>100</v>
      </c>
      <c r="D40" s="144" t="s">
        <v>101</v>
      </c>
      <c r="E40" s="215"/>
      <c r="F40" s="184"/>
      <c r="G40" s="184"/>
      <c r="H40" s="185"/>
    </row>
    <row r="41" spans="1:8" x14ac:dyDescent="0.2">
      <c r="A41" s="183"/>
      <c r="B41" s="183"/>
      <c r="C41" s="183" t="s">
        <v>198</v>
      </c>
      <c r="D41" s="144"/>
      <c r="E41" s="142"/>
      <c r="F41" s="142"/>
      <c r="G41" s="142"/>
      <c r="H41" s="143"/>
    </row>
    <row r="42" spans="1:8" x14ac:dyDescent="0.2">
      <c r="A42" s="183"/>
      <c r="B42" s="183"/>
      <c r="C42" s="183" t="s">
        <v>104</v>
      </c>
      <c r="D42" s="144" t="s">
        <v>105</v>
      </c>
      <c r="E42" s="142"/>
      <c r="F42" s="142"/>
      <c r="G42" s="142"/>
      <c r="H42" s="143"/>
    </row>
    <row r="43" spans="1:8" x14ac:dyDescent="0.2">
      <c r="A43" s="183"/>
      <c r="B43" s="183"/>
      <c r="C43" s="183" t="s">
        <v>108</v>
      </c>
      <c r="D43" s="144" t="s">
        <v>199</v>
      </c>
      <c r="E43" s="142"/>
      <c r="F43" s="142"/>
      <c r="G43" s="142"/>
      <c r="H43" s="143"/>
    </row>
    <row r="44" spans="1:8" x14ac:dyDescent="0.2">
      <c r="A44" s="183"/>
      <c r="B44" s="183"/>
      <c r="C44" s="183" t="s">
        <v>642</v>
      </c>
      <c r="D44" s="144"/>
      <c r="E44" s="142"/>
      <c r="F44" s="142"/>
      <c r="G44" s="142"/>
      <c r="H44" s="143"/>
    </row>
    <row r="45" spans="1:8" ht="16.5" customHeight="1" thickBot="1" x14ac:dyDescent="0.3">
      <c r="A45" s="234"/>
      <c r="B45" s="235" t="s">
        <v>591</v>
      </c>
      <c r="C45" s="234"/>
      <c r="D45" s="204"/>
      <c r="E45" s="236"/>
      <c r="F45" s="205"/>
      <c r="G45" s="205"/>
      <c r="H45" s="206"/>
    </row>
    <row r="46" spans="1:8" ht="18" customHeight="1" x14ac:dyDescent="0.2">
      <c r="A46" s="191"/>
      <c r="B46" s="191"/>
      <c r="C46" s="191"/>
      <c r="D46" s="164"/>
      <c r="E46" s="156"/>
      <c r="F46" s="156"/>
      <c r="G46" s="156"/>
      <c r="H46" s="156"/>
    </row>
    <row r="47" spans="1:8" x14ac:dyDescent="0.2">
      <c r="A47" s="183"/>
      <c r="B47" s="183"/>
      <c r="C47" s="183"/>
      <c r="D47" s="140"/>
      <c r="E47" s="164" t="s">
        <v>953</v>
      </c>
      <c r="F47" s="164"/>
      <c r="G47" s="165"/>
      <c r="H47" s="164"/>
    </row>
    <row r="48" spans="1:8" x14ac:dyDescent="0.2">
      <c r="A48" s="182"/>
      <c r="B48" s="182"/>
      <c r="C48" s="182"/>
      <c r="D48" s="192"/>
      <c r="E48" s="191" t="s">
        <v>211</v>
      </c>
      <c r="F48" s="164"/>
      <c r="G48" s="164"/>
      <c r="H48" s="164"/>
    </row>
    <row r="49" spans="1:8" x14ac:dyDescent="0.2">
      <c r="A49" s="191"/>
      <c r="B49" s="191"/>
      <c r="C49" s="191"/>
      <c r="D49" s="164"/>
      <c r="E49" s="164"/>
      <c r="F49" s="164"/>
      <c r="G49" s="164"/>
      <c r="H49" s="164"/>
    </row>
    <row r="50" spans="1:8" x14ac:dyDescent="0.2">
      <c r="A50" s="191"/>
      <c r="B50" s="191"/>
      <c r="C50" s="191"/>
      <c r="D50" s="164"/>
      <c r="E50" s="164"/>
      <c r="F50" s="164"/>
      <c r="G50" s="164"/>
      <c r="H50" s="164"/>
    </row>
    <row r="51" spans="1:8" ht="18.75" customHeight="1" x14ac:dyDescent="0.2">
      <c r="H51" s="164"/>
    </row>
    <row r="52" spans="1:8" ht="19.5" customHeight="1" x14ac:dyDescent="0.2">
      <c r="H52" s="164"/>
    </row>
    <row r="53" spans="1:8" x14ac:dyDescent="0.2">
      <c r="H53" s="164"/>
    </row>
    <row r="55" spans="1:8" x14ac:dyDescent="0.2">
      <c r="H55" s="135" t="s">
        <v>501</v>
      </c>
    </row>
    <row r="56" spans="1:8" x14ac:dyDescent="0.2">
      <c r="H56" s="395" t="s">
        <v>750</v>
      </c>
    </row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7C920-E1F3-4F81-8E56-D08F6B7299BB}">
  <sheetPr codeName="Sheet22">
    <tabColor theme="7"/>
  </sheetPr>
  <dimension ref="A1:J49"/>
  <sheetViews>
    <sheetView zoomScale="80" zoomScaleNormal="80" workbookViewId="0">
      <selection activeCell="J15" sqref="J15"/>
    </sheetView>
  </sheetViews>
  <sheetFormatPr defaultColWidth="9.140625" defaultRowHeight="14.25" x14ac:dyDescent="0.2"/>
  <cols>
    <col min="1" max="1" width="1.7109375" style="191" customWidth="1"/>
    <col min="2" max="2" width="3.42578125" style="191" customWidth="1"/>
    <col min="3" max="3" width="4.42578125" style="191" customWidth="1"/>
    <col min="4" max="4" width="33" style="164" customWidth="1"/>
    <col min="5" max="6" width="17.7109375" style="164" customWidth="1"/>
    <col min="7" max="7" width="17" style="164" customWidth="1"/>
    <col min="8" max="8" width="17.7109375" style="164" customWidth="1"/>
    <col min="9" max="9" width="9.140625" style="164"/>
    <col min="10" max="10" width="10.42578125" style="164" bestFit="1" customWidth="1"/>
    <col min="11" max="16384" width="9.140625" style="164"/>
  </cols>
  <sheetData>
    <row r="1" spans="1:8" x14ac:dyDescent="0.2">
      <c r="A1" s="677"/>
      <c r="B1" s="677"/>
      <c r="C1" s="677"/>
      <c r="D1" s="606"/>
      <c r="E1" s="678">
        <v>-1</v>
      </c>
      <c r="F1" s="679">
        <v>-2</v>
      </c>
      <c r="G1" s="681">
        <v>-3</v>
      </c>
      <c r="H1" s="681">
        <v>-4</v>
      </c>
    </row>
    <row r="2" spans="1:8" x14ac:dyDescent="0.2">
      <c r="D2" s="194"/>
      <c r="E2" s="194"/>
      <c r="F2" s="611" t="s">
        <v>1</v>
      </c>
      <c r="G2" s="798" t="str">
        <f>"BUDGET YEAR ENDING "&amp;TEXT('Form 1'!$C$138,"mm/dd/yy")</f>
        <v>BUDGET YEAR ENDING 06/30/26</v>
      </c>
      <c r="H2" s="799"/>
    </row>
    <row r="3" spans="1:8" x14ac:dyDescent="0.2">
      <c r="D3" s="194"/>
      <c r="E3" s="685" t="s">
        <v>486</v>
      </c>
      <c r="F3" s="685" t="s">
        <v>488</v>
      </c>
      <c r="G3" s="694"/>
      <c r="H3" s="687"/>
    </row>
    <row r="4" spans="1:8" ht="15" x14ac:dyDescent="0.2">
      <c r="B4" s="695" t="s">
        <v>91</v>
      </c>
      <c r="C4" s="164"/>
      <c r="D4" s="194"/>
      <c r="E4" s="685" t="s">
        <v>487</v>
      </c>
      <c r="F4" s="685" t="s">
        <v>487</v>
      </c>
      <c r="G4" s="688" t="s">
        <v>489</v>
      </c>
      <c r="H4" s="689" t="s">
        <v>158</v>
      </c>
    </row>
    <row r="5" spans="1:8" s="687" customFormat="1" ht="18" customHeight="1" x14ac:dyDescent="0.2">
      <c r="A5" s="225"/>
      <c r="B5" s="810"/>
      <c r="C5" s="810"/>
      <c r="D5" s="811"/>
      <c r="E5" s="690">
        <f>'Form 1'!$C$129</f>
        <v>45473</v>
      </c>
      <c r="F5" s="690">
        <f>'Form 1'!$C$133</f>
        <v>45838</v>
      </c>
      <c r="G5" s="691" t="s">
        <v>490</v>
      </c>
      <c r="H5" s="224" t="s">
        <v>490</v>
      </c>
    </row>
    <row r="6" spans="1:8" ht="15" x14ac:dyDescent="0.25">
      <c r="A6" s="183"/>
      <c r="B6" s="220" t="s">
        <v>196</v>
      </c>
      <c r="C6" s="220"/>
      <c r="D6" s="157" t="s">
        <v>197</v>
      </c>
      <c r="E6" s="142"/>
      <c r="F6" s="142"/>
      <c r="G6" s="142"/>
      <c r="H6" s="143"/>
    </row>
    <row r="7" spans="1:8" x14ac:dyDescent="0.2">
      <c r="A7" s="183"/>
      <c r="B7" s="183"/>
      <c r="C7" s="183" t="s">
        <v>98</v>
      </c>
      <c r="D7" s="144" t="s">
        <v>99</v>
      </c>
      <c r="E7" s="142"/>
      <c r="F7" s="142"/>
      <c r="G7" s="142"/>
      <c r="H7" s="143"/>
    </row>
    <row r="8" spans="1:8" x14ac:dyDescent="0.2">
      <c r="A8" s="183"/>
      <c r="B8" s="183"/>
      <c r="C8" s="183" t="s">
        <v>100</v>
      </c>
      <c r="D8" s="144" t="s">
        <v>101</v>
      </c>
      <c r="E8" s="142"/>
      <c r="F8" s="142"/>
      <c r="G8" s="142"/>
      <c r="H8" s="143"/>
    </row>
    <row r="9" spans="1:8" x14ac:dyDescent="0.2">
      <c r="A9" s="183"/>
      <c r="B9" s="183"/>
      <c r="C9" s="183" t="s">
        <v>198</v>
      </c>
      <c r="D9" s="144"/>
      <c r="E9" s="142"/>
      <c r="F9" s="142"/>
      <c r="G9" s="142"/>
      <c r="H9" s="143"/>
    </row>
    <row r="10" spans="1:8" x14ac:dyDescent="0.2">
      <c r="A10" s="183"/>
      <c r="B10" s="183"/>
      <c r="C10" s="183" t="s">
        <v>104</v>
      </c>
      <c r="D10" s="144" t="s">
        <v>105</v>
      </c>
      <c r="E10" s="142"/>
      <c r="F10" s="142"/>
      <c r="G10" s="142"/>
      <c r="H10" s="143"/>
    </row>
    <row r="11" spans="1:8" x14ac:dyDescent="0.2">
      <c r="A11" s="183"/>
      <c r="B11" s="183"/>
      <c r="C11" s="183" t="s">
        <v>108</v>
      </c>
      <c r="D11" s="144" t="s">
        <v>199</v>
      </c>
      <c r="E11" s="142"/>
      <c r="F11" s="142"/>
      <c r="G11" s="142"/>
      <c r="H11" s="143"/>
    </row>
    <row r="12" spans="1:8" x14ac:dyDescent="0.2">
      <c r="A12" s="183"/>
      <c r="B12" s="183"/>
      <c r="C12" s="183" t="s">
        <v>642</v>
      </c>
      <c r="D12" s="144"/>
      <c r="E12" s="142"/>
      <c r="F12" s="142"/>
      <c r="G12" s="142"/>
      <c r="H12" s="143"/>
    </row>
    <row r="13" spans="1:8" ht="15.75" customHeight="1" thickBot="1" x14ac:dyDescent="0.3">
      <c r="A13" s="234"/>
      <c r="B13" s="235" t="s">
        <v>200</v>
      </c>
      <c r="C13" s="234"/>
      <c r="D13" s="204"/>
      <c r="E13" s="205"/>
      <c r="F13" s="205"/>
      <c r="G13" s="205"/>
      <c r="H13" s="206"/>
    </row>
    <row r="14" spans="1:8" ht="31.5" customHeight="1" thickBot="1" x14ac:dyDescent="0.3">
      <c r="A14" s="240" t="s">
        <v>201</v>
      </c>
      <c r="B14" s="186"/>
      <c r="C14" s="806" t="s">
        <v>499</v>
      </c>
      <c r="D14" s="807"/>
      <c r="E14" s="162"/>
      <c r="F14" s="162"/>
      <c r="G14" s="162"/>
      <c r="H14" s="163"/>
    </row>
    <row r="15" spans="1:8" ht="19.5" customHeight="1" thickTop="1" x14ac:dyDescent="0.25">
      <c r="A15" s="183"/>
      <c r="B15" s="220" t="s">
        <v>578</v>
      </c>
      <c r="C15" s="220"/>
      <c r="D15" s="157" t="s">
        <v>202</v>
      </c>
      <c r="E15" s="142"/>
      <c r="F15" s="142"/>
      <c r="G15" s="142"/>
      <c r="H15" s="143"/>
    </row>
    <row r="16" spans="1:8" ht="15" thickBot="1" x14ac:dyDescent="0.25">
      <c r="A16" s="183"/>
      <c r="B16" s="183"/>
      <c r="C16" s="183" t="s">
        <v>253</v>
      </c>
      <c r="D16" s="144" t="s">
        <v>203</v>
      </c>
      <c r="E16" s="142"/>
      <c r="F16" s="142"/>
      <c r="G16" s="142"/>
      <c r="H16" s="143"/>
    </row>
    <row r="17" spans="1:10" ht="33" customHeight="1" thickTop="1" thickBot="1" x14ac:dyDescent="0.3">
      <c r="A17" s="359" t="s">
        <v>204</v>
      </c>
      <c r="B17" s="242"/>
      <c r="C17" s="808" t="s">
        <v>205</v>
      </c>
      <c r="D17" s="809"/>
      <c r="E17" s="243"/>
      <c r="F17" s="243"/>
      <c r="G17" s="243">
        <f>+'Sch BB-12'!G14+'Sch BB-12'!G22+'Sch BB-12'!G30+'Sch BB-12'!G46+'Sch BB-13'!G13+'Sch BB-13'!G21+'Sch BB-13'!G29+'Sch BB-13'!G39+'Sch BB-13'!G47</f>
        <v>1106228.8999999999</v>
      </c>
      <c r="H17" s="244"/>
    </row>
    <row r="18" spans="1:10" ht="24" customHeight="1" thickTop="1" thickBot="1" x14ac:dyDescent="0.3">
      <c r="A18" s="245" t="s">
        <v>206</v>
      </c>
      <c r="B18" s="242"/>
      <c r="C18" s="242"/>
      <c r="D18" s="246"/>
      <c r="E18" s="243"/>
      <c r="F18" s="243"/>
      <c r="G18" s="243">
        <f>+G17+'Sch BB-7'!G51+'Sch BB-7'!G28</f>
        <v>1817107.02</v>
      </c>
      <c r="H18" s="244"/>
      <c r="J18" s="156"/>
    </row>
    <row r="19" spans="1:10" ht="32.25" customHeight="1" thickTop="1" thickBot="1" x14ac:dyDescent="0.25">
      <c r="A19" s="242"/>
      <c r="B19" s="359" t="s">
        <v>579</v>
      </c>
      <c r="C19" s="242"/>
      <c r="D19" s="360" t="s">
        <v>212</v>
      </c>
      <c r="E19" s="247" t="s">
        <v>207</v>
      </c>
      <c r="F19" s="247"/>
      <c r="G19" s="243"/>
      <c r="H19" s="244"/>
    </row>
    <row r="20" spans="1:10" ht="24" customHeight="1" thickTop="1" x14ac:dyDescent="0.25">
      <c r="A20" s="189"/>
      <c r="B20" s="220" t="s">
        <v>617</v>
      </c>
      <c r="C20" s="183"/>
      <c r="D20" s="220" t="s">
        <v>208</v>
      </c>
      <c r="E20" s="142"/>
      <c r="F20" s="142"/>
      <c r="G20" s="142">
        <f>+'Sch BB-6'!F23-'Sch BB-14A'!G18</f>
        <v>39174.979999999981</v>
      </c>
      <c r="H20" s="143"/>
    </row>
    <row r="21" spans="1:10" ht="18.75" customHeight="1" x14ac:dyDescent="0.2">
      <c r="A21" s="183"/>
      <c r="B21" s="541" t="s">
        <v>683</v>
      </c>
      <c r="C21" s="541"/>
      <c r="D21" s="542"/>
      <c r="E21" s="605"/>
      <c r="F21" s="605"/>
      <c r="G21" s="605"/>
      <c r="H21" s="603"/>
    </row>
    <row r="22" spans="1:10" ht="18.75" customHeight="1" x14ac:dyDescent="0.2">
      <c r="A22" s="183"/>
      <c r="B22" s="183" t="s">
        <v>679</v>
      </c>
      <c r="C22" s="183"/>
      <c r="D22" s="144"/>
      <c r="E22" s="142"/>
      <c r="F22" s="142"/>
      <c r="G22" s="142"/>
      <c r="H22" s="143"/>
    </row>
    <row r="23" spans="1:10" ht="22.5" customHeight="1" thickBot="1" x14ac:dyDescent="0.3">
      <c r="A23" s="209" t="s">
        <v>209</v>
      </c>
      <c r="B23" s="210"/>
      <c r="C23" s="210"/>
      <c r="D23" s="211"/>
      <c r="E23" s="212"/>
      <c r="F23" s="212"/>
      <c r="G23" s="212">
        <f>+G20</f>
        <v>39174.979999999981</v>
      </c>
      <c r="H23" s="213"/>
    </row>
    <row r="24" spans="1:10" ht="26.25" customHeight="1" thickTop="1" thickBot="1" x14ac:dyDescent="0.3">
      <c r="A24" s="245" t="s">
        <v>210</v>
      </c>
      <c r="B24" s="242"/>
      <c r="C24" s="242"/>
      <c r="D24" s="246"/>
      <c r="E24" s="243"/>
      <c r="F24" s="243"/>
      <c r="G24" s="243">
        <f>+G18+G23</f>
        <v>1856282</v>
      </c>
      <c r="H24" s="244"/>
    </row>
    <row r="25" spans="1:10" ht="15" thickTop="1" x14ac:dyDescent="0.2">
      <c r="E25" s="156"/>
      <c r="F25" s="156"/>
      <c r="G25" s="156"/>
      <c r="H25" s="156"/>
    </row>
    <row r="26" spans="1:10" x14ac:dyDescent="0.2">
      <c r="E26" s="156"/>
      <c r="F26" s="156"/>
      <c r="G26" s="156"/>
      <c r="H26" s="156"/>
    </row>
    <row r="27" spans="1:10" x14ac:dyDescent="0.2">
      <c r="E27" s="156"/>
      <c r="F27" s="156"/>
      <c r="G27" s="156"/>
      <c r="H27" s="156"/>
    </row>
    <row r="28" spans="1:10" ht="17.25" customHeight="1" x14ac:dyDescent="0.2">
      <c r="A28" s="183"/>
      <c r="B28" s="183"/>
      <c r="C28" s="183"/>
      <c r="D28" s="111" t="s">
        <v>955</v>
      </c>
      <c r="E28" s="164" t="s">
        <v>953</v>
      </c>
    </row>
    <row r="29" spans="1:10" ht="18" customHeight="1" x14ac:dyDescent="0.2">
      <c r="A29" s="182"/>
      <c r="B29" s="182"/>
      <c r="C29" s="182"/>
      <c r="D29" s="192"/>
      <c r="E29" s="191" t="s">
        <v>211</v>
      </c>
    </row>
    <row r="32" spans="1:10" x14ac:dyDescent="0.2">
      <c r="E32" s="156"/>
      <c r="F32" s="156"/>
      <c r="G32" s="156"/>
      <c r="H32" s="156"/>
    </row>
    <row r="33" spans="1:8" x14ac:dyDescent="0.2">
      <c r="E33" s="156"/>
      <c r="F33" s="156"/>
      <c r="G33" s="156"/>
      <c r="H33" s="156"/>
    </row>
    <row r="34" spans="1:8" ht="13.5" customHeight="1" x14ac:dyDescent="0.2"/>
    <row r="35" spans="1:8" ht="15.75" customHeight="1" x14ac:dyDescent="0.2"/>
    <row r="36" spans="1:8" ht="14.25" customHeight="1" x14ac:dyDescent="0.2"/>
    <row r="38" spans="1:8" ht="15" customHeight="1" x14ac:dyDescent="0.2"/>
    <row r="39" spans="1:8" ht="21" customHeight="1" x14ac:dyDescent="0.25">
      <c r="A39" s="219"/>
      <c r="B39" s="219"/>
    </row>
    <row r="43" spans="1:8" ht="18.75" customHeight="1" x14ac:dyDescent="0.2"/>
    <row r="44" spans="1:8" ht="19.5" customHeight="1" x14ac:dyDescent="0.2"/>
    <row r="48" spans="1:8" x14ac:dyDescent="0.2">
      <c r="H48" s="135" t="s">
        <v>501</v>
      </c>
    </row>
    <row r="49" spans="8:8" x14ac:dyDescent="0.2">
      <c r="H49" s="696" t="s">
        <v>751</v>
      </c>
    </row>
  </sheetData>
  <mergeCells count="4">
    <mergeCell ref="C14:D14"/>
    <mergeCell ref="C17:D17"/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5AD83E-DF6F-4C0F-A960-A947EF1379CF}">
  <sheetPr codeName="Sheet23">
    <tabColor theme="0" tint="-0.499984740745262"/>
  </sheetPr>
  <dimension ref="A1:L56"/>
  <sheetViews>
    <sheetView zoomScale="80" zoomScaleNormal="80" workbookViewId="0">
      <selection activeCell="G7" sqref="G7"/>
    </sheetView>
  </sheetViews>
  <sheetFormatPr defaultColWidth="9.140625" defaultRowHeight="14.25" x14ac:dyDescent="0.2"/>
  <cols>
    <col min="1" max="1" width="1.7109375" style="45" customWidth="1"/>
    <col min="2" max="2" width="2.42578125" style="45" customWidth="1"/>
    <col min="3" max="3" width="4.42578125" style="45" customWidth="1"/>
    <col min="4" max="4" width="34" style="8" customWidth="1"/>
    <col min="5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87"/>
      <c r="H3" s="49"/>
    </row>
    <row r="4" spans="1:8" ht="15" x14ac:dyDescent="0.2">
      <c r="B4" s="90"/>
      <c r="D4" s="94" t="s">
        <v>493</v>
      </c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'Sch BB-14A'!F5</f>
        <v>45838</v>
      </c>
      <c r="G5" s="86" t="s">
        <v>490</v>
      </c>
      <c r="H5" s="48" t="s">
        <v>490</v>
      </c>
    </row>
    <row r="6" spans="1:8" s="49" customFormat="1" ht="18" customHeight="1" thickBot="1" x14ac:dyDescent="0.3">
      <c r="A6" s="235" t="s">
        <v>261</v>
      </c>
      <c r="B6" s="355"/>
      <c r="C6" s="353"/>
      <c r="D6" s="352" t="s">
        <v>178</v>
      </c>
      <c r="E6" s="47"/>
      <c r="F6" s="47"/>
      <c r="G6" s="47"/>
      <c r="H6" s="48"/>
    </row>
    <row r="7" spans="1:8" s="49" customFormat="1" ht="18" customHeight="1" x14ac:dyDescent="0.2">
      <c r="A7" s="225"/>
      <c r="B7" s="183" t="s">
        <v>179</v>
      </c>
      <c r="C7" s="221"/>
      <c r="D7" s="248" t="s">
        <v>180</v>
      </c>
      <c r="E7" s="223"/>
      <c r="F7" s="223"/>
      <c r="G7" s="223"/>
      <c r="H7" s="224"/>
    </row>
    <row r="8" spans="1:8" x14ac:dyDescent="0.2">
      <c r="A8" s="183"/>
      <c r="B8" s="183" t="s">
        <v>181</v>
      </c>
      <c r="C8" s="183"/>
      <c r="D8" s="144" t="s">
        <v>182</v>
      </c>
      <c r="E8" s="142"/>
      <c r="F8" s="142"/>
      <c r="G8" s="142"/>
      <c r="H8" s="143"/>
    </row>
    <row r="9" spans="1:8" x14ac:dyDescent="0.2">
      <c r="A9" s="183"/>
      <c r="B9" s="183"/>
      <c r="C9" s="183"/>
      <c r="D9" s="144"/>
      <c r="E9" s="142"/>
      <c r="F9" s="142"/>
      <c r="G9" s="142"/>
      <c r="H9" s="143"/>
    </row>
    <row r="10" spans="1:8" x14ac:dyDescent="0.2">
      <c r="A10" s="183"/>
      <c r="B10" s="183"/>
      <c r="C10" s="183"/>
      <c r="D10" s="144"/>
      <c r="E10" s="142"/>
      <c r="F10" s="142"/>
      <c r="G10" s="142"/>
      <c r="H10" s="143"/>
    </row>
    <row r="11" spans="1:8" x14ac:dyDescent="0.2">
      <c r="A11" s="183"/>
      <c r="B11" s="183"/>
      <c r="C11" s="183"/>
      <c r="D11" s="144"/>
      <c r="E11" s="142"/>
      <c r="F11" s="142"/>
      <c r="G11" s="142"/>
      <c r="H11" s="143"/>
    </row>
    <row r="12" spans="1:8" x14ac:dyDescent="0.2">
      <c r="A12" s="183"/>
      <c r="B12" s="183"/>
      <c r="C12" s="183"/>
      <c r="D12" s="144"/>
      <c r="E12" s="142"/>
      <c r="F12" s="142"/>
      <c r="G12" s="142"/>
      <c r="H12" s="143"/>
    </row>
    <row r="13" spans="1:8" x14ac:dyDescent="0.2">
      <c r="A13" s="183"/>
      <c r="B13" s="183" t="s">
        <v>114</v>
      </c>
      <c r="C13" s="183"/>
      <c r="D13" s="144" t="s">
        <v>354</v>
      </c>
      <c r="E13" s="142"/>
      <c r="F13" s="142"/>
      <c r="G13" s="142"/>
      <c r="H13" s="143"/>
    </row>
    <row r="14" spans="1:8" ht="15" customHeight="1" x14ac:dyDescent="0.25">
      <c r="A14" s="183"/>
      <c r="B14" s="183"/>
      <c r="C14" s="220" t="s">
        <v>183</v>
      </c>
      <c r="D14" s="144"/>
      <c r="E14" s="142"/>
      <c r="F14" s="142"/>
      <c r="G14" s="142"/>
      <c r="H14" s="143"/>
    </row>
    <row r="15" spans="1:8" ht="15.75" customHeight="1" x14ac:dyDescent="0.2">
      <c r="A15" s="183"/>
      <c r="B15" s="183" t="s">
        <v>184</v>
      </c>
      <c r="C15" s="183"/>
      <c r="D15" s="144"/>
      <c r="E15" s="142"/>
      <c r="F15" s="142"/>
      <c r="G15" s="142"/>
      <c r="H15" s="143"/>
    </row>
    <row r="16" spans="1:8" ht="17.25" customHeight="1" thickBot="1" x14ac:dyDescent="0.3">
      <c r="A16" s="234"/>
      <c r="B16" s="234"/>
      <c r="C16" s="235" t="s">
        <v>185</v>
      </c>
      <c r="D16" s="249"/>
      <c r="E16" s="205"/>
      <c r="F16" s="205"/>
      <c r="G16" s="205"/>
      <c r="H16" s="206"/>
    </row>
    <row r="17" spans="1:8" ht="21" customHeight="1" thickBot="1" x14ac:dyDescent="0.3">
      <c r="A17" s="250"/>
      <c r="B17" s="251" t="s">
        <v>186</v>
      </c>
      <c r="C17" s="250"/>
      <c r="D17" s="173"/>
      <c r="E17" s="155"/>
      <c r="F17" s="155"/>
      <c r="G17" s="155"/>
      <c r="H17" s="156"/>
    </row>
    <row r="18" spans="1:8" ht="18" customHeight="1" x14ac:dyDescent="0.2">
      <c r="A18" s="183"/>
      <c r="B18" s="183" t="s">
        <v>179</v>
      </c>
      <c r="C18" s="183"/>
      <c r="D18" s="144" t="s">
        <v>180</v>
      </c>
      <c r="E18" s="142"/>
      <c r="F18" s="142"/>
      <c r="G18" s="142"/>
      <c r="H18" s="143"/>
    </row>
    <row r="19" spans="1:8" x14ac:dyDescent="0.2">
      <c r="A19" s="183"/>
      <c r="B19" s="183" t="s">
        <v>181</v>
      </c>
      <c r="C19" s="183"/>
      <c r="D19" s="144" t="s">
        <v>182</v>
      </c>
      <c r="E19" s="142"/>
      <c r="F19" s="142"/>
      <c r="G19" s="142"/>
      <c r="H19" s="143"/>
    </row>
    <row r="20" spans="1:8" x14ac:dyDescent="0.2">
      <c r="A20" s="183"/>
      <c r="B20" s="183"/>
      <c r="C20" s="183"/>
      <c r="D20" s="144"/>
      <c r="E20" s="142"/>
      <c r="F20" s="142"/>
      <c r="G20" s="142"/>
      <c r="H20" s="143"/>
    </row>
    <row r="21" spans="1:8" x14ac:dyDescent="0.2">
      <c r="A21" s="183"/>
      <c r="B21" s="183"/>
      <c r="C21" s="183"/>
      <c r="D21" s="144"/>
      <c r="E21" s="142"/>
      <c r="F21" s="142"/>
      <c r="G21" s="142"/>
      <c r="H21" s="143"/>
    </row>
    <row r="22" spans="1:8" ht="14.25" customHeight="1" x14ac:dyDescent="0.25">
      <c r="A22" s="183"/>
      <c r="B22" s="220"/>
      <c r="C22" s="183"/>
      <c r="D22" s="144"/>
      <c r="E22" s="142"/>
      <c r="F22" s="142"/>
      <c r="G22" s="142"/>
      <c r="H22" s="252"/>
    </row>
    <row r="23" spans="1:8" ht="16.5" customHeight="1" x14ac:dyDescent="0.2">
      <c r="A23" s="183"/>
      <c r="B23" s="183" t="s">
        <v>184</v>
      </c>
      <c r="C23" s="183"/>
      <c r="D23" s="144"/>
      <c r="E23" s="142"/>
      <c r="F23" s="142"/>
      <c r="G23" s="142"/>
      <c r="H23" s="143"/>
    </row>
    <row r="24" spans="1:8" ht="18.75" customHeight="1" thickBot="1" x14ac:dyDescent="0.3">
      <c r="A24" s="234"/>
      <c r="B24" s="234"/>
      <c r="C24" s="235" t="s">
        <v>187</v>
      </c>
      <c r="D24" s="204"/>
      <c r="E24" s="205"/>
      <c r="F24" s="205"/>
      <c r="G24" s="205"/>
      <c r="H24" s="206"/>
    </row>
    <row r="25" spans="1:8" ht="22.5" customHeight="1" thickBot="1" x14ac:dyDescent="0.3">
      <c r="A25" s="187"/>
      <c r="B25" s="186" t="s">
        <v>188</v>
      </c>
      <c r="C25" s="187"/>
      <c r="D25" s="161"/>
      <c r="E25" s="162"/>
      <c r="F25" s="162"/>
      <c r="G25" s="162"/>
      <c r="H25" s="163"/>
    </row>
    <row r="26" spans="1:8" ht="22.5" customHeight="1" thickTop="1" thickBot="1" x14ac:dyDescent="0.3">
      <c r="A26" s="254" t="s">
        <v>261</v>
      </c>
      <c r="B26" s="354"/>
      <c r="C26" s="253"/>
      <c r="D26" s="254" t="s">
        <v>189</v>
      </c>
      <c r="E26" s="255"/>
      <c r="F26" s="256"/>
      <c r="G26" s="256"/>
      <c r="H26" s="257"/>
    </row>
    <row r="27" spans="1:8" ht="18.75" customHeight="1" thickBot="1" x14ac:dyDescent="0.3">
      <c r="A27" s="250"/>
      <c r="B27" s="251" t="s">
        <v>178</v>
      </c>
      <c r="C27" s="250"/>
      <c r="D27" s="173"/>
      <c r="E27" s="155"/>
      <c r="F27" s="155"/>
      <c r="G27" s="155"/>
      <c r="H27" s="156"/>
    </row>
    <row r="28" spans="1:8" ht="16.5" customHeight="1" x14ac:dyDescent="0.2">
      <c r="A28" s="183"/>
      <c r="B28" s="183" t="s">
        <v>630</v>
      </c>
      <c r="C28" s="183"/>
      <c r="D28" s="144" t="s">
        <v>190</v>
      </c>
      <c r="E28" s="142"/>
      <c r="F28" s="142"/>
      <c r="G28" s="142"/>
      <c r="H28" s="143"/>
    </row>
    <row r="29" spans="1:8" x14ac:dyDescent="0.2">
      <c r="A29" s="191"/>
      <c r="B29" s="182" t="s">
        <v>631</v>
      </c>
      <c r="C29" s="191"/>
      <c r="D29" s="194" t="s">
        <v>191</v>
      </c>
      <c r="E29" s="142"/>
      <c r="F29" s="142"/>
      <c r="G29" s="142"/>
      <c r="H29" s="143"/>
    </row>
    <row r="30" spans="1:8" ht="14.25" customHeight="1" x14ac:dyDescent="0.2">
      <c r="A30" s="182"/>
      <c r="B30" s="183"/>
      <c r="C30" s="182"/>
      <c r="D30" s="138"/>
      <c r="E30" s="142"/>
      <c r="F30" s="142"/>
      <c r="G30" s="142"/>
      <c r="H30" s="143"/>
    </row>
    <row r="31" spans="1:8" ht="18" customHeight="1" x14ac:dyDescent="0.2">
      <c r="A31" s="182"/>
      <c r="B31" s="183"/>
      <c r="C31" s="402" t="s">
        <v>195</v>
      </c>
      <c r="D31" s="334"/>
      <c r="E31" s="142"/>
      <c r="F31" s="142"/>
      <c r="G31" s="142"/>
      <c r="H31" s="143"/>
    </row>
    <row r="32" spans="1:8" ht="16.5" customHeight="1" thickBot="1" x14ac:dyDescent="0.3">
      <c r="A32" s="234"/>
      <c r="B32" s="234"/>
      <c r="C32" s="235" t="s">
        <v>185</v>
      </c>
      <c r="D32" s="204"/>
      <c r="E32" s="205"/>
      <c r="F32" s="205"/>
      <c r="G32" s="205"/>
      <c r="H32" s="206"/>
    </row>
    <row r="33" spans="1:12" ht="18.75" customHeight="1" thickBot="1" x14ac:dyDescent="0.3">
      <c r="A33" s="250"/>
      <c r="B33" s="251" t="s">
        <v>186</v>
      </c>
      <c r="C33" s="250"/>
      <c r="D33" s="173"/>
      <c r="E33" s="258"/>
      <c r="F33" s="155"/>
      <c r="G33" s="155"/>
      <c r="H33" s="156"/>
    </row>
    <row r="34" spans="1:12" ht="16.5" customHeight="1" x14ac:dyDescent="0.2">
      <c r="A34" s="183"/>
      <c r="B34" s="183" t="s">
        <v>630</v>
      </c>
      <c r="C34" s="183"/>
      <c r="D34" s="144" t="s">
        <v>190</v>
      </c>
      <c r="E34" s="141"/>
      <c r="F34" s="142"/>
      <c r="G34" s="142"/>
      <c r="H34" s="143"/>
    </row>
    <row r="35" spans="1:12" x14ac:dyDescent="0.2">
      <c r="A35" s="183"/>
      <c r="B35" s="183" t="s">
        <v>631</v>
      </c>
      <c r="C35" s="183"/>
      <c r="D35" s="138" t="s">
        <v>191</v>
      </c>
      <c r="E35" s="142"/>
      <c r="F35" s="142"/>
      <c r="G35" s="142"/>
      <c r="H35" s="143"/>
    </row>
    <row r="36" spans="1:12" x14ac:dyDescent="0.2">
      <c r="A36" s="183"/>
      <c r="B36" s="183"/>
      <c r="C36" s="183"/>
      <c r="D36" s="144"/>
      <c r="E36" s="142"/>
      <c r="F36" s="142"/>
      <c r="G36" s="142"/>
      <c r="H36" s="143"/>
    </row>
    <row r="37" spans="1:12" x14ac:dyDescent="0.2">
      <c r="A37" s="183"/>
      <c r="B37" s="183"/>
      <c r="C37" s="402" t="s">
        <v>195</v>
      </c>
      <c r="D37" s="334"/>
      <c r="E37" s="215"/>
      <c r="F37" s="184"/>
      <c r="G37" s="184"/>
      <c r="H37" s="185"/>
    </row>
    <row r="38" spans="1:12" ht="15.75" customHeight="1" thickBot="1" x14ac:dyDescent="0.3">
      <c r="A38" s="234"/>
      <c r="B38" s="235"/>
      <c r="C38" s="235" t="s">
        <v>192</v>
      </c>
      <c r="D38" s="249"/>
      <c r="E38" s="236"/>
      <c r="F38" s="205"/>
      <c r="G38" s="205"/>
      <c r="H38" s="206"/>
    </row>
    <row r="39" spans="1:12" x14ac:dyDescent="0.2">
      <c r="A39" s="191"/>
      <c r="B39" s="191"/>
      <c r="C39" s="191"/>
      <c r="D39" s="164"/>
      <c r="E39" s="156"/>
      <c r="F39" s="156"/>
      <c r="G39" s="156"/>
      <c r="H39" s="156"/>
    </row>
    <row r="40" spans="1:12" x14ac:dyDescent="0.2">
      <c r="A40" s="191"/>
      <c r="B40" s="191"/>
      <c r="C40" s="191"/>
      <c r="D40" s="164"/>
      <c r="E40" s="156"/>
      <c r="F40" s="156"/>
      <c r="G40" s="156"/>
      <c r="H40" s="156"/>
    </row>
    <row r="41" spans="1:12" x14ac:dyDescent="0.2">
      <c r="A41" s="191"/>
      <c r="B41" s="191"/>
      <c r="C41" s="191"/>
      <c r="D41" s="164"/>
      <c r="E41" s="156"/>
      <c r="F41" s="156"/>
      <c r="G41" s="156"/>
      <c r="H41" s="156"/>
    </row>
    <row r="42" spans="1:12" x14ac:dyDescent="0.2">
      <c r="A42" s="183"/>
      <c r="B42" s="183"/>
      <c r="C42" s="183"/>
      <c r="D42" s="140"/>
      <c r="E42" s="164" t="s">
        <v>953</v>
      </c>
      <c r="F42" s="164"/>
      <c r="G42" s="165"/>
      <c r="H42" s="164"/>
    </row>
    <row r="43" spans="1:12" x14ac:dyDescent="0.2">
      <c r="A43" s="182"/>
      <c r="B43" s="182"/>
      <c r="C43" s="182"/>
      <c r="D43" s="192"/>
      <c r="E43" s="191" t="s">
        <v>193</v>
      </c>
      <c r="F43" s="164"/>
      <c r="G43" s="164"/>
      <c r="H43" s="164"/>
    </row>
    <row r="44" spans="1:12" ht="15.75" customHeight="1" x14ac:dyDescent="0.2">
      <c r="A44" s="191"/>
      <c r="B44" s="191"/>
      <c r="C44" s="191"/>
      <c r="D44" s="164"/>
      <c r="E44" s="164"/>
      <c r="F44" s="164"/>
      <c r="G44" s="164"/>
      <c r="H44" s="164"/>
    </row>
    <row r="45" spans="1:12" ht="15.75" customHeight="1" x14ac:dyDescent="0.2">
      <c r="A45" s="191"/>
      <c r="B45" s="191"/>
      <c r="C45" s="191"/>
      <c r="D45" s="164"/>
      <c r="E45" s="164"/>
      <c r="F45" s="164"/>
      <c r="G45" s="164"/>
      <c r="H45" s="164"/>
    </row>
    <row r="46" spans="1:12" ht="18" customHeight="1" x14ac:dyDescent="0.2">
      <c r="A46" s="191"/>
      <c r="B46" s="191"/>
      <c r="C46" s="191"/>
      <c r="D46" s="164"/>
      <c r="E46" s="156"/>
      <c r="F46" s="156"/>
      <c r="G46" s="107"/>
      <c r="H46" s="164"/>
      <c r="L46" s="51"/>
    </row>
    <row r="47" spans="1:12" ht="13.5" customHeight="1" x14ac:dyDescent="0.2">
      <c r="A47" s="191"/>
      <c r="B47" s="191"/>
      <c r="C47" s="191"/>
      <c r="D47" s="164"/>
      <c r="E47" s="164"/>
      <c r="F47" s="164"/>
      <c r="G47" s="164"/>
      <c r="H47" s="164"/>
    </row>
    <row r="48" spans="1:12" ht="15" customHeight="1" x14ac:dyDescent="0.2">
      <c r="A48" s="191"/>
      <c r="B48" s="191"/>
      <c r="C48" s="191"/>
      <c r="D48" s="164"/>
      <c r="E48" s="164"/>
      <c r="F48" s="164"/>
      <c r="G48" s="164"/>
      <c r="H48" s="164"/>
    </row>
    <row r="49" spans="1:8" ht="13.5" customHeight="1" x14ac:dyDescent="0.2">
      <c r="A49" s="191"/>
      <c r="B49" s="191"/>
      <c r="C49" s="191"/>
      <c r="D49" s="164"/>
      <c r="E49" s="164"/>
      <c r="F49" s="164"/>
      <c r="G49" s="164"/>
      <c r="H49" s="164"/>
    </row>
    <row r="50" spans="1:8" x14ac:dyDescent="0.2">
      <c r="A50" s="191"/>
      <c r="B50" s="191"/>
      <c r="C50" s="191"/>
      <c r="D50" s="164"/>
      <c r="E50" s="164"/>
      <c r="F50" s="164"/>
      <c r="G50" s="164"/>
    </row>
    <row r="51" spans="1:8" ht="15" customHeight="1" x14ac:dyDescent="0.2"/>
    <row r="52" spans="1:8" ht="15" x14ac:dyDescent="0.25">
      <c r="A52" s="61"/>
      <c r="B52" s="61"/>
    </row>
    <row r="53" spans="1:8" x14ac:dyDescent="0.2">
      <c r="H53" s="135" t="s">
        <v>501</v>
      </c>
    </row>
    <row r="54" spans="1:8" x14ac:dyDescent="0.2">
      <c r="H54" s="395" t="s">
        <v>194</v>
      </c>
    </row>
    <row r="55" spans="1:8" ht="18.75" customHeight="1" x14ac:dyDescent="0.2"/>
    <row r="56" spans="1:8" ht="19.5" customHeight="1" x14ac:dyDescent="0.2"/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9AE44-8DDE-41DA-8BAF-016BE15E903F}">
  <sheetPr codeName="Sheet24">
    <tabColor theme="0" tint="-0.499984740745262"/>
  </sheetPr>
  <dimension ref="A1:O45"/>
  <sheetViews>
    <sheetView zoomScale="80" zoomScaleNormal="80" workbookViewId="0">
      <selection activeCell="F17" sqref="F17"/>
    </sheetView>
  </sheetViews>
  <sheetFormatPr defaultColWidth="9.140625" defaultRowHeight="14.25" x14ac:dyDescent="0.2"/>
  <cols>
    <col min="1" max="1" width="28.42578125" style="8" customWidth="1"/>
    <col min="2" max="2" width="7.140625" style="8" bestFit="1" customWidth="1"/>
    <col min="3" max="3" width="7" style="8" customWidth="1"/>
    <col min="4" max="4" width="14.7109375" style="8" customWidth="1"/>
    <col min="5" max="5" width="12.28515625" style="8" customWidth="1"/>
    <col min="6" max="6" width="12.42578125" style="8" customWidth="1"/>
    <col min="7" max="7" width="11.140625" style="8" customWidth="1"/>
    <col min="8" max="8" width="2.28515625" style="8" customWidth="1"/>
    <col min="9" max="9" width="14.85546875" style="8" customWidth="1"/>
    <col min="10" max="10" width="2.28515625" style="8" customWidth="1"/>
    <col min="11" max="11" width="14.7109375" style="8" customWidth="1"/>
    <col min="12" max="12" width="2.28515625" style="8" customWidth="1"/>
    <col min="13" max="13" width="14.7109375" style="8" customWidth="1"/>
    <col min="14" max="14" width="2.28515625" style="8" customWidth="1"/>
    <col min="15" max="15" width="14.7109375" style="8" customWidth="1"/>
    <col min="16" max="16384" width="9.140625" style="8"/>
  </cols>
  <sheetData>
    <row r="1" spans="1:15" x14ac:dyDescent="0.2">
      <c r="F1" s="8" t="s">
        <v>135</v>
      </c>
      <c r="K1" s="9" t="s">
        <v>136</v>
      </c>
    </row>
    <row r="2" spans="1:15" x14ac:dyDescent="0.2">
      <c r="A2" s="8" t="s">
        <v>137</v>
      </c>
      <c r="F2" s="9" t="s">
        <v>138</v>
      </c>
      <c r="K2" s="9" t="s">
        <v>139</v>
      </c>
    </row>
    <row r="3" spans="1:15" x14ac:dyDescent="0.2">
      <c r="A3" s="8" t="s">
        <v>140</v>
      </c>
      <c r="F3" s="9" t="s">
        <v>141</v>
      </c>
      <c r="K3" s="9" t="s">
        <v>142</v>
      </c>
    </row>
    <row r="4" spans="1:15" x14ac:dyDescent="0.2">
      <c r="A4" s="8" t="s">
        <v>143</v>
      </c>
      <c r="F4" s="9" t="s">
        <v>144</v>
      </c>
      <c r="K4" s="9" t="s">
        <v>145</v>
      </c>
    </row>
    <row r="5" spans="1:15" x14ac:dyDescent="0.2">
      <c r="A5" s="8" t="s">
        <v>146</v>
      </c>
      <c r="F5" s="9" t="s">
        <v>147</v>
      </c>
      <c r="K5" s="9" t="s">
        <v>148</v>
      </c>
    </row>
    <row r="6" spans="1:15" x14ac:dyDescent="0.2">
      <c r="F6" s="9" t="s">
        <v>149</v>
      </c>
      <c r="K6" s="9" t="s">
        <v>150</v>
      </c>
    </row>
    <row r="7" spans="1:15" x14ac:dyDescent="0.2">
      <c r="F7" s="9"/>
    </row>
    <row r="9" spans="1:15" s="55" customFormat="1" x14ac:dyDescent="0.2">
      <c r="A9" s="52" t="s">
        <v>32</v>
      </c>
      <c r="B9" s="53" t="s">
        <v>33</v>
      </c>
      <c r="C9" s="53" t="s">
        <v>34</v>
      </c>
      <c r="D9" s="53" t="s">
        <v>35</v>
      </c>
      <c r="E9" s="53" t="s">
        <v>36</v>
      </c>
      <c r="F9" s="53" t="s">
        <v>37</v>
      </c>
      <c r="G9" s="53" t="s">
        <v>38</v>
      </c>
      <c r="H9" s="54"/>
      <c r="I9" s="53" t="s">
        <v>39</v>
      </c>
      <c r="J9" s="820" t="s">
        <v>151</v>
      </c>
      <c r="K9" s="821"/>
      <c r="L9" s="821" t="s">
        <v>152</v>
      </c>
      <c r="M9" s="822"/>
      <c r="N9" s="820" t="s">
        <v>153</v>
      </c>
      <c r="O9" s="822"/>
    </row>
    <row r="10" spans="1:15" s="28" customFormat="1" x14ac:dyDescent="0.2">
      <c r="A10" s="56"/>
      <c r="B10" s="21"/>
      <c r="C10" s="21"/>
      <c r="D10" s="21"/>
      <c r="E10" s="21"/>
      <c r="F10" s="21"/>
      <c r="G10" s="21"/>
      <c r="I10" s="21"/>
      <c r="J10" s="814" t="s">
        <v>154</v>
      </c>
      <c r="K10" s="823"/>
      <c r="L10" s="823"/>
      <c r="M10" s="815"/>
      <c r="N10" s="825" t="s">
        <v>155</v>
      </c>
      <c r="O10" s="826"/>
    </row>
    <row r="11" spans="1:15" s="55" customFormat="1" x14ac:dyDescent="0.2">
      <c r="A11" s="57"/>
      <c r="B11" s="58"/>
      <c r="C11" s="58"/>
      <c r="D11" s="58"/>
      <c r="E11" s="58"/>
      <c r="F11" s="58"/>
      <c r="G11" s="58"/>
      <c r="H11" s="812" t="s">
        <v>156</v>
      </c>
      <c r="I11" s="813"/>
      <c r="J11" s="804" t="str">
        <f>"YEAR ENDING "&amp;TEXT('Form 1'!C138, "MM/DD/YY")</f>
        <v>YEAR ENDING 06/30/26</v>
      </c>
      <c r="K11" s="805"/>
      <c r="L11" s="805"/>
      <c r="M11" s="824"/>
      <c r="N11" s="28"/>
      <c r="O11" s="58"/>
    </row>
    <row r="12" spans="1:15" s="28" customFormat="1" x14ac:dyDescent="0.2">
      <c r="A12" s="56"/>
      <c r="B12" s="21"/>
      <c r="C12" s="21"/>
      <c r="D12" s="21" t="s">
        <v>157</v>
      </c>
      <c r="E12" s="21"/>
      <c r="F12" s="21" t="s">
        <v>158</v>
      </c>
      <c r="G12" s="21"/>
      <c r="H12" s="814" t="s">
        <v>159</v>
      </c>
      <c r="I12" s="815"/>
      <c r="K12" s="21"/>
      <c r="M12" s="21"/>
      <c r="O12" s="21"/>
    </row>
    <row r="13" spans="1:15" s="28" customFormat="1" x14ac:dyDescent="0.2">
      <c r="A13" s="56" t="s">
        <v>160</v>
      </c>
      <c r="B13" s="21"/>
      <c r="C13" s="21"/>
      <c r="D13" s="21" t="s">
        <v>161</v>
      </c>
      <c r="E13" s="21" t="s">
        <v>162</v>
      </c>
      <c r="F13" s="21" t="s">
        <v>163</v>
      </c>
      <c r="G13" s="21" t="s">
        <v>164</v>
      </c>
      <c r="H13" s="814" t="s">
        <v>165</v>
      </c>
      <c r="I13" s="815"/>
      <c r="J13" s="814" t="s">
        <v>164</v>
      </c>
      <c r="K13" s="815"/>
      <c r="L13" s="814" t="s">
        <v>166</v>
      </c>
      <c r="M13" s="815"/>
      <c r="O13" s="21"/>
    </row>
    <row r="14" spans="1:15" s="28" customFormat="1" ht="15.75" thickBot="1" x14ac:dyDescent="0.3">
      <c r="A14" s="59" t="s">
        <v>167</v>
      </c>
      <c r="B14" s="17" t="s">
        <v>168</v>
      </c>
      <c r="C14" s="17" t="s">
        <v>169</v>
      </c>
      <c r="D14" s="17" t="s">
        <v>170</v>
      </c>
      <c r="E14" s="17" t="s">
        <v>171</v>
      </c>
      <c r="F14" s="17" t="s">
        <v>171</v>
      </c>
      <c r="G14" s="17" t="s">
        <v>172</v>
      </c>
      <c r="H14" s="816">
        <f>'Form 1'!C144</f>
        <v>45839</v>
      </c>
      <c r="I14" s="817"/>
      <c r="J14" s="818" t="s">
        <v>173</v>
      </c>
      <c r="K14" s="819"/>
      <c r="L14" s="818" t="s">
        <v>173</v>
      </c>
      <c r="M14" s="819"/>
      <c r="N14" s="818" t="s">
        <v>174</v>
      </c>
      <c r="O14" s="819"/>
    </row>
    <row r="15" spans="1:15" ht="27" customHeight="1" x14ac:dyDescent="0.2">
      <c r="A15" s="216" t="s">
        <v>175</v>
      </c>
      <c r="B15" s="259"/>
      <c r="C15" s="259"/>
      <c r="D15" s="141"/>
      <c r="E15" s="260"/>
      <c r="F15" s="260"/>
      <c r="G15" s="261"/>
      <c r="H15" s="262" t="s">
        <v>15</v>
      </c>
      <c r="I15" s="160"/>
      <c r="J15" s="140" t="s">
        <v>15</v>
      </c>
      <c r="K15" s="160"/>
      <c r="L15" s="140" t="s">
        <v>15</v>
      </c>
      <c r="M15" s="160"/>
      <c r="N15" s="140" t="s">
        <v>15</v>
      </c>
      <c r="O15" s="142"/>
    </row>
    <row r="16" spans="1:15" ht="14.1" customHeight="1" x14ac:dyDescent="0.2">
      <c r="A16" s="208"/>
      <c r="B16" s="263"/>
      <c r="C16" s="263"/>
      <c r="D16" s="215"/>
      <c r="E16" s="264"/>
      <c r="F16" s="264"/>
      <c r="G16" s="265"/>
      <c r="H16" s="262" t="s">
        <v>15</v>
      </c>
      <c r="I16" s="142"/>
      <c r="J16" s="140" t="s">
        <v>15</v>
      </c>
      <c r="K16" s="142"/>
      <c r="L16" s="140" t="s">
        <v>15</v>
      </c>
      <c r="M16" s="142"/>
      <c r="N16" s="140" t="s">
        <v>15</v>
      </c>
      <c r="O16" s="142"/>
    </row>
    <row r="17" spans="1:15" ht="14.1" customHeight="1" x14ac:dyDescent="0.2">
      <c r="A17" s="208"/>
      <c r="B17" s="263"/>
      <c r="C17" s="263"/>
      <c r="D17" s="215"/>
      <c r="E17" s="264"/>
      <c r="F17" s="264"/>
      <c r="G17" s="265"/>
      <c r="H17" s="262" t="s">
        <v>15</v>
      </c>
      <c r="I17" s="142"/>
      <c r="J17" s="140" t="s">
        <v>15</v>
      </c>
      <c r="K17" s="142"/>
      <c r="L17" s="140" t="s">
        <v>15</v>
      </c>
      <c r="M17" s="142"/>
      <c r="N17" s="140" t="s">
        <v>15</v>
      </c>
      <c r="O17" s="142"/>
    </row>
    <row r="18" spans="1:15" ht="14.1" customHeight="1" x14ac:dyDescent="0.2">
      <c r="A18" s="208"/>
      <c r="B18" s="263"/>
      <c r="C18" s="263"/>
      <c r="D18" s="215"/>
      <c r="E18" s="264"/>
      <c r="F18" s="264"/>
      <c r="G18" s="265"/>
      <c r="H18" s="262" t="s">
        <v>15</v>
      </c>
      <c r="I18" s="142"/>
      <c r="J18" s="140" t="s">
        <v>15</v>
      </c>
      <c r="K18" s="142"/>
      <c r="L18" s="140" t="s">
        <v>15</v>
      </c>
      <c r="M18" s="142"/>
      <c r="N18" s="140" t="s">
        <v>15</v>
      </c>
      <c r="O18" s="142"/>
    </row>
    <row r="19" spans="1:15" ht="14.1" customHeight="1" x14ac:dyDescent="0.2">
      <c r="A19" s="208"/>
      <c r="B19" s="263"/>
      <c r="C19" s="263"/>
      <c r="D19" s="215"/>
      <c r="E19" s="264"/>
      <c r="F19" s="264"/>
      <c r="G19" s="265"/>
      <c r="H19" s="262" t="s">
        <v>15</v>
      </c>
      <c r="I19" s="142"/>
      <c r="J19" s="140" t="s">
        <v>15</v>
      </c>
      <c r="K19" s="142"/>
      <c r="L19" s="140" t="s">
        <v>15</v>
      </c>
      <c r="M19" s="142"/>
      <c r="N19" s="140" t="s">
        <v>15</v>
      </c>
      <c r="O19" s="142"/>
    </row>
    <row r="20" spans="1:15" ht="14.1" customHeight="1" x14ac:dyDescent="0.2">
      <c r="A20" s="208"/>
      <c r="B20" s="263"/>
      <c r="C20" s="263"/>
      <c r="D20" s="215"/>
      <c r="E20" s="264"/>
      <c r="F20" s="264"/>
      <c r="G20" s="265"/>
      <c r="H20" s="262" t="s">
        <v>15</v>
      </c>
      <c r="I20" s="142"/>
      <c r="J20" s="140" t="s">
        <v>15</v>
      </c>
      <c r="K20" s="142"/>
      <c r="L20" s="140" t="s">
        <v>15</v>
      </c>
      <c r="M20" s="142"/>
      <c r="N20" s="140" t="s">
        <v>15</v>
      </c>
      <c r="O20" s="142"/>
    </row>
    <row r="21" spans="1:15" ht="14.1" customHeight="1" x14ac:dyDescent="0.2">
      <c r="A21" s="208"/>
      <c r="B21" s="263"/>
      <c r="C21" s="263"/>
      <c r="D21" s="215"/>
      <c r="E21" s="264"/>
      <c r="F21" s="264"/>
      <c r="G21" s="265"/>
      <c r="H21" s="262" t="s">
        <v>15</v>
      </c>
      <c r="I21" s="142"/>
      <c r="J21" s="140" t="s">
        <v>15</v>
      </c>
      <c r="K21" s="142"/>
      <c r="L21" s="140" t="s">
        <v>15</v>
      </c>
      <c r="M21" s="142"/>
      <c r="N21" s="140" t="s">
        <v>15</v>
      </c>
      <c r="O21" s="142"/>
    </row>
    <row r="22" spans="1:15" ht="14.1" customHeight="1" x14ac:dyDescent="0.2">
      <c r="A22" s="208"/>
      <c r="B22" s="263"/>
      <c r="C22" s="263"/>
      <c r="D22" s="215"/>
      <c r="E22" s="264"/>
      <c r="F22" s="264"/>
      <c r="G22" s="265"/>
      <c r="H22" s="262" t="s">
        <v>15</v>
      </c>
      <c r="I22" s="142"/>
      <c r="J22" s="140" t="s">
        <v>15</v>
      </c>
      <c r="K22" s="142"/>
      <c r="L22" s="140" t="s">
        <v>15</v>
      </c>
      <c r="M22" s="142"/>
      <c r="N22" s="140" t="s">
        <v>15</v>
      </c>
      <c r="O22" s="142"/>
    </row>
    <row r="23" spans="1:15" ht="14.1" customHeight="1" x14ac:dyDescent="0.2">
      <c r="A23" s="208"/>
      <c r="B23" s="263"/>
      <c r="C23" s="263"/>
      <c r="D23" s="215"/>
      <c r="E23" s="264"/>
      <c r="F23" s="264"/>
      <c r="G23" s="265"/>
      <c r="H23" s="262" t="s">
        <v>15</v>
      </c>
      <c r="I23" s="142"/>
      <c r="J23" s="140" t="s">
        <v>15</v>
      </c>
      <c r="K23" s="142"/>
      <c r="L23" s="140" t="s">
        <v>15</v>
      </c>
      <c r="M23" s="142"/>
      <c r="N23" s="140" t="s">
        <v>15</v>
      </c>
      <c r="O23" s="142"/>
    </row>
    <row r="24" spans="1:15" ht="14.1" customHeight="1" x14ac:dyDescent="0.2">
      <c r="A24" s="208"/>
      <c r="B24" s="263"/>
      <c r="C24" s="263"/>
      <c r="D24" s="215"/>
      <c r="E24" s="264"/>
      <c r="F24" s="264"/>
      <c r="G24" s="265"/>
      <c r="H24" s="262" t="s">
        <v>15</v>
      </c>
      <c r="I24" s="142"/>
      <c r="J24" s="140" t="s">
        <v>15</v>
      </c>
      <c r="K24" s="142"/>
      <c r="L24" s="140" t="s">
        <v>15</v>
      </c>
      <c r="M24" s="142"/>
      <c r="N24" s="140" t="s">
        <v>15</v>
      </c>
      <c r="O24" s="142"/>
    </row>
    <row r="25" spans="1:15" ht="14.1" customHeight="1" x14ac:dyDescent="0.2">
      <c r="A25" s="208"/>
      <c r="B25" s="263"/>
      <c r="C25" s="263"/>
      <c r="D25" s="215"/>
      <c r="E25" s="264"/>
      <c r="F25" s="264"/>
      <c r="G25" s="265"/>
      <c r="H25" s="262" t="s">
        <v>15</v>
      </c>
      <c r="I25" s="142"/>
      <c r="J25" s="140" t="s">
        <v>15</v>
      </c>
      <c r="K25" s="142"/>
      <c r="L25" s="140" t="s">
        <v>15</v>
      </c>
      <c r="M25" s="142"/>
      <c r="N25" s="140" t="s">
        <v>15</v>
      </c>
      <c r="O25" s="142"/>
    </row>
    <row r="26" spans="1:15" ht="14.1" customHeight="1" x14ac:dyDescent="0.2">
      <c r="A26" s="208"/>
      <c r="B26" s="263"/>
      <c r="C26" s="263"/>
      <c r="D26" s="215"/>
      <c r="E26" s="264"/>
      <c r="F26" s="264"/>
      <c r="G26" s="265"/>
      <c r="H26" s="262" t="s">
        <v>15</v>
      </c>
      <c r="I26" s="142"/>
      <c r="J26" s="140" t="s">
        <v>15</v>
      </c>
      <c r="K26" s="142"/>
      <c r="L26" s="140" t="s">
        <v>15</v>
      </c>
      <c r="M26" s="142"/>
      <c r="N26" s="140" t="s">
        <v>15</v>
      </c>
      <c r="O26" s="142"/>
    </row>
    <row r="27" spans="1:15" ht="14.1" customHeight="1" x14ac:dyDescent="0.2">
      <c r="A27" s="208"/>
      <c r="B27" s="263"/>
      <c r="C27" s="263"/>
      <c r="D27" s="215"/>
      <c r="E27" s="264"/>
      <c r="F27" s="264"/>
      <c r="G27" s="265"/>
      <c r="H27" s="262" t="s">
        <v>15</v>
      </c>
      <c r="I27" s="142"/>
      <c r="J27" s="140" t="s">
        <v>15</v>
      </c>
      <c r="K27" s="142"/>
      <c r="L27" s="140" t="s">
        <v>15</v>
      </c>
      <c r="M27" s="142"/>
      <c r="N27" s="140" t="s">
        <v>15</v>
      </c>
      <c r="O27" s="142"/>
    </row>
    <row r="28" spans="1:15" ht="14.1" customHeight="1" x14ac:dyDescent="0.2">
      <c r="A28" s="208"/>
      <c r="B28" s="263"/>
      <c r="C28" s="263"/>
      <c r="D28" s="215"/>
      <c r="E28" s="264"/>
      <c r="F28" s="264"/>
      <c r="G28" s="265"/>
      <c r="H28" s="262" t="s">
        <v>15</v>
      </c>
      <c r="I28" s="142"/>
      <c r="J28" s="140" t="s">
        <v>15</v>
      </c>
      <c r="K28" s="142"/>
      <c r="L28" s="140" t="s">
        <v>15</v>
      </c>
      <c r="M28" s="142"/>
      <c r="N28" s="140" t="s">
        <v>15</v>
      </c>
      <c r="O28" s="142"/>
    </row>
    <row r="29" spans="1:15" ht="14.1" customHeight="1" x14ac:dyDescent="0.2">
      <c r="A29" s="208"/>
      <c r="B29" s="263"/>
      <c r="C29" s="263"/>
      <c r="D29" s="215"/>
      <c r="E29" s="264"/>
      <c r="F29" s="264"/>
      <c r="G29" s="265"/>
      <c r="H29" s="262" t="s">
        <v>15</v>
      </c>
      <c r="I29" s="142"/>
      <c r="J29" s="140" t="s">
        <v>15</v>
      </c>
      <c r="K29" s="142"/>
      <c r="L29" s="140" t="s">
        <v>15</v>
      </c>
      <c r="M29" s="142"/>
      <c r="N29" s="140" t="s">
        <v>15</v>
      </c>
      <c r="O29" s="142"/>
    </row>
    <row r="30" spans="1:15" ht="14.1" customHeight="1" x14ac:dyDescent="0.2">
      <c r="A30" s="208"/>
      <c r="B30" s="263"/>
      <c r="C30" s="263"/>
      <c r="D30" s="215"/>
      <c r="E30" s="264"/>
      <c r="F30" s="264"/>
      <c r="G30" s="265"/>
      <c r="H30" s="262" t="s">
        <v>15</v>
      </c>
      <c r="I30" s="142"/>
      <c r="J30" s="140" t="s">
        <v>15</v>
      </c>
      <c r="K30" s="142"/>
      <c r="L30" s="140" t="s">
        <v>15</v>
      </c>
      <c r="M30" s="142"/>
      <c r="N30" s="140" t="s">
        <v>15</v>
      </c>
      <c r="O30" s="142"/>
    </row>
    <row r="31" spans="1:15" s="50" customFormat="1" ht="25.5" customHeight="1" x14ac:dyDescent="0.25">
      <c r="A31" s="266" t="s">
        <v>176</v>
      </c>
      <c r="B31" s="266"/>
      <c r="C31" s="266"/>
      <c r="D31" s="267"/>
      <c r="E31" s="266"/>
      <c r="F31" s="266"/>
      <c r="G31" s="268"/>
      <c r="H31" s="269" t="s">
        <v>15</v>
      </c>
      <c r="I31" s="270"/>
      <c r="J31" s="154" t="s">
        <v>15</v>
      </c>
      <c r="K31" s="270"/>
      <c r="L31" s="154" t="s">
        <v>15</v>
      </c>
      <c r="M31" s="270"/>
      <c r="N31" s="154" t="s">
        <v>15</v>
      </c>
      <c r="O31" s="270"/>
    </row>
    <row r="32" spans="1:15" ht="21.75" customHeight="1" x14ac:dyDescent="0.2">
      <c r="A32" s="164"/>
      <c r="B32" s="271"/>
      <c r="C32" s="271"/>
      <c r="D32" s="271"/>
      <c r="E32" s="271"/>
      <c r="F32" s="271"/>
      <c r="G32" s="272" t="s">
        <v>177</v>
      </c>
      <c r="H32" s="271"/>
      <c r="I32" s="271"/>
      <c r="J32" s="271"/>
      <c r="K32" s="271"/>
      <c r="L32" s="271"/>
      <c r="M32" s="271"/>
      <c r="N32" s="271"/>
      <c r="O32" s="271"/>
    </row>
    <row r="33" spans="1:15" x14ac:dyDescent="0.2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</row>
    <row r="34" spans="1:15" x14ac:dyDescent="0.2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</row>
    <row r="35" spans="1:15" x14ac:dyDescent="0.2">
      <c r="A35" s="140"/>
      <c r="B35" s="140"/>
      <c r="C35" s="140"/>
      <c r="D35" s="164" t="s">
        <v>953</v>
      </c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</row>
    <row r="36" spans="1:15" ht="21.75" customHeight="1" x14ac:dyDescent="0.2">
      <c r="A36" s="465"/>
      <c r="B36" s="165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</row>
    <row r="37" spans="1:15" x14ac:dyDescent="0.2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07"/>
      <c r="O37" s="164"/>
    </row>
    <row r="38" spans="1:15" x14ac:dyDescent="0.2">
      <c r="A38" s="171"/>
      <c r="B38" s="164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</row>
    <row r="44" spans="1:15" x14ac:dyDescent="0.2">
      <c r="O44" s="135" t="s">
        <v>501</v>
      </c>
    </row>
    <row r="45" spans="1:15" x14ac:dyDescent="0.2">
      <c r="O45" s="7" t="s">
        <v>752</v>
      </c>
    </row>
  </sheetData>
  <mergeCells count="15">
    <mergeCell ref="N14:O14"/>
    <mergeCell ref="L13:M13"/>
    <mergeCell ref="L14:M14"/>
    <mergeCell ref="J9:K9"/>
    <mergeCell ref="L9:M9"/>
    <mergeCell ref="J10:M10"/>
    <mergeCell ref="J11:M11"/>
    <mergeCell ref="N9:O9"/>
    <mergeCell ref="N10:O10"/>
    <mergeCell ref="H11:I11"/>
    <mergeCell ref="H12:I12"/>
    <mergeCell ref="H13:I13"/>
    <mergeCell ref="H14:I14"/>
    <mergeCell ref="J13:K13"/>
    <mergeCell ref="J14:K14"/>
  </mergeCells>
  <phoneticPr fontId="0" type="noConversion"/>
  <pageMargins left="0.55000000000000004" right="0" top="0.5" bottom="0.25" header="0.5" footer="0"/>
  <pageSetup scale="80" orientation="landscape" r:id="rId1"/>
  <headerFooter alignWithMargins="0">
    <oddFooter>&amp;C&amp;8Last Revised 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62F53-3985-4CE9-8886-CA530B6C8718}">
  <sheetPr codeName="Sheet25">
    <tabColor theme="0" tint="-0.499984740745262"/>
  </sheetPr>
  <dimension ref="A1:L54"/>
  <sheetViews>
    <sheetView zoomScale="80" zoomScaleNormal="80" workbookViewId="0">
      <selection activeCell="H44" sqref="H44"/>
    </sheetView>
  </sheetViews>
  <sheetFormatPr defaultColWidth="9.140625" defaultRowHeight="14.25" x14ac:dyDescent="0.2"/>
  <cols>
    <col min="1" max="1" width="1.7109375" style="45" customWidth="1"/>
    <col min="2" max="2" width="2.7109375" style="45" customWidth="1"/>
    <col min="3" max="3" width="5.85546875" style="45" customWidth="1"/>
    <col min="4" max="4" width="33" style="8" customWidth="1"/>
    <col min="5" max="8" width="17.7109375" style="8" customWidth="1"/>
    <col min="9" max="16384" width="9.140625" style="8"/>
  </cols>
  <sheetData>
    <row r="1" spans="1:8" x14ac:dyDescent="0.2">
      <c r="A1" s="40"/>
      <c r="B1" s="40"/>
      <c r="C1" s="40"/>
      <c r="D1" s="41"/>
      <c r="E1" s="42">
        <v>-1</v>
      </c>
      <c r="F1" s="43">
        <v>-2</v>
      </c>
      <c r="G1" s="44">
        <v>-3</v>
      </c>
      <c r="H1" s="44">
        <v>-4</v>
      </c>
    </row>
    <row r="2" spans="1:8" x14ac:dyDescent="0.2"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x14ac:dyDescent="0.2">
      <c r="D3" s="16"/>
      <c r="E3" s="84" t="s">
        <v>486</v>
      </c>
      <c r="F3" s="84" t="s">
        <v>488</v>
      </c>
      <c r="G3" s="87"/>
      <c r="H3" s="49"/>
    </row>
    <row r="4" spans="1:8" ht="15" x14ac:dyDescent="0.2">
      <c r="B4" s="90"/>
      <c r="C4" s="8"/>
      <c r="D4" s="94" t="s">
        <v>72</v>
      </c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ht="18.75" customHeight="1" x14ac:dyDescent="0.25">
      <c r="A6" s="180"/>
      <c r="B6" s="220" t="s">
        <v>92</v>
      </c>
      <c r="C6" s="181"/>
      <c r="D6" s="208"/>
      <c r="E6" s="155"/>
      <c r="F6" s="155"/>
      <c r="G6" s="155"/>
      <c r="H6" s="156"/>
    </row>
    <row r="7" spans="1:8" ht="15.75" customHeight="1" x14ac:dyDescent="0.2">
      <c r="A7" s="183"/>
      <c r="B7" s="183"/>
      <c r="C7" s="183" t="s">
        <v>93</v>
      </c>
      <c r="D7" s="144"/>
      <c r="E7" s="142"/>
      <c r="F7" s="142"/>
      <c r="G7" s="142"/>
      <c r="H7" s="143"/>
    </row>
    <row r="8" spans="1:8" x14ac:dyDescent="0.2">
      <c r="A8" s="183"/>
      <c r="B8" s="183" t="s">
        <v>94</v>
      </c>
      <c r="C8" s="183"/>
      <c r="D8" s="144" t="s">
        <v>95</v>
      </c>
      <c r="E8" s="142"/>
      <c r="F8" s="142"/>
      <c r="G8" s="142"/>
      <c r="H8" s="143"/>
    </row>
    <row r="9" spans="1:8" x14ac:dyDescent="0.2">
      <c r="A9" s="183"/>
      <c r="B9" s="183"/>
      <c r="C9" s="183"/>
      <c r="D9" s="144"/>
      <c r="E9" s="142"/>
      <c r="F9" s="142"/>
      <c r="G9" s="142"/>
      <c r="H9" s="143"/>
    </row>
    <row r="10" spans="1:8" x14ac:dyDescent="0.2">
      <c r="A10" s="183"/>
      <c r="B10" s="183"/>
      <c r="C10" s="183"/>
      <c r="D10" s="144"/>
      <c r="E10" s="142"/>
      <c r="F10" s="142"/>
      <c r="G10" s="142"/>
      <c r="H10" s="143"/>
    </row>
    <row r="11" spans="1:8" x14ac:dyDescent="0.2">
      <c r="A11" s="183"/>
      <c r="B11" s="183"/>
      <c r="C11" s="183"/>
      <c r="D11" s="144"/>
      <c r="E11" s="142"/>
      <c r="F11" s="142"/>
      <c r="G11" s="142"/>
      <c r="H11" s="143"/>
    </row>
    <row r="12" spans="1:8" s="50" customFormat="1" ht="18.75" customHeight="1" x14ac:dyDescent="0.25">
      <c r="A12" s="220"/>
      <c r="B12" s="220"/>
      <c r="C12" s="220" t="s">
        <v>96</v>
      </c>
      <c r="D12" s="157" t="s">
        <v>97</v>
      </c>
      <c r="E12" s="270"/>
      <c r="F12" s="270"/>
      <c r="G12" s="270"/>
      <c r="H12" s="273"/>
    </row>
    <row r="13" spans="1:8" ht="18" customHeight="1" x14ac:dyDescent="0.25">
      <c r="A13" s="183"/>
      <c r="B13" s="220" t="s">
        <v>644</v>
      </c>
      <c r="C13" s="191"/>
      <c r="D13" s="181"/>
      <c r="E13" s="139"/>
      <c r="F13" s="139"/>
      <c r="G13" s="139"/>
      <c r="H13" s="156"/>
    </row>
    <row r="14" spans="1:8" ht="15.75" customHeight="1" x14ac:dyDescent="0.2">
      <c r="A14" s="183"/>
      <c r="B14" s="183" t="s">
        <v>98</v>
      </c>
      <c r="C14" s="182"/>
      <c r="D14" s="144" t="s">
        <v>99</v>
      </c>
      <c r="E14" s="142"/>
      <c r="F14" s="142"/>
      <c r="G14" s="142"/>
      <c r="H14" s="143"/>
    </row>
    <row r="15" spans="1:8" x14ac:dyDescent="0.2">
      <c r="A15" s="183"/>
      <c r="B15" s="183" t="s">
        <v>100</v>
      </c>
      <c r="C15" s="182"/>
      <c r="D15" s="144" t="s">
        <v>101</v>
      </c>
      <c r="E15" s="142"/>
      <c r="F15" s="142"/>
      <c r="G15" s="142"/>
      <c r="H15" s="143"/>
    </row>
    <row r="16" spans="1:8" x14ac:dyDescent="0.2">
      <c r="A16" s="183"/>
      <c r="B16" s="183" t="s">
        <v>102</v>
      </c>
      <c r="C16" s="183"/>
      <c r="D16" s="144" t="s">
        <v>103</v>
      </c>
      <c r="E16" s="142"/>
      <c r="F16" s="142"/>
      <c r="G16" s="142"/>
      <c r="H16" s="143"/>
    </row>
    <row r="17" spans="1:8" x14ac:dyDescent="0.2">
      <c r="A17" s="183"/>
      <c r="B17" s="183" t="s">
        <v>104</v>
      </c>
      <c r="C17" s="183"/>
      <c r="D17" s="144" t="s">
        <v>105</v>
      </c>
      <c r="E17" s="142"/>
      <c r="F17" s="142"/>
      <c r="G17" s="142"/>
      <c r="H17" s="143"/>
    </row>
    <row r="18" spans="1:8" x14ac:dyDescent="0.2">
      <c r="A18" s="183"/>
      <c r="B18" s="183" t="s">
        <v>629</v>
      </c>
      <c r="C18" s="183"/>
      <c r="D18" s="144" t="s">
        <v>109</v>
      </c>
      <c r="E18" s="142"/>
      <c r="F18" s="142"/>
      <c r="G18" s="142"/>
      <c r="H18" s="143"/>
    </row>
    <row r="19" spans="1:8" x14ac:dyDescent="0.2">
      <c r="A19" s="183"/>
      <c r="B19" s="183" t="s">
        <v>574</v>
      </c>
      <c r="C19" s="183"/>
      <c r="D19" s="144" t="s">
        <v>107</v>
      </c>
      <c r="E19" s="142"/>
      <c r="F19" s="142"/>
      <c r="G19" s="142"/>
      <c r="H19" s="143"/>
    </row>
    <row r="20" spans="1:8" s="50" customFormat="1" ht="18.75" customHeight="1" x14ac:dyDescent="0.25">
      <c r="A20" s="220"/>
      <c r="B20" s="220"/>
      <c r="C20" s="220" t="s">
        <v>110</v>
      </c>
      <c r="D20" s="157" t="s">
        <v>111</v>
      </c>
      <c r="E20" s="270"/>
      <c r="F20" s="270"/>
      <c r="G20" s="270"/>
      <c r="H20" s="273"/>
    </row>
    <row r="21" spans="1:8" x14ac:dyDescent="0.2">
      <c r="A21" s="183"/>
      <c r="B21" s="183"/>
      <c r="C21" s="183"/>
      <c r="D21" s="144"/>
      <c r="E21" s="142"/>
      <c r="F21" s="142"/>
      <c r="G21" s="142"/>
      <c r="H21" s="143"/>
    </row>
    <row r="22" spans="1:8" s="50" customFormat="1" ht="20.25" customHeight="1" thickBot="1" x14ac:dyDescent="0.3">
      <c r="A22" s="235"/>
      <c r="B22" s="235" t="s">
        <v>112</v>
      </c>
      <c r="C22" s="235"/>
      <c r="D22" s="249"/>
      <c r="E22" s="274"/>
      <c r="F22" s="274"/>
      <c r="G22" s="274"/>
      <c r="H22" s="275"/>
    </row>
    <row r="23" spans="1:8" ht="18.75" customHeight="1" x14ac:dyDescent="0.25">
      <c r="A23" s="220"/>
      <c r="B23" s="276" t="s">
        <v>113</v>
      </c>
      <c r="C23" s="277"/>
      <c r="D23" s="278"/>
      <c r="E23" s="155"/>
      <c r="F23" s="155"/>
      <c r="G23" s="155"/>
      <c r="H23" s="156"/>
    </row>
    <row r="24" spans="1:8" ht="15.75" customHeight="1" x14ac:dyDescent="0.25">
      <c r="A24" s="182"/>
      <c r="B24" s="183" t="s">
        <v>639</v>
      </c>
      <c r="C24" s="220"/>
      <c r="D24" s="144" t="s">
        <v>115</v>
      </c>
      <c r="E24" s="142"/>
      <c r="F24" s="142"/>
      <c r="G24" s="142"/>
      <c r="H24" s="143"/>
    </row>
    <row r="25" spans="1:8" x14ac:dyDescent="0.2">
      <c r="A25" s="183"/>
      <c r="B25" s="183"/>
      <c r="C25" s="183" t="s">
        <v>116</v>
      </c>
      <c r="D25" s="144"/>
      <c r="E25" s="142"/>
      <c r="F25" s="142"/>
      <c r="G25" s="142"/>
      <c r="H25" s="143"/>
    </row>
    <row r="26" spans="1:8" x14ac:dyDescent="0.2">
      <c r="A26" s="183"/>
      <c r="B26" s="183" t="s">
        <v>376</v>
      </c>
      <c r="C26" s="183"/>
      <c r="D26" s="144" t="s">
        <v>640</v>
      </c>
      <c r="E26" s="215"/>
      <c r="F26" s="184"/>
      <c r="G26" s="184"/>
      <c r="H26" s="185"/>
    </row>
    <row r="27" spans="1:8" x14ac:dyDescent="0.2">
      <c r="A27" s="183"/>
      <c r="B27" s="183" t="s">
        <v>117</v>
      </c>
      <c r="C27" s="183"/>
      <c r="D27" s="144" t="s">
        <v>118</v>
      </c>
      <c r="E27" s="142"/>
      <c r="F27" s="142"/>
      <c r="G27" s="142"/>
      <c r="H27" s="143"/>
    </row>
    <row r="28" spans="1:8" s="50" customFormat="1" ht="16.5" customHeight="1" x14ac:dyDescent="0.25">
      <c r="A28" s="180"/>
      <c r="B28" s="220"/>
      <c r="C28" s="220" t="s">
        <v>120</v>
      </c>
      <c r="D28" s="157" t="s">
        <v>121</v>
      </c>
      <c r="E28" s="267"/>
      <c r="F28" s="279"/>
      <c r="G28" s="279"/>
      <c r="H28" s="280"/>
    </row>
    <row r="29" spans="1:8" ht="16.5" customHeight="1" x14ac:dyDescent="0.25">
      <c r="A29" s="183"/>
      <c r="B29" s="220" t="s">
        <v>122</v>
      </c>
      <c r="C29" s="182"/>
      <c r="D29" s="157"/>
      <c r="E29" s="155"/>
      <c r="F29" s="155"/>
      <c r="G29" s="155"/>
      <c r="H29" s="156"/>
    </row>
    <row r="30" spans="1:8" ht="16.5" customHeight="1" x14ac:dyDescent="0.2">
      <c r="A30" s="183"/>
      <c r="B30" s="183" t="s">
        <v>631</v>
      </c>
      <c r="C30" s="183"/>
      <c r="D30" s="144" t="s">
        <v>123</v>
      </c>
      <c r="E30" s="142"/>
      <c r="F30" s="142"/>
      <c r="G30" s="142"/>
      <c r="H30" s="143"/>
    </row>
    <row r="31" spans="1:8" x14ac:dyDescent="0.2">
      <c r="A31" s="183"/>
      <c r="B31" s="183"/>
      <c r="C31" s="183" t="s">
        <v>124</v>
      </c>
      <c r="D31" s="144"/>
      <c r="E31" s="142"/>
      <c r="F31" s="142"/>
      <c r="G31" s="142"/>
      <c r="H31" s="143"/>
    </row>
    <row r="32" spans="1:8" s="50" customFormat="1" ht="18.75" customHeight="1" x14ac:dyDescent="0.25">
      <c r="A32" s="220"/>
      <c r="B32" s="220"/>
      <c r="C32" s="220" t="s">
        <v>125</v>
      </c>
      <c r="D32" s="157" t="s">
        <v>126</v>
      </c>
      <c r="E32" s="270"/>
      <c r="F32" s="270"/>
      <c r="G32" s="270"/>
      <c r="H32" s="273"/>
    </row>
    <row r="33" spans="1:12" ht="16.5" customHeight="1" x14ac:dyDescent="0.25">
      <c r="A33" s="183"/>
      <c r="B33" s="220" t="s">
        <v>854</v>
      </c>
      <c r="C33" s="183"/>
      <c r="D33" s="144"/>
      <c r="E33" s="155"/>
      <c r="F33" s="155"/>
      <c r="G33" s="155"/>
      <c r="H33" s="156"/>
    </row>
    <row r="34" spans="1:12" x14ac:dyDescent="0.2">
      <c r="A34" s="183"/>
      <c r="B34" s="183" t="s">
        <v>580</v>
      </c>
      <c r="C34" s="183"/>
      <c r="D34" s="144" t="s">
        <v>128</v>
      </c>
      <c r="E34" s="142"/>
      <c r="F34" s="142"/>
      <c r="G34" s="142"/>
      <c r="H34" s="143"/>
    </row>
    <row r="35" spans="1:12" x14ac:dyDescent="0.2">
      <c r="A35" s="183"/>
      <c r="B35" s="183" t="s">
        <v>253</v>
      </c>
      <c r="C35" s="183"/>
      <c r="D35" s="144" t="s">
        <v>129</v>
      </c>
      <c r="E35" s="142"/>
      <c r="F35" s="142"/>
      <c r="G35" s="142"/>
      <c r="H35" s="143"/>
      <c r="L35" s="51"/>
    </row>
    <row r="36" spans="1:12" s="50" customFormat="1" ht="16.5" customHeight="1" x14ac:dyDescent="0.25">
      <c r="A36" s="220"/>
      <c r="B36" s="220"/>
      <c r="C36" s="220" t="s">
        <v>130</v>
      </c>
      <c r="D36" s="157" t="s">
        <v>131</v>
      </c>
      <c r="E36" s="270"/>
      <c r="F36" s="270"/>
      <c r="G36" s="270"/>
      <c r="H36" s="273"/>
    </row>
    <row r="37" spans="1:12" s="50" customFormat="1" ht="24.75" customHeight="1" thickBot="1" x14ac:dyDescent="0.3">
      <c r="A37" s="209"/>
      <c r="B37" s="209"/>
      <c r="C37" s="209" t="s">
        <v>132</v>
      </c>
      <c r="D37" s="241" t="s">
        <v>133</v>
      </c>
      <c r="E37" s="281"/>
      <c r="F37" s="241"/>
      <c r="G37" s="241"/>
      <c r="H37" s="282"/>
    </row>
    <row r="38" spans="1:12" ht="21.75" customHeight="1" thickTop="1" x14ac:dyDescent="0.25">
      <c r="A38" s="183"/>
      <c r="B38" s="220" t="s">
        <v>134</v>
      </c>
      <c r="C38" s="183"/>
      <c r="D38" s="144"/>
      <c r="E38" s="283"/>
      <c r="F38" s="194"/>
      <c r="G38" s="194"/>
      <c r="H38" s="164"/>
    </row>
    <row r="39" spans="1:12" ht="18.75" customHeight="1" x14ac:dyDescent="0.2">
      <c r="A39" s="183"/>
      <c r="B39" s="183"/>
      <c r="C39" s="183" t="s">
        <v>661</v>
      </c>
      <c r="D39" s="144"/>
      <c r="E39" s="144"/>
      <c r="F39" s="144"/>
      <c r="G39" s="144"/>
      <c r="H39" s="140"/>
    </row>
    <row r="40" spans="1:12" ht="21" customHeight="1" thickBot="1" x14ac:dyDescent="0.3">
      <c r="A40" s="209"/>
      <c r="B40" s="210"/>
      <c r="C40" s="210" t="s">
        <v>662</v>
      </c>
      <c r="D40" s="211"/>
      <c r="E40" s="385"/>
      <c r="F40" s="161"/>
      <c r="G40" s="161"/>
      <c r="H40" s="201"/>
    </row>
    <row r="41" spans="1:12" ht="15" thickTop="1" x14ac:dyDescent="0.2">
      <c r="A41" s="191"/>
      <c r="B41" s="191"/>
      <c r="C41" s="191"/>
      <c r="D41" s="164"/>
      <c r="E41" s="164"/>
      <c r="F41" s="164"/>
      <c r="G41" s="164"/>
      <c r="H41" s="164"/>
    </row>
    <row r="42" spans="1:12" x14ac:dyDescent="0.2">
      <c r="A42" s="191"/>
      <c r="B42" s="191"/>
      <c r="C42" s="191"/>
      <c r="D42" s="164"/>
      <c r="E42" s="164"/>
      <c r="F42" s="164"/>
      <c r="G42" s="164"/>
      <c r="H42" s="164"/>
    </row>
    <row r="43" spans="1:12" x14ac:dyDescent="0.2">
      <c r="A43" s="183"/>
      <c r="B43" s="183"/>
      <c r="C43" s="183"/>
      <c r="D43" s="140"/>
      <c r="E43" s="164" t="s">
        <v>953</v>
      </c>
      <c r="F43" s="164"/>
      <c r="G43" s="165"/>
      <c r="H43" s="164"/>
    </row>
    <row r="44" spans="1:12" ht="13.5" customHeight="1" x14ac:dyDescent="0.2">
      <c r="A44" s="182"/>
      <c r="B44" s="182"/>
      <c r="C44" s="182"/>
      <c r="D44" s="192"/>
      <c r="E44" s="191" t="s">
        <v>90</v>
      </c>
      <c r="F44" s="164"/>
      <c r="G44" s="164"/>
      <c r="H44" s="164"/>
    </row>
    <row r="45" spans="1:12" ht="15" customHeight="1" x14ac:dyDescent="0.2">
      <c r="A45" s="191"/>
      <c r="B45" s="191"/>
      <c r="C45" s="191"/>
      <c r="D45" s="164"/>
      <c r="E45" s="164"/>
      <c r="F45" s="164"/>
      <c r="G45" s="164"/>
      <c r="H45" s="164"/>
    </row>
    <row r="46" spans="1:12" x14ac:dyDescent="0.2">
      <c r="A46" s="312" t="s">
        <v>757</v>
      </c>
      <c r="B46" s="191"/>
      <c r="C46" s="191"/>
      <c r="D46" s="164"/>
      <c r="E46" s="164"/>
      <c r="F46" s="164"/>
      <c r="G46" s="164"/>
      <c r="H46" s="164"/>
    </row>
    <row r="53" spans="8:8" x14ac:dyDescent="0.2">
      <c r="H53" s="135" t="s">
        <v>501</v>
      </c>
    </row>
    <row r="54" spans="8:8" x14ac:dyDescent="0.2">
      <c r="H54" s="395" t="s">
        <v>734</v>
      </c>
    </row>
  </sheetData>
  <mergeCells count="2">
    <mergeCell ref="B5:D5"/>
    <mergeCell ref="G2:H2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83795-79DB-4525-9095-01197095153D}">
  <sheetPr codeName="Sheet26">
    <tabColor theme="0" tint="-0.499984740745262"/>
  </sheetPr>
  <dimension ref="A1:L55"/>
  <sheetViews>
    <sheetView zoomScale="80" zoomScaleNormal="80" workbookViewId="0">
      <selection activeCell="F14" sqref="F14"/>
    </sheetView>
  </sheetViews>
  <sheetFormatPr defaultColWidth="9.140625" defaultRowHeight="12.75" x14ac:dyDescent="0.2"/>
  <cols>
    <col min="1" max="1" width="3.28515625" style="38" customWidth="1"/>
    <col min="2" max="2" width="2.7109375" style="38" customWidth="1"/>
    <col min="3" max="3" width="4.7109375" style="38" customWidth="1"/>
    <col min="4" max="4" width="31" style="37" customWidth="1"/>
    <col min="5" max="8" width="17.7109375" style="37" customWidth="1"/>
    <col min="9" max="16384" width="9.140625" style="37"/>
  </cols>
  <sheetData>
    <row r="1" spans="1:8" x14ac:dyDescent="0.2">
      <c r="A1" s="32"/>
      <c r="B1" s="32"/>
      <c r="C1" s="32"/>
      <c r="D1" s="33"/>
      <c r="E1" s="34">
        <v>-1</v>
      </c>
      <c r="F1" s="35">
        <v>-2</v>
      </c>
      <c r="G1" s="36">
        <v>-3</v>
      </c>
      <c r="H1" s="36">
        <v>-4</v>
      </c>
    </row>
    <row r="2" spans="1:8" s="8" customFormat="1" ht="14.25" x14ac:dyDescent="0.2">
      <c r="A2" s="45"/>
      <c r="B2" s="45"/>
      <c r="C2" s="45"/>
      <c r="D2" s="16"/>
      <c r="E2" s="16"/>
      <c r="F2" s="21" t="s">
        <v>1</v>
      </c>
      <c r="G2" s="804" t="str">
        <f>"BUDGET YEAR ENDING "&amp;TEXT('Form 1'!$C$138,"mm/dd/yy")</f>
        <v>BUDGET YEAR ENDING 06/30/26</v>
      </c>
      <c r="H2" s="805"/>
    </row>
    <row r="3" spans="1:8" s="8" customFormat="1" ht="14.25" x14ac:dyDescent="0.2">
      <c r="A3" s="45"/>
      <c r="B3" s="45"/>
      <c r="C3" s="45"/>
      <c r="D3" s="16"/>
      <c r="E3" s="84" t="s">
        <v>486</v>
      </c>
      <c r="F3" s="84" t="s">
        <v>488</v>
      </c>
      <c r="G3" s="87"/>
      <c r="H3" s="49"/>
    </row>
    <row r="4" spans="1:8" s="8" customFormat="1" ht="15" x14ac:dyDescent="0.2">
      <c r="A4" s="45"/>
      <c r="B4" s="90"/>
      <c r="D4" s="94" t="s">
        <v>72</v>
      </c>
      <c r="E4" s="84" t="s">
        <v>487</v>
      </c>
      <c r="F4" s="84" t="s">
        <v>487</v>
      </c>
      <c r="G4" s="88" t="s">
        <v>489</v>
      </c>
      <c r="H4" s="82" t="s">
        <v>158</v>
      </c>
    </row>
    <row r="5" spans="1:8" s="49" customFormat="1" ht="18" customHeight="1" x14ac:dyDescent="0.2">
      <c r="A5" s="46"/>
      <c r="B5" s="802"/>
      <c r="C5" s="802"/>
      <c r="D5" s="803"/>
      <c r="E5" s="398">
        <f>'Form 1'!$C$129</f>
        <v>45473</v>
      </c>
      <c r="F5" s="398">
        <f>'Form 1'!$C$133</f>
        <v>45838</v>
      </c>
      <c r="G5" s="86" t="s">
        <v>490</v>
      </c>
      <c r="H5" s="48" t="s">
        <v>490</v>
      </c>
    </row>
    <row r="6" spans="1:8" ht="25.5" customHeight="1" x14ac:dyDescent="0.2">
      <c r="A6" s="284" t="s">
        <v>73</v>
      </c>
      <c r="B6" s="833" t="s">
        <v>74</v>
      </c>
      <c r="C6" s="833"/>
      <c r="D6" s="834"/>
      <c r="E6" s="285"/>
      <c r="F6" s="285"/>
      <c r="G6" s="285"/>
      <c r="H6" s="286"/>
    </row>
    <row r="7" spans="1:8" x14ac:dyDescent="0.2">
      <c r="A7" s="287"/>
      <c r="B7" s="287"/>
      <c r="C7" s="288"/>
      <c r="D7" s="289"/>
      <c r="E7" s="290"/>
      <c r="F7" s="290"/>
      <c r="G7" s="290"/>
      <c r="H7" s="291"/>
    </row>
    <row r="8" spans="1:8" x14ac:dyDescent="0.2">
      <c r="A8" s="287"/>
      <c r="B8" s="287"/>
      <c r="C8" s="287"/>
      <c r="D8" s="289"/>
      <c r="E8" s="290"/>
      <c r="F8" s="290"/>
      <c r="G8" s="290"/>
      <c r="H8" s="291"/>
    </row>
    <row r="9" spans="1:8" x14ac:dyDescent="0.2">
      <c r="A9" s="287"/>
      <c r="B9" s="287"/>
      <c r="C9" s="287"/>
      <c r="D9" s="289"/>
      <c r="E9" s="290"/>
      <c r="F9" s="290"/>
      <c r="G9" s="290"/>
      <c r="H9" s="291"/>
    </row>
    <row r="10" spans="1:8" x14ac:dyDescent="0.2">
      <c r="A10" s="287"/>
      <c r="B10" s="287"/>
      <c r="C10" s="287"/>
      <c r="D10" s="289"/>
      <c r="E10" s="290"/>
      <c r="F10" s="290"/>
      <c r="G10" s="290"/>
      <c r="H10" s="291"/>
    </row>
    <row r="11" spans="1:8" x14ac:dyDescent="0.2">
      <c r="A11" s="287"/>
      <c r="B11" s="287"/>
      <c r="C11" s="287"/>
      <c r="D11" s="289"/>
      <c r="E11" s="290"/>
      <c r="F11" s="290"/>
      <c r="G11" s="290"/>
      <c r="H11" s="291"/>
    </row>
    <row r="12" spans="1:8" x14ac:dyDescent="0.2">
      <c r="A12" s="287"/>
      <c r="B12" s="287"/>
      <c r="C12" s="287"/>
      <c r="D12" s="289"/>
      <c r="E12" s="290"/>
      <c r="F12" s="290"/>
      <c r="G12" s="290"/>
      <c r="H12" s="291"/>
    </row>
    <row r="13" spans="1:8" s="12" customFormat="1" ht="27" customHeight="1" thickBot="1" x14ac:dyDescent="0.25">
      <c r="A13" s="292"/>
      <c r="B13" s="293" t="s">
        <v>75</v>
      </c>
      <c r="C13" s="835" t="s">
        <v>76</v>
      </c>
      <c r="D13" s="836"/>
      <c r="E13" s="294"/>
      <c r="F13" s="294"/>
      <c r="G13" s="294"/>
      <c r="H13" s="295"/>
    </row>
    <row r="14" spans="1:8" ht="24.75" customHeight="1" x14ac:dyDescent="0.2">
      <c r="A14" s="296" t="s">
        <v>77</v>
      </c>
      <c r="B14" s="837" t="s">
        <v>78</v>
      </c>
      <c r="C14" s="838"/>
      <c r="D14" s="839"/>
      <c r="E14" s="297"/>
      <c r="F14" s="285"/>
      <c r="G14" s="285"/>
      <c r="H14" s="286"/>
    </row>
    <row r="15" spans="1:8" x14ac:dyDescent="0.2">
      <c r="A15" s="287"/>
      <c r="B15" s="287"/>
      <c r="C15" s="288"/>
      <c r="D15" s="298"/>
      <c r="E15" s="290"/>
      <c r="F15" s="290"/>
      <c r="G15" s="290"/>
      <c r="H15" s="291"/>
    </row>
    <row r="16" spans="1:8" x14ac:dyDescent="0.2">
      <c r="A16" s="287"/>
      <c r="B16" s="287"/>
      <c r="C16" s="299"/>
      <c r="D16" s="289"/>
      <c r="E16" s="290"/>
      <c r="F16" s="290"/>
      <c r="G16" s="290"/>
      <c r="H16" s="291"/>
    </row>
    <row r="17" spans="1:8" x14ac:dyDescent="0.2">
      <c r="A17" s="287"/>
      <c r="B17" s="287"/>
      <c r="C17" s="299"/>
      <c r="D17" s="289"/>
      <c r="E17" s="290"/>
      <c r="F17" s="290"/>
      <c r="G17" s="290"/>
      <c r="H17" s="291"/>
    </row>
    <row r="18" spans="1:8" x14ac:dyDescent="0.2">
      <c r="A18" s="287"/>
      <c r="B18" s="287"/>
      <c r="C18" s="287"/>
      <c r="D18" s="289"/>
      <c r="E18" s="290"/>
      <c r="F18" s="290"/>
      <c r="G18" s="290"/>
      <c r="H18" s="291"/>
    </row>
    <row r="19" spans="1:8" x14ac:dyDescent="0.2">
      <c r="A19" s="287"/>
      <c r="B19" s="287"/>
      <c r="C19" s="287"/>
      <c r="D19" s="289"/>
      <c r="E19" s="290"/>
      <c r="F19" s="290"/>
      <c r="G19" s="290"/>
      <c r="H19" s="291"/>
    </row>
    <row r="20" spans="1:8" x14ac:dyDescent="0.2">
      <c r="A20" s="287"/>
      <c r="B20" s="287"/>
      <c r="C20" s="287"/>
      <c r="D20" s="289"/>
      <c r="E20" s="290"/>
      <c r="F20" s="290"/>
      <c r="G20" s="290"/>
      <c r="H20" s="291"/>
    </row>
    <row r="21" spans="1:8" ht="26.25" customHeight="1" thickBot="1" x14ac:dyDescent="0.25">
      <c r="A21" s="300"/>
      <c r="B21" s="293" t="s">
        <v>79</v>
      </c>
      <c r="C21" s="835" t="s">
        <v>80</v>
      </c>
      <c r="D21" s="836"/>
      <c r="E21" s="301"/>
      <c r="F21" s="301"/>
      <c r="G21" s="301"/>
      <c r="H21" s="302"/>
    </row>
    <row r="22" spans="1:8" s="12" customFormat="1" ht="24.75" customHeight="1" x14ac:dyDescent="0.2">
      <c r="A22" s="296" t="s">
        <v>81</v>
      </c>
      <c r="B22" s="830" t="s">
        <v>82</v>
      </c>
      <c r="C22" s="831"/>
      <c r="D22" s="832"/>
      <c r="E22" s="303"/>
      <c r="F22" s="303"/>
      <c r="G22" s="303"/>
      <c r="H22" s="304"/>
    </row>
    <row r="23" spans="1:8" x14ac:dyDescent="0.2">
      <c r="A23" s="287"/>
      <c r="B23" s="287"/>
      <c r="C23" s="287"/>
      <c r="D23" s="289"/>
      <c r="E23" s="290"/>
      <c r="F23" s="290"/>
      <c r="G23" s="290"/>
      <c r="H23" s="291"/>
    </row>
    <row r="24" spans="1:8" x14ac:dyDescent="0.2">
      <c r="A24" s="287"/>
      <c r="B24" s="287"/>
      <c r="C24" s="287"/>
      <c r="D24" s="289"/>
      <c r="E24" s="290"/>
      <c r="F24" s="290"/>
      <c r="G24" s="290"/>
      <c r="H24" s="291"/>
    </row>
    <row r="25" spans="1:8" x14ac:dyDescent="0.2">
      <c r="A25" s="287"/>
      <c r="B25" s="287"/>
      <c r="C25" s="287"/>
      <c r="D25" s="289"/>
      <c r="E25" s="290"/>
      <c r="F25" s="290"/>
      <c r="G25" s="290"/>
      <c r="H25" s="291"/>
    </row>
    <row r="26" spans="1:8" x14ac:dyDescent="0.2">
      <c r="A26" s="287"/>
      <c r="B26" s="287"/>
      <c r="C26" s="287"/>
      <c r="D26" s="289"/>
      <c r="E26" s="290"/>
      <c r="F26" s="290"/>
      <c r="G26" s="290"/>
      <c r="H26" s="291"/>
    </row>
    <row r="27" spans="1:8" x14ac:dyDescent="0.2">
      <c r="A27" s="287"/>
      <c r="B27" s="287"/>
      <c r="C27" s="287"/>
      <c r="D27" s="289"/>
      <c r="E27" s="290"/>
      <c r="F27" s="290"/>
      <c r="G27" s="290"/>
      <c r="H27" s="291"/>
    </row>
    <row r="28" spans="1:8" x14ac:dyDescent="0.2">
      <c r="A28" s="287"/>
      <c r="B28" s="287"/>
      <c r="C28" s="287"/>
      <c r="D28" s="289"/>
      <c r="E28" s="290"/>
      <c r="F28" s="290"/>
      <c r="G28" s="290"/>
      <c r="H28" s="291"/>
    </row>
    <row r="29" spans="1:8" s="12" customFormat="1" ht="27" customHeight="1" thickBot="1" x14ac:dyDescent="0.25">
      <c r="A29" s="292"/>
      <c r="B29" s="293" t="s">
        <v>83</v>
      </c>
      <c r="C29" s="835" t="s">
        <v>84</v>
      </c>
      <c r="D29" s="836"/>
      <c r="E29" s="294"/>
      <c r="F29" s="294"/>
      <c r="G29" s="294"/>
      <c r="H29" s="295"/>
    </row>
    <row r="30" spans="1:8" ht="24.75" customHeight="1" x14ac:dyDescent="0.2">
      <c r="A30" s="296" t="s">
        <v>85</v>
      </c>
      <c r="B30" s="830" t="s">
        <v>86</v>
      </c>
      <c r="C30" s="831"/>
      <c r="D30" s="832"/>
      <c r="E30" s="285"/>
      <c r="F30" s="285"/>
      <c r="G30" s="285"/>
      <c r="H30" s="286"/>
    </row>
    <row r="31" spans="1:8" x14ac:dyDescent="0.2">
      <c r="A31" s="299"/>
      <c r="B31" s="287"/>
      <c r="C31" s="288"/>
      <c r="D31" s="289"/>
      <c r="E31" s="290"/>
      <c r="F31" s="290"/>
      <c r="G31" s="290"/>
      <c r="H31" s="291"/>
    </row>
    <row r="32" spans="1:8" x14ac:dyDescent="0.2">
      <c r="A32" s="287"/>
      <c r="B32" s="287"/>
      <c r="C32" s="287"/>
      <c r="D32" s="289"/>
      <c r="E32" s="290"/>
      <c r="F32" s="290"/>
      <c r="G32" s="290"/>
      <c r="H32" s="291"/>
    </row>
    <row r="33" spans="1:12" x14ac:dyDescent="0.2">
      <c r="A33" s="287"/>
      <c r="B33" s="287"/>
      <c r="C33" s="287"/>
      <c r="D33" s="289"/>
      <c r="E33" s="305"/>
      <c r="F33" s="306"/>
      <c r="G33" s="306"/>
      <c r="H33" s="307"/>
    </row>
    <row r="34" spans="1:12" x14ac:dyDescent="0.2">
      <c r="A34" s="287"/>
      <c r="B34" s="287"/>
      <c r="C34" s="287"/>
      <c r="D34" s="289"/>
      <c r="E34" s="290"/>
      <c r="F34" s="290"/>
      <c r="G34" s="290"/>
      <c r="H34" s="291"/>
    </row>
    <row r="35" spans="1:12" x14ac:dyDescent="0.2">
      <c r="A35" s="287"/>
      <c r="B35" s="287"/>
      <c r="C35" s="287"/>
      <c r="D35" s="289"/>
      <c r="E35" s="290"/>
      <c r="F35" s="290"/>
      <c r="G35" s="290"/>
      <c r="H35" s="291"/>
    </row>
    <row r="36" spans="1:12" x14ac:dyDescent="0.2">
      <c r="A36" s="287"/>
      <c r="B36" s="287"/>
      <c r="C36" s="287"/>
      <c r="D36" s="289"/>
      <c r="E36" s="290"/>
      <c r="F36" s="290"/>
      <c r="G36" s="290"/>
      <c r="H36" s="291"/>
    </row>
    <row r="37" spans="1:12" ht="25.5" customHeight="1" thickBot="1" x14ac:dyDescent="0.25">
      <c r="A37" s="300"/>
      <c r="B37" s="293" t="s">
        <v>87</v>
      </c>
      <c r="C37" s="835" t="s">
        <v>88</v>
      </c>
      <c r="D37" s="836"/>
      <c r="E37" s="308"/>
      <c r="F37" s="301"/>
      <c r="G37" s="301"/>
      <c r="H37" s="302"/>
    </row>
    <row r="38" spans="1:12" s="12" customFormat="1" ht="31.5" customHeight="1" x14ac:dyDescent="0.2">
      <c r="A38" s="830" t="s">
        <v>89</v>
      </c>
      <c r="B38" s="831"/>
      <c r="C38" s="831"/>
      <c r="D38" s="832"/>
      <c r="E38" s="309"/>
      <c r="F38" s="310"/>
      <c r="G38" s="310"/>
      <c r="H38" s="311"/>
    </row>
    <row r="39" spans="1:12" ht="31.5" customHeight="1" x14ac:dyDescent="0.2">
      <c r="A39" s="840" t="s">
        <v>663</v>
      </c>
      <c r="B39" s="841"/>
      <c r="C39" s="841"/>
      <c r="D39" s="842"/>
      <c r="E39" s="305"/>
      <c r="F39" s="306"/>
      <c r="G39" s="306"/>
      <c r="H39" s="307"/>
    </row>
    <row r="40" spans="1:12" ht="30" customHeight="1" thickBot="1" x14ac:dyDescent="0.25">
      <c r="A40" s="827" t="s">
        <v>664</v>
      </c>
      <c r="B40" s="828"/>
      <c r="C40" s="828"/>
      <c r="D40" s="829"/>
      <c r="E40" s="386"/>
      <c r="F40" s="386"/>
      <c r="G40" s="386"/>
      <c r="H40" s="387"/>
    </row>
    <row r="41" spans="1:12" ht="13.5" thickTop="1" x14ac:dyDescent="0.2">
      <c r="A41" s="312"/>
      <c r="B41" s="312"/>
      <c r="C41" s="312"/>
      <c r="D41" s="313"/>
      <c r="E41" s="286"/>
      <c r="F41" s="286"/>
      <c r="G41" s="286"/>
      <c r="H41" s="286"/>
    </row>
    <row r="42" spans="1:12" s="12" customFormat="1" ht="18.75" customHeight="1" x14ac:dyDescent="0.2">
      <c r="A42" s="314"/>
      <c r="B42" s="314"/>
      <c r="C42" s="314"/>
      <c r="D42" s="315"/>
      <c r="E42" s="304"/>
      <c r="F42" s="304"/>
      <c r="G42" s="304"/>
      <c r="H42" s="304"/>
    </row>
    <row r="43" spans="1:12" ht="15" customHeight="1" x14ac:dyDescent="0.2">
      <c r="A43" s="287"/>
      <c r="B43" s="287"/>
      <c r="C43" s="287"/>
      <c r="D43" s="388"/>
      <c r="E43" s="313" t="s">
        <v>953</v>
      </c>
      <c r="F43" s="313"/>
      <c r="G43" s="399"/>
      <c r="H43" s="313"/>
    </row>
    <row r="44" spans="1:12" ht="16.5" customHeight="1" x14ac:dyDescent="0.2">
      <c r="A44" s="287"/>
      <c r="B44" s="287"/>
      <c r="C44" s="287"/>
      <c r="D44" s="388"/>
      <c r="E44" s="313" t="s">
        <v>90</v>
      </c>
      <c r="G44" s="313"/>
      <c r="H44" s="313"/>
    </row>
    <row r="45" spans="1:12" x14ac:dyDescent="0.2">
      <c r="A45" s="312"/>
      <c r="B45" s="312"/>
      <c r="C45" s="312"/>
      <c r="D45" s="313"/>
      <c r="E45" s="313"/>
      <c r="F45" s="313"/>
      <c r="G45" s="313"/>
      <c r="H45" s="313"/>
      <c r="L45" s="39"/>
    </row>
    <row r="46" spans="1:12" s="12" customFormat="1" ht="16.5" customHeight="1" x14ac:dyDescent="0.2">
      <c r="A46" s="312" t="s">
        <v>735</v>
      </c>
      <c r="B46" s="314"/>
      <c r="C46" s="314"/>
      <c r="D46" s="315"/>
      <c r="E46" s="304"/>
      <c r="F46" s="304"/>
      <c r="G46" s="107"/>
      <c r="H46" s="315"/>
    </row>
    <row r="47" spans="1:12" ht="13.5" customHeight="1" x14ac:dyDescent="0.2">
      <c r="A47" s="312"/>
      <c r="B47" s="312"/>
      <c r="C47" s="312"/>
      <c r="D47" s="313"/>
      <c r="E47" s="286"/>
      <c r="F47" s="286"/>
      <c r="G47" s="286"/>
      <c r="H47" s="286"/>
    </row>
    <row r="48" spans="1:12" s="12" customFormat="1" ht="14.25" customHeight="1" x14ac:dyDescent="0.2">
      <c r="A48" s="314"/>
      <c r="B48" s="314"/>
      <c r="C48" s="314"/>
      <c r="D48" s="315"/>
      <c r="E48" s="315"/>
      <c r="F48" s="315"/>
      <c r="G48" s="315"/>
      <c r="H48" s="315"/>
    </row>
    <row r="49" spans="1:8" ht="15" customHeight="1" x14ac:dyDescent="0.2">
      <c r="A49" s="312"/>
      <c r="B49" s="314"/>
      <c r="C49" s="312"/>
      <c r="D49" s="313"/>
      <c r="E49" s="313"/>
      <c r="F49" s="313"/>
      <c r="G49" s="313"/>
    </row>
    <row r="50" spans="1:8" x14ac:dyDescent="0.2">
      <c r="A50" s="312"/>
      <c r="B50" s="312"/>
      <c r="C50" s="312"/>
      <c r="D50" s="313"/>
      <c r="E50" s="313"/>
      <c r="F50" s="313"/>
      <c r="G50" s="313"/>
      <c r="H50" s="135" t="s">
        <v>501</v>
      </c>
    </row>
    <row r="51" spans="1:8" x14ac:dyDescent="0.2">
      <c r="H51" s="463" t="s">
        <v>736</v>
      </c>
    </row>
    <row r="54" spans="1:8" ht="18.75" customHeight="1" x14ac:dyDescent="0.2"/>
    <row r="55" spans="1:8" ht="19.5" customHeight="1" x14ac:dyDescent="0.2"/>
  </sheetData>
  <mergeCells count="13">
    <mergeCell ref="G2:H2"/>
    <mergeCell ref="B14:D14"/>
    <mergeCell ref="C21:D21"/>
    <mergeCell ref="B5:D5"/>
    <mergeCell ref="A39:D39"/>
    <mergeCell ref="A40:D40"/>
    <mergeCell ref="A38:D38"/>
    <mergeCell ref="B6:D6"/>
    <mergeCell ref="C13:D13"/>
    <mergeCell ref="B22:D22"/>
    <mergeCell ref="C29:D29"/>
    <mergeCell ref="B30:D30"/>
    <mergeCell ref="C37:D37"/>
  </mergeCells>
  <phoneticPr fontId="0" type="noConversion"/>
  <pageMargins left="0.55000000000000004" right="0" top="0.5" bottom="0.25" header="0.5" footer="0"/>
  <pageSetup scale="85" orientation="portrait" r:id="rId1"/>
  <headerFooter alignWithMargins="0">
    <oddFooter>&amp;C&amp;8Last Revised 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DF51-546A-4981-B796-65D0C3AD0468}">
  <sheetPr codeName="Sheet27">
    <tabColor theme="0" tint="-0.499984740745262"/>
  </sheetPr>
  <dimension ref="A1:G35"/>
  <sheetViews>
    <sheetView zoomScale="80" zoomScaleNormal="80" workbookViewId="0">
      <selection activeCell="G9" sqref="G9"/>
    </sheetView>
  </sheetViews>
  <sheetFormatPr defaultColWidth="9.140625" defaultRowHeight="14.25" x14ac:dyDescent="0.2"/>
  <cols>
    <col min="1" max="1" width="3.42578125" style="8" customWidth="1"/>
    <col min="2" max="2" width="31.140625" style="8" customWidth="1"/>
    <col min="3" max="3" width="15.140625" style="8" customWidth="1"/>
    <col min="4" max="7" width="20.7109375" style="8" customWidth="1"/>
    <col min="8" max="16384" width="9.140625" style="8"/>
  </cols>
  <sheetData>
    <row r="1" spans="1:7" ht="19.5" customHeight="1" x14ac:dyDescent="0.2">
      <c r="C1" s="16"/>
      <c r="D1" s="843" t="s">
        <v>54</v>
      </c>
      <c r="E1" s="844"/>
      <c r="F1" s="843" t="s">
        <v>55</v>
      </c>
      <c r="G1" s="843"/>
    </row>
    <row r="2" spans="1:7" ht="15" x14ac:dyDescent="0.2">
      <c r="A2" s="20" t="s">
        <v>56</v>
      </c>
      <c r="C2" s="21"/>
      <c r="D2" s="22" t="s">
        <v>57</v>
      </c>
      <c r="E2" s="23" t="s">
        <v>33</v>
      </c>
      <c r="F2" s="23" t="s">
        <v>34</v>
      </c>
      <c r="G2" s="24" t="s">
        <v>35</v>
      </c>
    </row>
    <row r="3" spans="1:7" x14ac:dyDescent="0.2">
      <c r="A3" s="10"/>
      <c r="B3" s="10"/>
      <c r="C3" s="25"/>
      <c r="D3" s="26" t="s">
        <v>58</v>
      </c>
      <c r="E3" s="25" t="s">
        <v>59</v>
      </c>
      <c r="F3" s="25" t="s">
        <v>58</v>
      </c>
      <c r="G3" s="27" t="s">
        <v>59</v>
      </c>
    </row>
    <row r="4" spans="1:7" ht="15" x14ac:dyDescent="0.25">
      <c r="A4" s="401" t="s">
        <v>60</v>
      </c>
      <c r="B4" s="29"/>
      <c r="C4" s="25" t="s">
        <v>61</v>
      </c>
      <c r="D4" s="361">
        <v>1321</v>
      </c>
      <c r="E4" s="362">
        <v>1421</v>
      </c>
      <c r="F4" s="362">
        <v>1331</v>
      </c>
      <c r="G4" s="363">
        <v>1431</v>
      </c>
    </row>
    <row r="5" spans="1:7" ht="15" thickBot="1" x14ac:dyDescent="0.25">
      <c r="A5" s="30"/>
      <c r="B5" s="31"/>
      <c r="C5" s="31"/>
      <c r="D5" s="364"/>
      <c r="E5" s="31"/>
      <c r="F5" s="31"/>
      <c r="G5" s="30"/>
    </row>
    <row r="6" spans="1:7" ht="14.25" customHeight="1" x14ac:dyDescent="0.25">
      <c r="A6" s="154" t="s">
        <v>62</v>
      </c>
      <c r="B6" s="144"/>
      <c r="C6" s="144" t="s">
        <v>63</v>
      </c>
      <c r="D6" s="365">
        <v>561</v>
      </c>
      <c r="E6" s="366">
        <v>511</v>
      </c>
      <c r="F6" s="366">
        <v>562</v>
      </c>
      <c r="G6" s="367">
        <v>512</v>
      </c>
    </row>
    <row r="7" spans="1:7" x14ac:dyDescent="0.2">
      <c r="A7" s="140"/>
      <c r="B7" s="144" t="s">
        <v>64</v>
      </c>
      <c r="C7" s="144"/>
      <c r="D7" s="141"/>
      <c r="E7" s="142"/>
      <c r="F7" s="142"/>
      <c r="G7" s="143"/>
    </row>
    <row r="8" spans="1:7" x14ac:dyDescent="0.2">
      <c r="A8" s="140"/>
      <c r="B8" s="144"/>
      <c r="C8" s="144"/>
      <c r="D8" s="141"/>
      <c r="E8" s="142"/>
      <c r="F8" s="142"/>
      <c r="G8" s="143"/>
    </row>
    <row r="9" spans="1:7" x14ac:dyDescent="0.2">
      <c r="A9" s="140"/>
      <c r="B9" s="144" t="s">
        <v>65</v>
      </c>
      <c r="C9" s="144"/>
      <c r="D9" s="141"/>
      <c r="E9" s="142"/>
      <c r="F9" s="142"/>
      <c r="G9" s="143"/>
    </row>
    <row r="10" spans="1:7" x14ac:dyDescent="0.2">
      <c r="A10" s="140"/>
      <c r="B10" s="144"/>
      <c r="C10" s="144"/>
      <c r="D10" s="141"/>
      <c r="E10" s="142"/>
      <c r="F10" s="142"/>
      <c r="G10" s="143"/>
    </row>
    <row r="11" spans="1:7" x14ac:dyDescent="0.2">
      <c r="A11" s="140"/>
      <c r="B11" s="144" t="s">
        <v>66</v>
      </c>
      <c r="C11" s="144"/>
      <c r="D11" s="141"/>
      <c r="E11" s="142"/>
      <c r="F11" s="142"/>
      <c r="G11" s="143"/>
    </row>
    <row r="12" spans="1:7" x14ac:dyDescent="0.2">
      <c r="A12" s="140"/>
      <c r="B12" s="144"/>
      <c r="C12" s="144"/>
      <c r="D12" s="141"/>
      <c r="E12" s="142"/>
      <c r="F12" s="142"/>
      <c r="G12" s="143"/>
    </row>
    <row r="13" spans="1:7" x14ac:dyDescent="0.2">
      <c r="A13" s="140"/>
      <c r="B13" s="144" t="s">
        <v>67</v>
      </c>
      <c r="C13" s="144"/>
      <c r="D13" s="141"/>
      <c r="E13" s="142"/>
      <c r="F13" s="142"/>
      <c r="G13" s="143"/>
    </row>
    <row r="14" spans="1:7" x14ac:dyDescent="0.2">
      <c r="A14" s="140"/>
      <c r="B14" s="144"/>
      <c r="C14" s="144"/>
      <c r="D14" s="141"/>
      <c r="E14" s="142"/>
      <c r="F14" s="142"/>
      <c r="G14" s="143"/>
    </row>
    <row r="15" spans="1:7" x14ac:dyDescent="0.2">
      <c r="A15" s="140"/>
      <c r="B15" s="144" t="s">
        <v>68</v>
      </c>
      <c r="C15" s="144"/>
      <c r="D15" s="141"/>
      <c r="E15" s="142"/>
      <c r="F15" s="142"/>
      <c r="G15" s="143"/>
    </row>
    <row r="16" spans="1:7" x14ac:dyDescent="0.2">
      <c r="A16" s="140"/>
      <c r="B16" s="144"/>
      <c r="C16" s="144"/>
      <c r="D16" s="141"/>
      <c r="E16" s="142"/>
      <c r="F16" s="142"/>
      <c r="G16" s="143"/>
    </row>
    <row r="17" spans="1:7" x14ac:dyDescent="0.2">
      <c r="A17" s="140"/>
      <c r="B17" s="144" t="s">
        <v>69</v>
      </c>
      <c r="C17" s="144"/>
      <c r="D17" s="141"/>
      <c r="E17" s="142"/>
      <c r="F17" s="142"/>
      <c r="G17" s="143"/>
    </row>
    <row r="18" spans="1:7" ht="26.25" customHeight="1" thickBot="1" x14ac:dyDescent="0.3">
      <c r="A18" s="218"/>
      <c r="B18" s="241" t="s">
        <v>70</v>
      </c>
      <c r="C18" s="211"/>
      <c r="D18" s="229"/>
      <c r="E18" s="212"/>
      <c r="F18" s="212"/>
      <c r="G18" s="213"/>
    </row>
    <row r="19" spans="1:7" ht="15" thickTop="1" x14ac:dyDescent="0.2">
      <c r="A19" s="164"/>
      <c r="B19" s="164"/>
      <c r="C19" s="164"/>
      <c r="D19" s="164"/>
      <c r="E19" s="164"/>
      <c r="F19" s="164"/>
      <c r="G19" s="164"/>
    </row>
    <row r="20" spans="1:7" x14ac:dyDescent="0.2">
      <c r="A20" s="164"/>
      <c r="B20" s="164"/>
      <c r="C20" s="164"/>
      <c r="D20" s="164"/>
      <c r="E20" s="164"/>
      <c r="F20" s="164"/>
      <c r="G20" s="164"/>
    </row>
    <row r="21" spans="1:7" x14ac:dyDescent="0.2">
      <c r="A21" s="164"/>
      <c r="B21" s="164"/>
      <c r="C21" s="164"/>
      <c r="D21" s="164"/>
      <c r="E21" s="164"/>
      <c r="F21" s="164"/>
      <c r="G21" s="164"/>
    </row>
    <row r="22" spans="1:7" x14ac:dyDescent="0.2">
      <c r="A22" s="140"/>
      <c r="B22" s="140"/>
      <c r="C22" s="164" t="s">
        <v>953</v>
      </c>
      <c r="D22" s="164"/>
      <c r="E22" s="165"/>
      <c r="F22" s="164"/>
      <c r="G22" s="164"/>
    </row>
    <row r="23" spans="1:7" ht="21" customHeight="1" x14ac:dyDescent="0.2">
      <c r="A23" s="164" t="s">
        <v>71</v>
      </c>
      <c r="B23" s="164"/>
      <c r="C23" s="164"/>
      <c r="D23" s="164"/>
      <c r="E23" s="164"/>
      <c r="F23" s="164"/>
      <c r="G23" s="164"/>
    </row>
    <row r="24" spans="1:7" ht="21" customHeight="1" x14ac:dyDescent="0.2">
      <c r="A24" s="164"/>
      <c r="B24" s="164"/>
      <c r="C24" s="164"/>
      <c r="D24" s="164"/>
      <c r="E24" s="164"/>
      <c r="F24" s="164"/>
      <c r="G24" s="164"/>
    </row>
    <row r="25" spans="1:7" x14ac:dyDescent="0.2">
      <c r="A25" s="164"/>
      <c r="B25" s="164"/>
      <c r="C25" s="164"/>
      <c r="D25" s="164"/>
      <c r="E25" s="164"/>
      <c r="F25" s="164"/>
      <c r="G25" s="164"/>
    </row>
    <row r="26" spans="1:7" x14ac:dyDescent="0.2">
      <c r="A26" s="164"/>
      <c r="B26" s="164"/>
      <c r="C26" s="164"/>
      <c r="D26" s="164"/>
      <c r="E26" s="164"/>
      <c r="F26" s="107"/>
      <c r="G26" s="164"/>
    </row>
    <row r="27" spans="1:7" x14ac:dyDescent="0.2">
      <c r="A27" s="164"/>
      <c r="B27" s="164"/>
      <c r="C27" s="164"/>
      <c r="D27" s="164"/>
      <c r="E27" s="164"/>
      <c r="F27" s="164"/>
      <c r="G27" s="164"/>
    </row>
    <row r="28" spans="1:7" x14ac:dyDescent="0.2">
      <c r="A28" s="164"/>
      <c r="B28" s="164"/>
      <c r="C28" s="164"/>
      <c r="D28" s="164"/>
      <c r="E28" s="164"/>
      <c r="F28" s="164"/>
      <c r="G28" s="164"/>
    </row>
    <row r="29" spans="1:7" x14ac:dyDescent="0.2">
      <c r="A29" s="164"/>
      <c r="B29" s="164"/>
      <c r="C29" s="164"/>
      <c r="D29" s="164"/>
      <c r="E29" s="164"/>
      <c r="F29" s="164"/>
      <c r="G29" s="164"/>
    </row>
    <row r="30" spans="1:7" x14ac:dyDescent="0.2">
      <c r="A30" s="164"/>
      <c r="B30" s="164"/>
      <c r="C30" s="164"/>
      <c r="D30" s="164"/>
      <c r="E30" s="164"/>
      <c r="F30" s="164"/>
      <c r="G30" s="164"/>
    </row>
    <row r="31" spans="1:7" x14ac:dyDescent="0.2">
      <c r="A31" s="164"/>
      <c r="B31" s="164"/>
      <c r="C31" s="164"/>
      <c r="D31" s="164"/>
      <c r="E31" s="164"/>
      <c r="F31" s="164"/>
      <c r="G31" s="164"/>
    </row>
    <row r="32" spans="1:7" x14ac:dyDescent="0.2">
      <c r="A32" s="164"/>
      <c r="B32" s="164"/>
      <c r="C32" s="164"/>
      <c r="D32" s="164"/>
      <c r="E32" s="164"/>
      <c r="F32" s="164"/>
      <c r="G32" s="164"/>
    </row>
    <row r="33" spans="1:7" x14ac:dyDescent="0.2">
      <c r="A33" s="164"/>
      <c r="B33" s="164"/>
      <c r="C33" s="164"/>
      <c r="D33" s="164"/>
      <c r="E33" s="164"/>
      <c r="F33" s="164"/>
      <c r="G33" s="164"/>
    </row>
    <row r="34" spans="1:7" x14ac:dyDescent="0.2">
      <c r="A34" s="164"/>
      <c r="B34" s="164"/>
      <c r="C34" s="164"/>
      <c r="D34" s="164"/>
      <c r="E34" s="164"/>
      <c r="F34" s="164"/>
      <c r="G34" s="135" t="s">
        <v>501</v>
      </c>
    </row>
    <row r="35" spans="1:7" x14ac:dyDescent="0.2">
      <c r="G35" s="7" t="s">
        <v>737</v>
      </c>
    </row>
  </sheetData>
  <mergeCells count="2">
    <mergeCell ref="D1:E1"/>
    <mergeCell ref="F1:G1"/>
  </mergeCells>
  <phoneticPr fontId="0" type="noConversion"/>
  <pageMargins left="0.55000000000000004" right="0" top="0.5" bottom="0.25" header="0.5" footer="0"/>
  <pageSetup scale="95" orientation="landscape" r:id="rId1"/>
  <headerFooter alignWithMargins="0">
    <oddFooter>&amp;C&amp;8Last Revised &amp;D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9248-BA74-4B45-9BE0-9AEA6E8A20B8}">
  <sheetPr codeName="Sheet28">
    <tabColor theme="0" tint="-0.499984740745262"/>
    <pageSetUpPr fitToPage="1"/>
  </sheetPr>
  <dimension ref="A1:H39"/>
  <sheetViews>
    <sheetView zoomScale="80" zoomScaleNormal="80" workbookViewId="0">
      <selection activeCell="G11" sqref="G11"/>
    </sheetView>
  </sheetViews>
  <sheetFormatPr defaultColWidth="9.140625" defaultRowHeight="14.25" x14ac:dyDescent="0.2"/>
  <cols>
    <col min="1" max="1" width="42" style="8" customWidth="1"/>
    <col min="2" max="2" width="17.7109375" style="8" customWidth="1"/>
    <col min="3" max="3" width="9.140625" style="8"/>
    <col min="4" max="4" width="17.7109375" style="8" customWidth="1"/>
    <col min="5" max="5" width="3" style="8" customWidth="1"/>
    <col min="6" max="6" width="17.7109375" style="8" customWidth="1"/>
    <col min="7" max="7" width="9.140625" style="8"/>
    <col min="8" max="8" width="17.7109375" style="8" customWidth="1"/>
    <col min="9" max="16384" width="9.140625" style="8"/>
  </cols>
  <sheetData>
    <row r="1" spans="1:8" ht="15" x14ac:dyDescent="0.25">
      <c r="A1" s="13"/>
      <c r="B1" s="845" t="s">
        <v>42</v>
      </c>
      <c r="C1" s="845"/>
      <c r="D1" s="846"/>
      <c r="E1" s="14"/>
      <c r="F1" s="845" t="s">
        <v>43</v>
      </c>
      <c r="G1" s="845"/>
      <c r="H1" s="846"/>
    </row>
    <row r="2" spans="1:8" x14ac:dyDescent="0.2">
      <c r="A2" s="15"/>
      <c r="B2" s="60"/>
      <c r="C2" s="10"/>
      <c r="D2" s="29"/>
      <c r="E2" s="16"/>
      <c r="F2" s="60"/>
      <c r="G2" s="10"/>
      <c r="H2" s="29"/>
    </row>
    <row r="3" spans="1:8" x14ac:dyDescent="0.2">
      <c r="A3" s="64">
        <f>-1</f>
        <v>-1</v>
      </c>
      <c r="B3" s="65">
        <f>A3-1</f>
        <v>-2</v>
      </c>
      <c r="C3" s="65">
        <f>B3-1</f>
        <v>-3</v>
      </c>
      <c r="D3" s="65">
        <f>C3-1</f>
        <v>-4</v>
      </c>
      <c r="E3" s="65"/>
      <c r="F3" s="65">
        <f>D3-1</f>
        <v>-5</v>
      </c>
      <c r="G3" s="65">
        <f>F3-1</f>
        <v>-6</v>
      </c>
      <c r="H3" s="65">
        <f>G3-1</f>
        <v>-7</v>
      </c>
    </row>
    <row r="4" spans="1:8" ht="18" customHeight="1" thickBot="1" x14ac:dyDescent="0.25">
      <c r="A4" s="18" t="s">
        <v>44</v>
      </c>
      <c r="B4" s="63" t="s">
        <v>45</v>
      </c>
      <c r="C4" s="63" t="s">
        <v>46</v>
      </c>
      <c r="D4" s="63" t="s">
        <v>47</v>
      </c>
      <c r="E4" s="19"/>
      <c r="F4" s="63" t="s">
        <v>48</v>
      </c>
      <c r="G4" s="63" t="s">
        <v>46</v>
      </c>
      <c r="H4" s="63" t="s">
        <v>47</v>
      </c>
    </row>
    <row r="5" spans="1:8" ht="21.75" customHeight="1" x14ac:dyDescent="0.25">
      <c r="A5" s="159" t="s">
        <v>49</v>
      </c>
      <c r="B5" s="216"/>
      <c r="C5" s="216"/>
      <c r="D5" s="216"/>
      <c r="E5" s="164"/>
      <c r="F5" s="216"/>
      <c r="G5" s="216"/>
      <c r="H5" s="216"/>
    </row>
    <row r="6" spans="1:8" x14ac:dyDescent="0.2">
      <c r="A6" s="164"/>
      <c r="B6" s="208"/>
      <c r="C6" s="208"/>
      <c r="D6" s="208"/>
      <c r="E6" s="164"/>
      <c r="F6" s="208"/>
      <c r="G6" s="208"/>
      <c r="H6" s="208"/>
    </row>
    <row r="7" spans="1:8" x14ac:dyDescent="0.2">
      <c r="A7" s="164"/>
      <c r="B7" s="208"/>
      <c r="C7" s="208"/>
      <c r="D7" s="208"/>
      <c r="E7" s="164"/>
      <c r="F7" s="208"/>
      <c r="G7" s="208"/>
      <c r="H7" s="208"/>
    </row>
    <row r="8" spans="1:8" x14ac:dyDescent="0.2">
      <c r="A8" s="164"/>
      <c r="B8" s="208"/>
      <c r="C8" s="208"/>
      <c r="D8" s="208"/>
      <c r="E8" s="164"/>
      <c r="F8" s="208"/>
      <c r="G8" s="208"/>
      <c r="H8" s="208"/>
    </row>
    <row r="9" spans="1:8" x14ac:dyDescent="0.2">
      <c r="A9" s="164"/>
      <c r="B9" s="208"/>
      <c r="C9" s="208"/>
      <c r="D9" s="208"/>
      <c r="E9" s="164"/>
      <c r="F9" s="208"/>
      <c r="G9" s="208"/>
      <c r="H9" s="208"/>
    </row>
    <row r="10" spans="1:8" x14ac:dyDescent="0.2">
      <c r="A10" s="164"/>
      <c r="B10" s="208"/>
      <c r="C10" s="208"/>
      <c r="D10" s="208"/>
      <c r="E10" s="164"/>
      <c r="F10" s="208"/>
      <c r="G10" s="208"/>
      <c r="H10" s="208"/>
    </row>
    <row r="11" spans="1:8" x14ac:dyDescent="0.2">
      <c r="A11" s="164"/>
      <c r="B11" s="208"/>
      <c r="C11" s="208"/>
      <c r="D11" s="208"/>
      <c r="E11" s="164"/>
      <c r="F11" s="208"/>
      <c r="G11" s="208"/>
      <c r="H11" s="208"/>
    </row>
    <row r="12" spans="1:8" x14ac:dyDescent="0.2">
      <c r="A12" s="164"/>
      <c r="B12" s="208"/>
      <c r="C12" s="208"/>
      <c r="D12" s="208"/>
      <c r="E12" s="164"/>
      <c r="F12" s="208"/>
      <c r="G12" s="208"/>
      <c r="H12" s="208"/>
    </row>
    <row r="13" spans="1:8" x14ac:dyDescent="0.2">
      <c r="A13" s="164"/>
      <c r="B13" s="208"/>
      <c r="C13" s="208"/>
      <c r="D13" s="208"/>
      <c r="E13" s="164"/>
      <c r="F13" s="208"/>
      <c r="G13" s="208"/>
      <c r="H13" s="208"/>
    </row>
    <row r="14" spans="1:8" x14ac:dyDescent="0.2">
      <c r="A14" s="164"/>
      <c r="B14" s="208"/>
      <c r="C14" s="208"/>
      <c r="D14" s="208"/>
      <c r="E14" s="164"/>
      <c r="F14" s="208"/>
      <c r="G14" s="208"/>
      <c r="H14" s="208"/>
    </row>
    <row r="15" spans="1:8" x14ac:dyDescent="0.2">
      <c r="A15" s="164"/>
      <c r="B15" s="208"/>
      <c r="C15" s="208"/>
      <c r="D15" s="208"/>
      <c r="E15" s="164"/>
      <c r="F15" s="208"/>
      <c r="G15" s="208"/>
      <c r="H15" s="208"/>
    </row>
    <row r="16" spans="1:8" x14ac:dyDescent="0.2">
      <c r="A16" s="164"/>
      <c r="B16" s="208"/>
      <c r="C16" s="208"/>
      <c r="D16" s="208"/>
      <c r="E16" s="164"/>
      <c r="F16" s="208"/>
      <c r="G16" s="208"/>
      <c r="H16" s="208"/>
    </row>
    <row r="17" spans="1:8" ht="18" customHeight="1" thickBot="1" x14ac:dyDescent="0.3">
      <c r="A17" s="316" t="s">
        <v>50</v>
      </c>
      <c r="B17" s="317"/>
      <c r="C17" s="317"/>
      <c r="D17" s="317"/>
      <c r="E17" s="153"/>
      <c r="F17" s="317"/>
      <c r="G17" s="317"/>
      <c r="H17" s="317"/>
    </row>
    <row r="18" spans="1:8" ht="20.25" customHeight="1" x14ac:dyDescent="0.25">
      <c r="A18" s="159" t="s">
        <v>51</v>
      </c>
      <c r="B18" s="216"/>
      <c r="C18" s="216"/>
      <c r="D18" s="216"/>
      <c r="E18" s="164"/>
      <c r="F18" s="216"/>
      <c r="G18" s="216"/>
      <c r="H18" s="216"/>
    </row>
    <row r="19" spans="1:8" x14ac:dyDescent="0.2">
      <c r="A19" s="164"/>
      <c r="B19" s="208"/>
      <c r="C19" s="208"/>
      <c r="D19" s="208"/>
      <c r="E19" s="164"/>
      <c r="F19" s="208"/>
      <c r="G19" s="208"/>
      <c r="H19" s="208"/>
    </row>
    <row r="20" spans="1:8" x14ac:dyDescent="0.2">
      <c r="A20" s="164"/>
      <c r="B20" s="208"/>
      <c r="C20" s="208"/>
      <c r="D20" s="208"/>
      <c r="E20" s="164"/>
      <c r="F20" s="208"/>
      <c r="G20" s="208"/>
      <c r="H20" s="208"/>
    </row>
    <row r="21" spans="1:8" x14ac:dyDescent="0.2">
      <c r="A21" s="164"/>
      <c r="B21" s="208"/>
      <c r="C21" s="208"/>
      <c r="D21" s="208"/>
      <c r="E21" s="164"/>
      <c r="F21" s="208"/>
      <c r="G21" s="208"/>
      <c r="H21" s="208"/>
    </row>
    <row r="22" spans="1:8" x14ac:dyDescent="0.2">
      <c r="A22" s="164"/>
      <c r="B22" s="208"/>
      <c r="C22" s="208"/>
      <c r="D22" s="208"/>
      <c r="E22" s="164"/>
      <c r="F22" s="208"/>
      <c r="G22" s="208"/>
      <c r="H22" s="208"/>
    </row>
    <row r="23" spans="1:8" x14ac:dyDescent="0.2">
      <c r="A23" s="164"/>
      <c r="B23" s="208"/>
      <c r="C23" s="208"/>
      <c r="D23" s="208"/>
      <c r="E23" s="164"/>
      <c r="F23" s="208"/>
      <c r="G23" s="208"/>
      <c r="H23" s="208"/>
    </row>
    <row r="24" spans="1:8" x14ac:dyDescent="0.2">
      <c r="A24" s="164"/>
      <c r="B24" s="208"/>
      <c r="C24" s="208"/>
      <c r="D24" s="208"/>
      <c r="E24" s="164"/>
      <c r="F24" s="208"/>
      <c r="G24" s="208"/>
      <c r="H24" s="208"/>
    </row>
    <row r="25" spans="1:8" x14ac:dyDescent="0.2">
      <c r="A25" s="164"/>
      <c r="B25" s="208"/>
      <c r="C25" s="208"/>
      <c r="D25" s="208"/>
      <c r="E25" s="164"/>
      <c r="F25" s="208"/>
      <c r="G25" s="208"/>
      <c r="H25" s="208"/>
    </row>
    <row r="26" spans="1:8" x14ac:dyDescent="0.2">
      <c r="A26" s="164"/>
      <c r="B26" s="208"/>
      <c r="C26" s="208"/>
      <c r="D26" s="208"/>
      <c r="E26" s="164"/>
      <c r="F26" s="208"/>
      <c r="G26" s="208"/>
      <c r="H26" s="208"/>
    </row>
    <row r="27" spans="1:8" x14ac:dyDescent="0.2">
      <c r="A27" s="164"/>
      <c r="B27" s="208"/>
      <c r="C27" s="208"/>
      <c r="D27" s="208"/>
      <c r="E27" s="164"/>
      <c r="F27" s="208"/>
      <c r="G27" s="208"/>
      <c r="H27" s="208"/>
    </row>
    <row r="28" spans="1:8" x14ac:dyDescent="0.2">
      <c r="A28" s="164"/>
      <c r="B28" s="208"/>
      <c r="C28" s="208"/>
      <c r="D28" s="208"/>
      <c r="E28" s="164"/>
      <c r="F28" s="208"/>
      <c r="G28" s="208"/>
      <c r="H28" s="208"/>
    </row>
    <row r="29" spans="1:8" x14ac:dyDescent="0.2">
      <c r="A29" s="164"/>
      <c r="B29" s="208"/>
      <c r="C29" s="208"/>
      <c r="D29" s="208"/>
      <c r="E29" s="164"/>
      <c r="F29" s="208"/>
      <c r="G29" s="208"/>
      <c r="H29" s="208"/>
    </row>
    <row r="30" spans="1:8" ht="18" customHeight="1" thickBot="1" x14ac:dyDescent="0.3">
      <c r="A30" s="316" t="s">
        <v>50</v>
      </c>
      <c r="B30" s="317"/>
      <c r="C30" s="317"/>
      <c r="D30" s="317"/>
      <c r="E30" s="153"/>
      <c r="F30" s="317"/>
      <c r="G30" s="317"/>
      <c r="H30" s="317"/>
    </row>
    <row r="31" spans="1:8" ht="21.75" customHeight="1" thickBot="1" x14ac:dyDescent="0.3">
      <c r="A31" s="318" t="s">
        <v>52</v>
      </c>
      <c r="B31" s="319"/>
      <c r="C31" s="319"/>
      <c r="D31" s="319"/>
      <c r="E31" s="320"/>
      <c r="F31" s="319"/>
      <c r="G31" s="319"/>
      <c r="H31" s="319"/>
    </row>
    <row r="32" spans="1:8" ht="15" thickTop="1" x14ac:dyDescent="0.2">
      <c r="A32" s="164"/>
      <c r="B32" s="164"/>
      <c r="C32" s="164"/>
      <c r="D32" s="164"/>
      <c r="E32" s="164"/>
      <c r="F32" s="164"/>
      <c r="G32" s="164"/>
      <c r="H32" s="164"/>
    </row>
    <row r="33" spans="1:8" x14ac:dyDescent="0.2">
      <c r="A33" s="164"/>
      <c r="B33" s="164"/>
      <c r="C33" s="164"/>
      <c r="D33" s="164"/>
      <c r="E33" s="164"/>
      <c r="F33" s="164"/>
      <c r="G33" s="164"/>
      <c r="H33" s="164"/>
    </row>
    <row r="34" spans="1:8" x14ac:dyDescent="0.2">
      <c r="A34" s="140"/>
      <c r="B34" s="164" t="s">
        <v>953</v>
      </c>
      <c r="C34" s="164"/>
      <c r="D34" s="164"/>
      <c r="E34" s="165"/>
      <c r="F34" s="164"/>
      <c r="G34" s="164"/>
      <c r="H34" s="164"/>
    </row>
    <row r="35" spans="1:8" ht="21.75" customHeight="1" x14ac:dyDescent="0.2">
      <c r="A35" s="164" t="s">
        <v>739</v>
      </c>
      <c r="B35" s="164"/>
      <c r="C35" s="164"/>
      <c r="D35" s="164"/>
      <c r="E35" s="164"/>
      <c r="F35" s="164"/>
      <c r="G35" s="164"/>
      <c r="H35" s="164"/>
    </row>
    <row r="36" spans="1:8" ht="13.5" customHeight="1" x14ac:dyDescent="0.2">
      <c r="A36" s="164"/>
      <c r="B36" s="164"/>
      <c r="C36" s="164"/>
      <c r="D36" s="164"/>
      <c r="E36" s="164"/>
      <c r="F36" s="164"/>
      <c r="G36" s="164"/>
      <c r="H36" s="164"/>
    </row>
    <row r="37" spans="1:8" x14ac:dyDescent="0.2">
      <c r="A37" s="164"/>
      <c r="B37" s="164"/>
      <c r="C37" s="164"/>
      <c r="D37" s="164"/>
      <c r="E37" s="164"/>
      <c r="F37" s="164"/>
      <c r="G37" s="107"/>
      <c r="H37" s="164"/>
    </row>
    <row r="38" spans="1:8" x14ac:dyDescent="0.2">
      <c r="H38" s="135" t="s">
        <v>501</v>
      </c>
    </row>
    <row r="39" spans="1:8" x14ac:dyDescent="0.2">
      <c r="H39" s="7" t="s">
        <v>738</v>
      </c>
    </row>
  </sheetData>
  <mergeCells count="2">
    <mergeCell ref="B1:D1"/>
    <mergeCell ref="F1:H1"/>
  </mergeCells>
  <phoneticPr fontId="0" type="noConversion"/>
  <pageMargins left="0.71" right="0" top="0.5" bottom="0.25" header="0.5" footer="0"/>
  <pageSetup scale="96" orientation="landscape" r:id="rId1"/>
  <headerFooter alignWithMargins="0">
    <oddFooter>&amp;C&amp;8Last Revised &amp;D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CDB82-1D1E-45A8-9757-865DD7EB9455}">
  <sheetPr codeName="Sheet29"/>
  <dimension ref="A1:J46"/>
  <sheetViews>
    <sheetView zoomScaleNormal="100" workbookViewId="0">
      <selection activeCell="P9" sqref="P9"/>
    </sheetView>
  </sheetViews>
  <sheetFormatPr defaultRowHeight="12.75" x14ac:dyDescent="0.2"/>
  <cols>
    <col min="1" max="1" width="10.28515625" customWidth="1"/>
    <col min="3" max="3" width="10.42578125" customWidth="1"/>
    <col min="4" max="4" width="4.85546875" customWidth="1"/>
    <col min="5" max="5" width="3" customWidth="1"/>
    <col min="6" max="6" width="4.85546875" customWidth="1"/>
    <col min="7" max="7" width="16" customWidth="1"/>
    <col min="8" max="8" width="10.42578125" customWidth="1"/>
    <col min="9" max="9" width="2.7109375" customWidth="1"/>
    <col min="10" max="10" width="18.5703125" customWidth="1"/>
  </cols>
  <sheetData>
    <row r="1" spans="1:10" ht="24.75" customHeight="1" thickBot="1" x14ac:dyDescent="0.3">
      <c r="A1" s="847" t="s">
        <v>469</v>
      </c>
      <c r="B1" s="847"/>
      <c r="C1" s="847"/>
      <c r="D1" s="847"/>
      <c r="E1" s="847"/>
      <c r="F1" s="847"/>
      <c r="G1" s="847"/>
      <c r="H1" s="847"/>
      <c r="I1" s="847"/>
      <c r="J1" s="847"/>
    </row>
    <row r="2" spans="1:10" ht="18" customHeight="1" thickTop="1" x14ac:dyDescent="0.2"/>
    <row r="3" spans="1:10" ht="18" customHeight="1" x14ac:dyDescent="0.2">
      <c r="A3" t="s">
        <v>479</v>
      </c>
    </row>
    <row r="4" spans="1:10" ht="18" customHeight="1" x14ac:dyDescent="0.2">
      <c r="A4" t="s">
        <v>470</v>
      </c>
    </row>
    <row r="5" spans="1:10" ht="18" customHeight="1" x14ac:dyDescent="0.2">
      <c r="A5" t="s">
        <v>471</v>
      </c>
    </row>
    <row r="6" spans="1:10" ht="18" customHeight="1" x14ac:dyDescent="0.2"/>
    <row r="7" spans="1:10" ht="18" customHeight="1" x14ac:dyDescent="0.2">
      <c r="A7" s="848" t="s">
        <v>907</v>
      </c>
      <c r="B7" s="848"/>
      <c r="C7" s="848"/>
      <c r="D7" s="848"/>
      <c r="E7" s="848"/>
      <c r="F7" s="848"/>
      <c r="G7" s="848"/>
      <c r="H7" s="848"/>
      <c r="I7" s="848"/>
      <c r="J7" s="848"/>
    </row>
    <row r="8" spans="1:10" ht="18" customHeight="1" x14ac:dyDescent="0.2"/>
    <row r="9" spans="1:10" ht="18" customHeight="1" x14ac:dyDescent="0.2">
      <c r="A9" t="s">
        <v>472</v>
      </c>
      <c r="B9" s="68"/>
      <c r="C9" s="68"/>
      <c r="D9" s="68"/>
      <c r="E9" s="68"/>
      <c r="F9" s="68"/>
      <c r="G9" s="68"/>
      <c r="H9" s="68"/>
      <c r="I9" s="68"/>
      <c r="J9" s="68"/>
    </row>
    <row r="10" spans="1:10" ht="18" customHeight="1" x14ac:dyDescent="0.2"/>
    <row r="11" spans="1:10" ht="18" customHeight="1" x14ac:dyDescent="0.2">
      <c r="A11" t="s">
        <v>473</v>
      </c>
      <c r="C11" s="68"/>
      <c r="D11" s="68"/>
      <c r="E11" s="68"/>
      <c r="F11" s="68"/>
      <c r="G11" s="68"/>
      <c r="H11" s="68"/>
      <c r="I11" s="68"/>
      <c r="J11" s="68"/>
    </row>
    <row r="12" spans="1:10" ht="18" customHeight="1" x14ac:dyDescent="0.2"/>
    <row r="13" spans="1:10" ht="18" customHeight="1" x14ac:dyDescent="0.2">
      <c r="A13" t="s">
        <v>474</v>
      </c>
      <c r="I13" s="69" t="s">
        <v>15</v>
      </c>
      <c r="J13" s="70"/>
    </row>
    <row r="14" spans="1:10" ht="18" customHeight="1" x14ac:dyDescent="0.2">
      <c r="J14" s="71"/>
    </row>
    <row r="15" spans="1:10" ht="18" customHeight="1" x14ac:dyDescent="0.2">
      <c r="A15" t="s">
        <v>483</v>
      </c>
      <c r="I15" s="69" t="s">
        <v>15</v>
      </c>
      <c r="J15" s="70"/>
    </row>
    <row r="16" spans="1:10" ht="18" customHeight="1" x14ac:dyDescent="0.2">
      <c r="J16" s="71"/>
    </row>
    <row r="17" spans="1:10" ht="18" customHeight="1" x14ac:dyDescent="0.2">
      <c r="A17" t="s">
        <v>475</v>
      </c>
      <c r="I17" s="69" t="s">
        <v>15</v>
      </c>
      <c r="J17" s="70"/>
    </row>
    <row r="18" spans="1:10" ht="18" customHeight="1" x14ac:dyDescent="0.2">
      <c r="J18" s="71"/>
    </row>
    <row r="19" spans="1:10" ht="18" customHeight="1" x14ac:dyDescent="0.2">
      <c r="A19" t="s">
        <v>484</v>
      </c>
      <c r="I19" s="69" t="s">
        <v>15</v>
      </c>
      <c r="J19" s="70"/>
    </row>
    <row r="20" spans="1:10" ht="18" customHeight="1" x14ac:dyDescent="0.2">
      <c r="J20" s="71"/>
    </row>
    <row r="21" spans="1:10" ht="18" customHeight="1" x14ac:dyDescent="0.2">
      <c r="A21" t="s">
        <v>485</v>
      </c>
      <c r="I21" s="69" t="s">
        <v>15</v>
      </c>
      <c r="J21" s="70"/>
    </row>
    <row r="22" spans="1:10" ht="18" customHeight="1" x14ac:dyDescent="0.2">
      <c r="J22" s="71"/>
    </row>
    <row r="23" spans="1:10" ht="18" customHeight="1" x14ac:dyDescent="0.2">
      <c r="A23" t="s">
        <v>476</v>
      </c>
      <c r="I23" s="69" t="s">
        <v>15</v>
      </c>
      <c r="J23" s="70"/>
    </row>
    <row r="24" spans="1:10" ht="18" customHeight="1" x14ac:dyDescent="0.2">
      <c r="A24" t="s">
        <v>477</v>
      </c>
      <c r="J24" s="71"/>
    </row>
    <row r="25" spans="1:10" ht="18" customHeight="1" x14ac:dyDescent="0.2"/>
    <row r="26" spans="1:10" ht="18" customHeight="1" thickBot="1" x14ac:dyDescent="0.25">
      <c r="A26" s="73" t="s">
        <v>478</v>
      </c>
      <c r="I26" s="69" t="s">
        <v>15</v>
      </c>
      <c r="J26" s="72">
        <f>SUM(J13,J15,J17,J19,J21,J23)</f>
        <v>0</v>
      </c>
    </row>
    <row r="27" spans="1:10" ht="18" customHeight="1" thickTop="1" x14ac:dyDescent="0.2"/>
    <row r="28" spans="1:10" ht="18" customHeight="1" x14ac:dyDescent="0.2"/>
    <row r="29" spans="1:10" ht="18" customHeight="1" x14ac:dyDescent="0.2"/>
    <row r="30" spans="1:10" ht="18" customHeight="1" x14ac:dyDescent="0.2"/>
    <row r="31" spans="1:10" ht="18" customHeight="1" x14ac:dyDescent="0.2">
      <c r="A31" t="s">
        <v>443</v>
      </c>
      <c r="B31" s="68"/>
      <c r="C31" s="68"/>
      <c r="D31" s="68"/>
      <c r="E31" s="68"/>
      <c r="F31" s="68"/>
      <c r="G31" s="68"/>
      <c r="J31" s="405"/>
    </row>
    <row r="32" spans="1:10" ht="18" customHeight="1" x14ac:dyDescent="0.2"/>
    <row r="33" spans="1:10" ht="18" customHeight="1" x14ac:dyDescent="0.2">
      <c r="A33" s="37" t="s">
        <v>741</v>
      </c>
    </row>
    <row r="35" spans="1:10" x14ac:dyDescent="0.2">
      <c r="I35" s="1"/>
    </row>
    <row r="44" spans="1:10" x14ac:dyDescent="0.2">
      <c r="J44" s="7" t="s">
        <v>740</v>
      </c>
    </row>
    <row r="45" spans="1:10" x14ac:dyDescent="0.2">
      <c r="J45" s="7" t="str">
        <f>"Budget Fiscal Year "&amp;TEXT('Form 1'!$C$136,"yyyy-yyyy")</f>
        <v>Budget Fiscal Year 2025-2026</v>
      </c>
    </row>
    <row r="46" spans="1:10" x14ac:dyDescent="0.2">
      <c r="J46" s="407" t="s">
        <v>682</v>
      </c>
    </row>
  </sheetData>
  <mergeCells count="2">
    <mergeCell ref="A1:J1"/>
    <mergeCell ref="A7:J7"/>
  </mergeCells>
  <phoneticPr fontId="12" type="noConversion"/>
  <pageMargins left="0.55000000000000004" right="0" top="0.5" bottom="0.25" header="0.5" footer="0"/>
  <pageSetup scale="97" orientation="portrait" r:id="rId1"/>
  <headerFooter alignWithMargins="0">
    <oddFooter>&amp;C&amp;8FORM 4405LGF
Last Revised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9DBB6-F735-47C2-A788-D49647362EDC}">
  <sheetPr codeName="Sheet4"/>
  <dimension ref="A1:N69"/>
  <sheetViews>
    <sheetView zoomScale="80" zoomScaleNormal="75" workbookViewId="0">
      <selection activeCell="H37" sqref="H37"/>
    </sheetView>
  </sheetViews>
  <sheetFormatPr defaultColWidth="9.140625" defaultRowHeight="12" x14ac:dyDescent="0.2"/>
  <cols>
    <col min="1" max="1" width="4.7109375" style="95" customWidth="1"/>
    <col min="2" max="2" width="10.7109375" style="1" customWidth="1"/>
    <col min="3" max="3" width="2.140625" style="1" customWidth="1"/>
    <col min="4" max="4" width="10.28515625" style="1" customWidth="1"/>
    <col min="5" max="5" width="4.42578125" style="1" customWidth="1"/>
    <col min="6" max="6" width="14" style="1" customWidth="1"/>
    <col min="7" max="7" width="2.42578125" style="1" customWidth="1"/>
    <col min="8" max="8" width="10.5703125" style="1" customWidth="1"/>
    <col min="9" max="9" width="4.5703125" style="1" customWidth="1"/>
    <col min="10" max="10" width="14.28515625" style="1" customWidth="1"/>
    <col min="11" max="11" width="2.85546875" style="1" customWidth="1"/>
    <col min="12" max="12" width="13.28515625" style="1" customWidth="1"/>
    <col min="13" max="13" width="4.28515625" style="1" customWidth="1"/>
    <col min="14" max="14" width="16.42578125" style="1" customWidth="1"/>
    <col min="15" max="16384" width="9.140625" style="1"/>
  </cols>
  <sheetData>
    <row r="1" spans="1:14" x14ac:dyDescent="0.2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</row>
    <row r="3" spans="1:14" x14ac:dyDescent="0.2">
      <c r="N3" s="5" t="s">
        <v>1</v>
      </c>
    </row>
    <row r="4" spans="1:14" x14ac:dyDescent="0.2">
      <c r="F4" s="1" t="s">
        <v>2</v>
      </c>
      <c r="J4" s="1" t="s">
        <v>2</v>
      </c>
      <c r="N4" s="5" t="s">
        <v>3</v>
      </c>
    </row>
    <row r="5" spans="1:14" x14ac:dyDescent="0.2">
      <c r="F5" s="393" t="str">
        <f>"ENDING "&amp;TEXT('Form 1'!C129,"MM/DD/YY")</f>
        <v>ENDING 06/30/24</v>
      </c>
      <c r="J5" s="393" t="str">
        <f>"ENDING "&amp;TEXT('Form 1'!C133, "MM/DD/YY")</f>
        <v>ENDING 06/30/25</v>
      </c>
      <c r="N5" s="393" t="str">
        <f>"ENDING "&amp;TEXT('Form 1'!C138, "MM/DD/YY")</f>
        <v>ENDING 06/30/26</v>
      </c>
    </row>
    <row r="7" spans="1:14" x14ac:dyDescent="0.2">
      <c r="A7" s="321" t="s">
        <v>28</v>
      </c>
      <c r="B7" s="107" t="s">
        <v>4</v>
      </c>
      <c r="C7" s="107"/>
      <c r="D7" s="107"/>
      <c r="E7" s="107"/>
      <c r="F7" s="107"/>
      <c r="G7" s="107"/>
      <c r="H7" s="107"/>
      <c r="I7" s="107"/>
      <c r="J7" s="128"/>
      <c r="K7" s="107"/>
      <c r="L7" s="107"/>
      <c r="M7" s="107"/>
      <c r="N7" s="107"/>
    </row>
    <row r="8" spans="1:14" x14ac:dyDescent="0.2">
      <c r="A8" s="321"/>
      <c r="B8" s="107" t="s">
        <v>5</v>
      </c>
      <c r="C8" s="107"/>
      <c r="D8" s="109"/>
      <c r="E8" s="129" t="s">
        <v>6</v>
      </c>
      <c r="F8" s="112"/>
      <c r="G8" s="130"/>
      <c r="H8" s="109"/>
      <c r="I8" s="129" t="s">
        <v>6</v>
      </c>
      <c r="J8" s="112"/>
      <c r="K8" s="107"/>
      <c r="L8" s="111"/>
      <c r="M8" s="129" t="s">
        <v>6</v>
      </c>
      <c r="N8" s="112"/>
    </row>
    <row r="9" spans="1:14" x14ac:dyDescent="0.2">
      <c r="A9" s="321"/>
      <c r="B9" s="107"/>
      <c r="C9" s="107"/>
      <c r="D9" s="107"/>
      <c r="E9" s="107"/>
      <c r="F9" s="130"/>
      <c r="G9" s="130"/>
      <c r="H9" s="107"/>
      <c r="I9" s="107"/>
      <c r="J9" s="107"/>
      <c r="K9" s="107"/>
      <c r="L9" s="107"/>
      <c r="M9" s="107"/>
      <c r="N9" s="107"/>
    </row>
    <row r="10" spans="1:14" x14ac:dyDescent="0.2">
      <c r="A10" s="321" t="s">
        <v>538</v>
      </c>
      <c r="B10" s="107" t="s">
        <v>7</v>
      </c>
      <c r="C10" s="107"/>
      <c r="D10" s="109"/>
      <c r="E10" s="129" t="s">
        <v>6</v>
      </c>
      <c r="F10" s="112"/>
      <c r="G10" s="130"/>
      <c r="H10" s="109"/>
      <c r="I10" s="129" t="s">
        <v>6</v>
      </c>
      <c r="J10" s="112"/>
      <c r="K10" s="107"/>
      <c r="L10" s="111"/>
      <c r="M10" s="129" t="s">
        <v>6</v>
      </c>
      <c r="N10" s="112"/>
    </row>
    <row r="11" spans="1:14" x14ac:dyDescent="0.2">
      <c r="A11" s="321"/>
      <c r="B11" s="107"/>
      <c r="C11" s="107"/>
      <c r="D11" s="107"/>
      <c r="E11" s="107"/>
      <c r="F11" s="130"/>
      <c r="G11" s="130"/>
      <c r="H11" s="107"/>
      <c r="I11" s="107"/>
      <c r="J11" s="107"/>
      <c r="K11" s="107"/>
      <c r="L11" s="107"/>
      <c r="M11" s="107"/>
      <c r="N11" s="107"/>
    </row>
    <row r="12" spans="1:14" x14ac:dyDescent="0.2">
      <c r="A12" s="321" t="s">
        <v>29</v>
      </c>
      <c r="B12" s="107" t="s">
        <v>8</v>
      </c>
      <c r="C12" s="107"/>
      <c r="D12" s="107"/>
      <c r="E12" s="107"/>
      <c r="F12" s="112"/>
      <c r="G12" s="130"/>
      <c r="H12" s="107"/>
      <c r="I12" s="107"/>
      <c r="J12" s="112"/>
      <c r="K12" s="107"/>
      <c r="L12" s="107"/>
      <c r="M12" s="107"/>
      <c r="N12" s="112"/>
    </row>
    <row r="13" spans="1:14" x14ac:dyDescent="0.2">
      <c r="A13" s="321"/>
      <c r="B13" s="107"/>
      <c r="C13" s="107"/>
      <c r="D13" s="107"/>
      <c r="E13" s="107"/>
      <c r="F13" s="130"/>
      <c r="G13" s="130"/>
      <c r="H13" s="107"/>
      <c r="I13" s="107"/>
      <c r="J13" s="107"/>
      <c r="K13" s="107"/>
      <c r="L13" s="107"/>
      <c r="M13" s="107"/>
      <c r="N13" s="107"/>
    </row>
    <row r="14" spans="1:14" x14ac:dyDescent="0.2">
      <c r="A14" s="321" t="s">
        <v>30</v>
      </c>
      <c r="B14" s="107" t="s">
        <v>9</v>
      </c>
      <c r="C14" s="107"/>
      <c r="D14" s="107"/>
      <c r="E14" s="107"/>
      <c r="F14" s="112"/>
      <c r="G14" s="130"/>
      <c r="H14" s="107"/>
      <c r="I14" s="107"/>
      <c r="J14" s="112"/>
      <c r="K14" s="107"/>
      <c r="L14" s="107"/>
      <c r="M14" s="107"/>
      <c r="N14" s="112"/>
    </row>
    <row r="15" spans="1:14" x14ac:dyDescent="0.2">
      <c r="A15" s="321"/>
      <c r="B15" s="107"/>
      <c r="C15" s="107"/>
      <c r="D15" s="107"/>
      <c r="E15" s="107"/>
      <c r="F15" s="130"/>
      <c r="G15" s="130"/>
      <c r="H15" s="107"/>
      <c r="I15" s="107"/>
      <c r="J15" s="107"/>
      <c r="K15" s="107"/>
      <c r="L15" s="107"/>
      <c r="M15" s="107"/>
      <c r="N15" s="107"/>
    </row>
    <row r="16" spans="1:14" x14ac:dyDescent="0.2">
      <c r="A16" s="321" t="s">
        <v>31</v>
      </c>
      <c r="B16" s="107" t="s">
        <v>10</v>
      </c>
      <c r="C16" s="107"/>
      <c r="D16" s="107"/>
      <c r="E16" s="107"/>
      <c r="F16" s="112"/>
      <c r="G16" s="130"/>
      <c r="H16" s="107"/>
      <c r="I16" s="107"/>
      <c r="J16" s="112"/>
      <c r="K16" s="107"/>
      <c r="L16" s="107"/>
      <c r="M16" s="107"/>
      <c r="N16" s="112"/>
    </row>
    <row r="17" spans="1:14" x14ac:dyDescent="0.2">
      <c r="A17" s="321"/>
      <c r="B17" s="107"/>
      <c r="C17" s="107"/>
      <c r="D17" s="107"/>
      <c r="E17" s="107"/>
      <c r="F17" s="128"/>
      <c r="G17" s="130"/>
      <c r="H17" s="107"/>
      <c r="I17" s="107"/>
      <c r="J17" s="107"/>
      <c r="K17" s="107"/>
      <c r="L17" s="107"/>
      <c r="M17" s="107"/>
      <c r="N17" s="107"/>
    </row>
    <row r="18" spans="1:14" x14ac:dyDescent="0.2">
      <c r="A18" s="321"/>
      <c r="B18" s="129" t="s">
        <v>539</v>
      </c>
      <c r="C18" s="107"/>
      <c r="D18" s="107"/>
      <c r="E18" s="107"/>
      <c r="F18" s="112"/>
      <c r="G18" s="128"/>
      <c r="H18" s="128"/>
      <c r="I18" s="128"/>
      <c r="J18" s="112"/>
      <c r="K18" s="128"/>
      <c r="L18" s="128"/>
      <c r="M18" s="128"/>
      <c r="N18" s="112"/>
    </row>
    <row r="19" spans="1:14" x14ac:dyDescent="0.2">
      <c r="A19" s="321"/>
      <c r="B19" s="107"/>
      <c r="C19" s="107"/>
      <c r="D19" s="107"/>
      <c r="E19" s="107"/>
      <c r="F19" s="130"/>
      <c r="G19" s="130"/>
      <c r="H19" s="107"/>
      <c r="I19" s="107"/>
      <c r="J19" s="107"/>
      <c r="K19" s="107"/>
      <c r="L19" s="107"/>
      <c r="M19" s="107"/>
      <c r="N19" s="107"/>
    </row>
    <row r="20" spans="1:14" x14ac:dyDescent="0.2">
      <c r="A20" s="321" t="s">
        <v>496</v>
      </c>
      <c r="B20" s="131" t="s">
        <v>11</v>
      </c>
      <c r="C20" s="107"/>
      <c r="D20" s="107"/>
      <c r="E20" s="107"/>
      <c r="F20" s="130"/>
      <c r="G20" s="130"/>
      <c r="H20" s="107"/>
      <c r="I20" s="107"/>
      <c r="J20" s="107"/>
      <c r="K20" s="107"/>
      <c r="L20" s="107"/>
      <c r="M20" s="107"/>
      <c r="N20" s="107"/>
    </row>
    <row r="21" spans="1:14" x14ac:dyDescent="0.2">
      <c r="A21" s="321"/>
      <c r="B21" s="107" t="s">
        <v>12</v>
      </c>
      <c r="C21" s="107"/>
      <c r="D21" s="107"/>
      <c r="E21" s="107"/>
      <c r="F21" s="112"/>
      <c r="G21" s="130"/>
      <c r="H21" s="107"/>
      <c r="I21" s="107"/>
      <c r="J21" s="109"/>
      <c r="K21" s="107"/>
      <c r="L21" s="107"/>
      <c r="M21" s="107"/>
      <c r="N21" s="109"/>
    </row>
    <row r="22" spans="1:14" x14ac:dyDescent="0.2">
      <c r="A22" s="321"/>
      <c r="B22" s="107"/>
      <c r="C22" s="107"/>
      <c r="D22" s="107"/>
      <c r="E22" s="107"/>
      <c r="F22" s="130"/>
      <c r="G22" s="130"/>
      <c r="H22" s="107"/>
      <c r="I22" s="107"/>
      <c r="J22" s="107"/>
      <c r="K22" s="107"/>
      <c r="L22" s="107"/>
      <c r="M22" s="107"/>
      <c r="N22" s="107"/>
    </row>
    <row r="23" spans="1:14" x14ac:dyDescent="0.2">
      <c r="A23" s="321" t="s">
        <v>540</v>
      </c>
      <c r="B23" s="131" t="s">
        <v>13</v>
      </c>
      <c r="C23" s="107"/>
      <c r="D23" s="107"/>
      <c r="E23" s="107"/>
      <c r="F23" s="130"/>
      <c r="G23" s="130"/>
      <c r="H23" s="107"/>
      <c r="I23" s="107"/>
      <c r="J23" s="107"/>
      <c r="K23" s="107"/>
      <c r="L23" s="107"/>
      <c r="M23" s="107"/>
      <c r="N23" s="107"/>
    </row>
    <row r="24" spans="1:14" x14ac:dyDescent="0.2">
      <c r="A24" s="321"/>
      <c r="B24" s="107" t="s">
        <v>14</v>
      </c>
      <c r="C24" s="107"/>
      <c r="D24" s="107"/>
      <c r="E24" s="107"/>
      <c r="F24" s="112"/>
      <c r="G24" s="130"/>
      <c r="H24" s="107"/>
      <c r="I24" s="107"/>
      <c r="J24" s="109"/>
      <c r="K24" s="107"/>
      <c r="L24" s="107"/>
      <c r="M24" s="107"/>
      <c r="N24" s="109"/>
    </row>
    <row r="25" spans="1:14" x14ac:dyDescent="0.2">
      <c r="A25" s="321"/>
      <c r="B25" s="107"/>
      <c r="C25" s="107"/>
      <c r="D25" s="107"/>
      <c r="E25" s="107"/>
      <c r="F25" s="130"/>
      <c r="G25" s="130"/>
      <c r="H25" s="107"/>
      <c r="I25" s="107"/>
      <c r="J25" s="107"/>
      <c r="K25" s="107"/>
      <c r="L25" s="107"/>
      <c r="M25" s="107"/>
      <c r="N25" s="107"/>
    </row>
    <row r="26" spans="1:14" x14ac:dyDescent="0.2">
      <c r="A26" s="321"/>
      <c r="B26" s="129" t="s">
        <v>541</v>
      </c>
      <c r="C26" s="107"/>
      <c r="D26" s="107"/>
      <c r="E26" s="107"/>
      <c r="F26" s="124"/>
      <c r="G26" s="130"/>
      <c r="H26" s="107"/>
      <c r="I26" s="107"/>
      <c r="J26" s="111"/>
      <c r="K26" s="107"/>
      <c r="L26" s="107"/>
      <c r="M26" s="107"/>
      <c r="N26" s="111"/>
    </row>
    <row r="27" spans="1:14" ht="12.75" thickBot="1" x14ac:dyDescent="0.25">
      <c r="A27" s="322"/>
      <c r="B27" s="132"/>
      <c r="C27" s="132"/>
      <c r="D27" s="132"/>
      <c r="E27" s="132"/>
      <c r="F27" s="132"/>
      <c r="G27" s="132"/>
      <c r="H27" s="132"/>
      <c r="I27" s="132"/>
      <c r="J27" s="132"/>
      <c r="K27" s="132"/>
      <c r="L27" s="132"/>
      <c r="M27" s="132"/>
      <c r="N27" s="133"/>
    </row>
    <row r="28" spans="1:14" ht="21.75" customHeight="1" thickTop="1" x14ac:dyDescent="0.2">
      <c r="A28" s="321" t="s">
        <v>520</v>
      </c>
      <c r="B28" s="394" t="str">
        <f>"Basic support per pupil amount for your district, Year " &amp;PROPER(N5)</f>
        <v>Basic support per pupil amount for your district, Year Ending 06/30/26</v>
      </c>
      <c r="C28" s="130"/>
      <c r="D28" s="130"/>
      <c r="E28" s="130"/>
      <c r="F28" s="130"/>
      <c r="G28" s="127"/>
      <c r="H28" s="130"/>
      <c r="I28" s="130"/>
      <c r="J28" s="134" t="s">
        <v>15</v>
      </c>
      <c r="K28" s="107"/>
      <c r="L28" s="107"/>
      <c r="M28" s="107"/>
      <c r="N28" s="107"/>
    </row>
    <row r="29" spans="1:14" x14ac:dyDescent="0.2">
      <c r="A29" s="321"/>
      <c r="B29" s="107"/>
      <c r="C29" s="107"/>
      <c r="D29" s="107"/>
      <c r="E29" s="107"/>
      <c r="F29" s="107"/>
      <c r="G29" s="107"/>
      <c r="H29" s="107"/>
      <c r="I29" s="107"/>
      <c r="J29" s="107"/>
      <c r="K29" s="107"/>
      <c r="L29" s="107"/>
      <c r="M29" s="107"/>
      <c r="N29" s="107"/>
    </row>
    <row r="30" spans="1:14" x14ac:dyDescent="0.2">
      <c r="A30" s="321" t="s">
        <v>502</v>
      </c>
      <c r="B30" s="107" t="s">
        <v>16</v>
      </c>
      <c r="C30" s="107"/>
      <c r="D30" s="107"/>
      <c r="E30" s="107"/>
      <c r="F30" s="107"/>
      <c r="G30" s="107"/>
      <c r="H30" s="107"/>
      <c r="I30" s="107"/>
      <c r="J30" s="107"/>
      <c r="K30" s="107" t="s">
        <v>15</v>
      </c>
      <c r="L30" s="111"/>
      <c r="M30" s="107"/>
      <c r="N30" s="107"/>
    </row>
    <row r="31" spans="1:14" x14ac:dyDescent="0.2">
      <c r="A31" s="321"/>
      <c r="B31" s="107"/>
      <c r="C31" s="107"/>
      <c r="D31" s="107"/>
      <c r="E31" s="107"/>
      <c r="F31" s="107"/>
      <c r="G31" s="107"/>
      <c r="H31" s="107"/>
      <c r="I31" s="107"/>
      <c r="J31" s="107"/>
      <c r="K31" s="107"/>
      <c r="L31" s="107"/>
      <c r="M31" s="107"/>
      <c r="N31" s="107"/>
    </row>
    <row r="32" spans="1:14" x14ac:dyDescent="0.2">
      <c r="A32" s="321" t="s">
        <v>498</v>
      </c>
      <c r="B32" s="107" t="s">
        <v>17</v>
      </c>
      <c r="C32" s="107"/>
      <c r="D32" s="107"/>
      <c r="E32" s="107"/>
      <c r="F32" s="107"/>
      <c r="G32" s="107"/>
      <c r="H32" s="118"/>
      <c r="I32" s="107"/>
      <c r="J32" s="107"/>
      <c r="K32" s="107"/>
      <c r="L32" s="107"/>
      <c r="M32" s="107"/>
      <c r="N32" s="107"/>
    </row>
    <row r="33" spans="1:14" ht="20.25" customHeight="1" x14ac:dyDescent="0.2">
      <c r="A33" s="321"/>
      <c r="B33" s="107"/>
      <c r="C33" s="107"/>
      <c r="D33" s="107"/>
      <c r="E33" s="107"/>
      <c r="F33" s="107"/>
      <c r="G33" s="107" t="s">
        <v>18</v>
      </c>
      <c r="H33" s="119"/>
      <c r="I33" s="107" t="s">
        <v>19</v>
      </c>
      <c r="J33" s="107"/>
      <c r="K33" s="107" t="s">
        <v>15</v>
      </c>
      <c r="L33" s="111"/>
      <c r="M33" s="107"/>
      <c r="N33" s="107"/>
    </row>
    <row r="34" spans="1:14" x14ac:dyDescent="0.2">
      <c r="A34" s="321"/>
      <c r="B34" s="107"/>
      <c r="C34" s="107"/>
      <c r="D34" s="107"/>
      <c r="E34" s="107"/>
      <c r="F34" s="107"/>
      <c r="G34" s="107"/>
      <c r="H34" s="107"/>
      <c r="I34" s="107"/>
      <c r="J34" s="107"/>
      <c r="K34" s="107"/>
      <c r="L34" s="107"/>
      <c r="M34" s="107"/>
      <c r="N34" s="107"/>
    </row>
    <row r="35" spans="1:14" x14ac:dyDescent="0.2">
      <c r="A35" s="321" t="s">
        <v>503</v>
      </c>
      <c r="B35" s="107" t="s">
        <v>20</v>
      </c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35" t="s">
        <v>15</v>
      </c>
      <c r="N35" s="118"/>
    </row>
    <row r="36" spans="1:14" x14ac:dyDescent="0.2">
      <c r="A36" s="321"/>
      <c r="B36" s="107"/>
      <c r="C36" s="107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</row>
    <row r="37" spans="1:14" x14ac:dyDescent="0.2">
      <c r="A37" s="321" t="s">
        <v>21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</row>
    <row r="38" spans="1:14" x14ac:dyDescent="0.2">
      <c r="A38" s="321"/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</row>
    <row r="39" spans="1:14" x14ac:dyDescent="0.2">
      <c r="A39" s="321"/>
      <c r="B39" s="129" t="s">
        <v>685</v>
      </c>
      <c r="C39" s="107"/>
      <c r="D39" s="107"/>
      <c r="E39" s="107"/>
      <c r="F39" s="107"/>
      <c r="G39" s="107"/>
      <c r="H39" s="107"/>
      <c r="I39" s="107"/>
      <c r="J39" s="107"/>
      <c r="K39" s="107" t="s">
        <v>15</v>
      </c>
      <c r="L39" s="111"/>
      <c r="M39" s="107"/>
      <c r="N39" s="107"/>
    </row>
    <row r="40" spans="1:14" x14ac:dyDescent="0.2">
      <c r="A40" s="321"/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</row>
    <row r="41" spans="1:14" x14ac:dyDescent="0.2">
      <c r="A41" s="321"/>
      <c r="B41" s="129" t="s">
        <v>647</v>
      </c>
      <c r="C41" s="107"/>
      <c r="D41" s="107"/>
      <c r="E41" s="107"/>
      <c r="F41" s="107"/>
      <c r="G41" s="107"/>
      <c r="H41" s="107"/>
      <c r="I41" s="107"/>
      <c r="J41" s="107"/>
      <c r="K41" s="107" t="s">
        <v>15</v>
      </c>
      <c r="L41" s="111"/>
      <c r="M41" s="107"/>
      <c r="N41" s="107"/>
    </row>
    <row r="42" spans="1:14" x14ac:dyDescent="0.2">
      <c r="A42" s="321"/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</row>
    <row r="43" spans="1:14" x14ac:dyDescent="0.2">
      <c r="A43" s="321" t="s">
        <v>645</v>
      </c>
      <c r="B43" s="107" t="s">
        <v>646</v>
      </c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35" t="s">
        <v>15</v>
      </c>
      <c r="N43" s="118"/>
    </row>
    <row r="44" spans="1:14" ht="12.75" thickBot="1" x14ac:dyDescent="0.25">
      <c r="A44" s="322"/>
      <c r="B44" s="132"/>
      <c r="C44" s="132"/>
      <c r="D44" s="132"/>
      <c r="E44" s="132"/>
      <c r="F44" s="132"/>
      <c r="G44" s="132"/>
      <c r="H44" s="132"/>
      <c r="I44" s="132"/>
      <c r="J44" s="132"/>
      <c r="K44" s="132"/>
      <c r="L44" s="132"/>
      <c r="M44" s="132"/>
      <c r="N44" s="132"/>
    </row>
    <row r="45" spans="1:14" ht="12.75" thickTop="1" x14ac:dyDescent="0.2">
      <c r="A45" s="321"/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</row>
    <row r="46" spans="1:14" x14ac:dyDescent="0.2">
      <c r="A46" s="321" t="s">
        <v>529</v>
      </c>
      <c r="B46" s="107" t="s">
        <v>22</v>
      </c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</row>
    <row r="47" spans="1:14" x14ac:dyDescent="0.2">
      <c r="A47" s="321"/>
      <c r="B47" s="107" t="s">
        <v>23</v>
      </c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35" t="s">
        <v>15</v>
      </c>
      <c r="N47" s="118"/>
    </row>
    <row r="48" spans="1:14" x14ac:dyDescent="0.2">
      <c r="A48" s="321"/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35"/>
      <c r="N48" s="107"/>
    </row>
    <row r="49" spans="1:14" x14ac:dyDescent="0.2">
      <c r="A49" s="321" t="s">
        <v>531</v>
      </c>
      <c r="B49" s="107" t="s">
        <v>24</v>
      </c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35"/>
      <c r="N49" s="107"/>
    </row>
    <row r="50" spans="1:14" x14ac:dyDescent="0.2">
      <c r="A50" s="321"/>
      <c r="B50" s="107" t="s">
        <v>23</v>
      </c>
      <c r="C50" s="107"/>
      <c r="D50" s="107"/>
      <c r="E50" s="107"/>
      <c r="F50" s="107"/>
      <c r="G50" s="107"/>
      <c r="H50" s="107"/>
      <c r="I50" s="107"/>
      <c r="J50" s="107"/>
      <c r="K50" s="107"/>
      <c r="L50" s="107"/>
      <c r="M50" s="135" t="s">
        <v>15</v>
      </c>
      <c r="N50" s="118"/>
    </row>
    <row r="51" spans="1:14" x14ac:dyDescent="0.2">
      <c r="A51" s="321"/>
      <c r="B51" s="107"/>
      <c r="C51" s="107"/>
      <c r="D51" s="107"/>
      <c r="E51" s="107"/>
      <c r="F51" s="107"/>
      <c r="G51" s="107"/>
      <c r="H51" s="107"/>
      <c r="I51" s="107"/>
      <c r="J51" s="107"/>
      <c r="K51" s="107"/>
      <c r="L51" s="107"/>
      <c r="M51" s="135"/>
      <c r="N51" s="107"/>
    </row>
    <row r="52" spans="1:14" x14ac:dyDescent="0.2">
      <c r="A52" s="321" t="s">
        <v>532</v>
      </c>
      <c r="B52" s="107" t="s">
        <v>25</v>
      </c>
      <c r="C52" s="107"/>
      <c r="D52" s="107"/>
      <c r="E52" s="107"/>
      <c r="F52" s="107"/>
      <c r="G52" s="111"/>
      <c r="H52" s="111"/>
      <c r="I52" s="111"/>
      <c r="J52" s="111"/>
      <c r="K52" s="111"/>
      <c r="L52" s="107"/>
      <c r="M52" s="135"/>
      <c r="N52" s="107"/>
    </row>
    <row r="53" spans="1:14" x14ac:dyDescent="0.2">
      <c r="A53" s="321"/>
      <c r="B53" s="107" t="s">
        <v>23</v>
      </c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35" t="s">
        <v>15</v>
      </c>
      <c r="N53" s="118"/>
    </row>
    <row r="54" spans="1:14" x14ac:dyDescent="0.2">
      <c r="A54" s="321"/>
      <c r="B54" s="107"/>
      <c r="C54" s="107"/>
      <c r="D54" s="107"/>
      <c r="E54" s="107"/>
      <c r="F54" s="107"/>
      <c r="G54" s="107"/>
      <c r="H54" s="107"/>
      <c r="I54" s="107"/>
      <c r="J54" s="107"/>
      <c r="K54" s="107"/>
      <c r="L54" s="107"/>
      <c r="M54" s="135"/>
      <c r="N54" s="107"/>
    </row>
    <row r="55" spans="1:14" ht="22.5" customHeight="1" thickBot="1" x14ac:dyDescent="0.25">
      <c r="A55" s="321" t="s">
        <v>533</v>
      </c>
      <c r="B55" s="107" t="str">
        <f>"Total projected DSA revenue for Year Ending "&amp;TEXT('Form 1'!$C$137,"mmmm dd, yyyy")&amp;" (Lines 16 + 17 + 18 + 19)"</f>
        <v>Total projected DSA revenue for Year Ending June 30, 2026 (Lines 16 + 17 + 18 + 19)</v>
      </c>
      <c r="C55" s="107"/>
      <c r="D55" s="107"/>
      <c r="E55" s="107"/>
      <c r="F55" s="107"/>
      <c r="G55" s="107"/>
      <c r="H55" s="107"/>
      <c r="I55" s="107"/>
      <c r="J55" s="107"/>
      <c r="K55" s="107"/>
      <c r="L55" s="107"/>
      <c r="M55" s="135" t="s">
        <v>15</v>
      </c>
      <c r="N55" s="136"/>
    </row>
    <row r="56" spans="1:14" ht="12.75" thickBot="1" x14ac:dyDescent="0.25">
      <c r="A56" s="322"/>
      <c r="B56" s="132"/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</row>
    <row r="57" spans="1:14" ht="12.75" thickTop="1" x14ac:dyDescent="0.2">
      <c r="A57" s="321"/>
      <c r="B57" s="107"/>
      <c r="C57" s="107"/>
      <c r="D57" s="107"/>
      <c r="E57" s="107"/>
      <c r="F57" s="107"/>
      <c r="G57" s="107"/>
      <c r="H57" s="107"/>
      <c r="I57" s="107"/>
      <c r="J57" s="107"/>
      <c r="K57" s="107"/>
      <c r="L57" s="107"/>
      <c r="M57" s="107"/>
      <c r="N57" s="107"/>
    </row>
    <row r="58" spans="1:14" x14ac:dyDescent="0.2">
      <c r="A58" s="321"/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</row>
    <row r="59" spans="1:14" x14ac:dyDescent="0.2">
      <c r="A59" s="394" t="str">
        <f>"Fiscal Year "&amp;PROPER(N5)</f>
        <v>Fiscal Year Ending 06/30/26</v>
      </c>
      <c r="B59" s="107"/>
      <c r="C59" s="107"/>
      <c r="D59" s="107"/>
      <c r="E59" s="135" t="s">
        <v>53</v>
      </c>
      <c r="F59" s="111"/>
      <c r="G59" s="111"/>
      <c r="H59" s="111"/>
      <c r="I59" s="107"/>
      <c r="J59" s="111"/>
      <c r="K59" s="111"/>
      <c r="L59" s="107"/>
      <c r="M59" s="107"/>
      <c r="N59" s="107"/>
    </row>
    <row r="60" spans="1:14" x14ac:dyDescent="0.2">
      <c r="A60" s="321"/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</row>
    <row r="61" spans="1:14" x14ac:dyDescent="0.2">
      <c r="A61" s="321" t="s">
        <v>26</v>
      </c>
      <c r="B61" s="107"/>
      <c r="C61" s="107"/>
      <c r="D61" s="124"/>
      <c r="E61" s="130" t="s">
        <v>27</v>
      </c>
      <c r="F61" s="124"/>
      <c r="G61" s="107"/>
      <c r="H61" s="107"/>
      <c r="I61" s="107"/>
      <c r="J61" s="107"/>
      <c r="K61" s="107"/>
      <c r="L61" s="107"/>
      <c r="M61" s="107"/>
      <c r="N61" s="107"/>
    </row>
    <row r="62" spans="1:14" x14ac:dyDescent="0.2">
      <c r="A62" s="321"/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</row>
    <row r="63" spans="1:14" x14ac:dyDescent="0.2">
      <c r="A63" s="321"/>
      <c r="B63" s="107"/>
      <c r="C63" s="107"/>
      <c r="D63" s="107"/>
      <c r="E63" s="107"/>
      <c r="F63" s="107"/>
      <c r="G63" s="107"/>
      <c r="H63" s="107"/>
      <c r="I63" s="107"/>
      <c r="J63" s="107"/>
      <c r="K63" s="107"/>
      <c r="L63" s="107"/>
      <c r="M63" s="107"/>
      <c r="N63" s="107"/>
    </row>
    <row r="64" spans="1:14" x14ac:dyDescent="0.2">
      <c r="A64" s="321"/>
      <c r="B64" s="107"/>
      <c r="C64" s="107"/>
      <c r="D64" s="107"/>
      <c r="E64" s="107"/>
      <c r="F64" s="107"/>
      <c r="G64" s="107"/>
      <c r="H64" s="107"/>
      <c r="I64" s="107"/>
      <c r="J64" s="107"/>
      <c r="K64" s="107"/>
      <c r="L64" s="107"/>
      <c r="M64" s="107"/>
      <c r="N64" s="107"/>
    </row>
    <row r="65" spans="1:14" x14ac:dyDescent="0.2">
      <c r="A65" s="321"/>
      <c r="B65" s="107"/>
      <c r="C65" s="107"/>
      <c r="D65" s="107"/>
      <c r="E65" s="107"/>
      <c r="F65" s="107"/>
      <c r="G65" s="107"/>
      <c r="H65" s="107"/>
      <c r="I65" s="107"/>
      <c r="J65" s="107"/>
      <c r="K65" s="107"/>
      <c r="L65" s="107"/>
      <c r="M65" s="107"/>
      <c r="N65" s="107"/>
    </row>
    <row r="66" spans="1:14" x14ac:dyDescent="0.2">
      <c r="A66" s="321"/>
      <c r="B66" s="107"/>
      <c r="C66" s="107"/>
      <c r="D66" s="107"/>
      <c r="E66" s="107"/>
      <c r="F66" s="107"/>
      <c r="G66" s="107"/>
      <c r="H66" s="107"/>
      <c r="I66" s="107"/>
      <c r="J66" s="107"/>
      <c r="K66" s="107"/>
      <c r="L66" s="107"/>
      <c r="M66" s="107"/>
      <c r="N66" s="107"/>
    </row>
    <row r="67" spans="1:14" x14ac:dyDescent="0.2">
      <c r="A67" s="321"/>
      <c r="B67" s="107"/>
      <c r="C67" s="107"/>
      <c r="D67" s="107"/>
      <c r="E67" s="107"/>
      <c r="F67" s="107"/>
      <c r="G67" s="107"/>
      <c r="H67" s="107"/>
      <c r="I67" s="107"/>
      <c r="J67" s="107"/>
      <c r="K67" s="107"/>
      <c r="L67" s="107"/>
      <c r="M67" s="107"/>
      <c r="N67" s="107"/>
    </row>
    <row r="68" spans="1:14" x14ac:dyDescent="0.2">
      <c r="B68" s="4"/>
      <c r="N68" s="135" t="s">
        <v>501</v>
      </c>
    </row>
    <row r="69" spans="1:14" x14ac:dyDescent="0.2">
      <c r="N69" s="395">
        <f>'Form 1'!$C$147</f>
        <v>45586</v>
      </c>
    </row>
  </sheetData>
  <mergeCells count="1">
    <mergeCell ref="A1:N1"/>
  </mergeCells>
  <phoneticPr fontId="0" type="noConversion"/>
  <pageMargins left="0.55000000000000004" right="0" top="0.5" bottom="0.25" header="0.5" footer="0"/>
  <pageSetup scale="85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B87E7-179F-4625-917A-2EDD500629DD}">
  <sheetPr codeName="Sheet30">
    <tabColor rgb="FFFFFF00"/>
  </sheetPr>
  <dimension ref="A1:K39"/>
  <sheetViews>
    <sheetView zoomScaleNormal="100" workbookViewId="0">
      <selection activeCell="I12" sqref="I12"/>
    </sheetView>
  </sheetViews>
  <sheetFormatPr defaultRowHeight="12.75" x14ac:dyDescent="0.2"/>
  <cols>
    <col min="1" max="1" width="4.42578125" customWidth="1"/>
    <col min="2" max="2" width="36" customWidth="1"/>
    <col min="4" max="4" width="12.140625" customWidth="1"/>
    <col min="5" max="5" width="11.7109375" customWidth="1"/>
    <col min="6" max="6" width="12.7109375" customWidth="1"/>
    <col min="7" max="7" width="48.42578125" customWidth="1"/>
  </cols>
  <sheetData>
    <row r="1" spans="1:11" ht="15" x14ac:dyDescent="0.25">
      <c r="A1" s="849" t="s">
        <v>724</v>
      </c>
      <c r="B1" s="849"/>
      <c r="C1" s="849"/>
      <c r="D1" s="849"/>
      <c r="E1" s="849"/>
      <c r="F1" s="849"/>
      <c r="G1" s="849"/>
      <c r="H1" s="460"/>
      <c r="I1" s="460"/>
      <c r="J1" s="460"/>
      <c r="K1" s="460"/>
    </row>
    <row r="2" spans="1:11" ht="15" x14ac:dyDescent="0.25">
      <c r="A2" s="849"/>
      <c r="B2" s="849"/>
      <c r="C2" s="849"/>
      <c r="D2" s="849"/>
      <c r="E2" s="849"/>
      <c r="F2" s="849"/>
      <c r="G2" s="849"/>
      <c r="H2" s="460"/>
      <c r="I2" s="460"/>
      <c r="J2" s="460"/>
      <c r="K2" s="460"/>
    </row>
    <row r="3" spans="1:11" ht="16.5" x14ac:dyDescent="0.35">
      <c r="A3" s="420"/>
      <c r="B3" s="421" t="s">
        <v>699</v>
      </c>
      <c r="C3" s="422"/>
      <c r="D3" s="422"/>
      <c r="E3" s="424"/>
      <c r="F3" s="425"/>
      <c r="G3" s="420"/>
      <c r="H3" s="425"/>
      <c r="I3" s="425"/>
    </row>
    <row r="4" spans="1:11" ht="15" x14ac:dyDescent="0.25">
      <c r="A4" s="420"/>
      <c r="B4" s="411" t="s">
        <v>700</v>
      </c>
      <c r="C4" s="426"/>
      <c r="D4" s="426"/>
      <c r="E4" s="426"/>
      <c r="F4" s="420"/>
      <c r="G4" s="420"/>
      <c r="H4" s="425"/>
      <c r="I4" s="425"/>
    </row>
    <row r="5" spans="1:11" ht="15" x14ac:dyDescent="0.25">
      <c r="A5" s="425"/>
      <c r="B5" s="421" t="s">
        <v>701</v>
      </c>
      <c r="C5" s="427"/>
      <c r="D5" s="427"/>
      <c r="E5" s="429"/>
      <c r="F5" s="430"/>
      <c r="G5" s="425"/>
      <c r="H5" s="425"/>
      <c r="I5" s="425"/>
    </row>
    <row r="6" spans="1:11" ht="15" x14ac:dyDescent="0.25">
      <c r="A6" s="425"/>
      <c r="B6" s="421" t="s">
        <v>702</v>
      </c>
      <c r="C6" s="427"/>
      <c r="D6" s="427"/>
      <c r="E6" s="425"/>
      <c r="G6" s="431" t="s">
        <v>698</v>
      </c>
      <c r="H6" s="425"/>
      <c r="I6" s="425"/>
    </row>
    <row r="8" spans="1:11" ht="51.75" x14ac:dyDescent="0.25">
      <c r="A8" s="433" t="s">
        <v>686</v>
      </c>
      <c r="B8" s="450" t="s">
        <v>681</v>
      </c>
      <c r="C8" s="451" t="s">
        <v>687</v>
      </c>
      <c r="D8" s="451" t="s">
        <v>688</v>
      </c>
      <c r="E8" s="451" t="s">
        <v>904</v>
      </c>
      <c r="F8" s="451" t="s">
        <v>919</v>
      </c>
      <c r="G8" s="452" t="s">
        <v>689</v>
      </c>
      <c r="H8" s="425"/>
      <c r="I8" s="425"/>
    </row>
    <row r="9" spans="1:11" ht="13.5" x14ac:dyDescent="0.25">
      <c r="A9" s="434">
        <v>1</v>
      </c>
      <c r="B9" s="453"/>
      <c r="C9" s="454"/>
      <c r="D9" s="454"/>
      <c r="E9" s="455"/>
      <c r="F9" s="456"/>
      <c r="G9" s="438"/>
      <c r="H9" s="457"/>
      <c r="I9" s="457"/>
    </row>
    <row r="10" spans="1:11" x14ac:dyDescent="0.2">
      <c r="A10" s="434">
        <v>2</v>
      </c>
      <c r="B10" s="437"/>
      <c r="C10" s="438"/>
      <c r="D10" s="438"/>
      <c r="E10" s="438"/>
      <c r="F10" s="438"/>
      <c r="G10" s="438"/>
      <c r="H10" s="457"/>
      <c r="I10" s="457"/>
    </row>
    <row r="11" spans="1:11" x14ac:dyDescent="0.2">
      <c r="A11" s="434">
        <v>3</v>
      </c>
      <c r="B11" s="437"/>
      <c r="C11" s="438"/>
      <c r="D11" s="438"/>
      <c r="E11" s="438"/>
      <c r="F11" s="438"/>
      <c r="G11" s="438"/>
      <c r="H11" s="457"/>
      <c r="I11" s="457"/>
    </row>
    <row r="12" spans="1:11" x14ac:dyDescent="0.2">
      <c r="A12" s="434">
        <v>4</v>
      </c>
      <c r="B12" s="437"/>
      <c r="C12" s="438"/>
      <c r="D12" s="438"/>
      <c r="E12" s="438"/>
      <c r="F12" s="438"/>
      <c r="G12" s="438"/>
      <c r="H12" s="457"/>
      <c r="I12" s="457"/>
    </row>
    <row r="13" spans="1:11" x14ac:dyDescent="0.2">
      <c r="A13" s="434">
        <v>5</v>
      </c>
      <c r="B13" s="437"/>
      <c r="C13" s="438"/>
      <c r="D13" s="438"/>
      <c r="E13" s="438"/>
      <c r="F13" s="438"/>
      <c r="G13" s="438"/>
      <c r="H13" s="457"/>
      <c r="I13" s="457"/>
    </row>
    <row r="14" spans="1:11" x14ac:dyDescent="0.2">
      <c r="A14" s="434">
        <v>6</v>
      </c>
      <c r="B14" s="439"/>
      <c r="C14" s="438"/>
      <c r="D14" s="438"/>
      <c r="E14" s="438"/>
      <c r="F14" s="438"/>
      <c r="G14" s="438"/>
      <c r="H14" s="457"/>
      <c r="I14" s="457"/>
    </row>
    <row r="15" spans="1:11" x14ac:dyDescent="0.2">
      <c r="A15" s="434">
        <v>7</v>
      </c>
      <c r="B15" s="437"/>
      <c r="C15" s="438"/>
      <c r="D15" s="438"/>
      <c r="E15" s="438"/>
      <c r="F15" s="438"/>
      <c r="G15" s="438"/>
      <c r="H15" s="457"/>
      <c r="I15" s="457"/>
    </row>
    <row r="16" spans="1:11" x14ac:dyDescent="0.2">
      <c r="A16" s="434">
        <v>8</v>
      </c>
      <c r="B16" s="439"/>
      <c r="C16" s="438"/>
      <c r="D16" s="438"/>
      <c r="E16" s="438"/>
      <c r="F16" s="438"/>
      <c r="G16" s="438"/>
      <c r="H16" s="457"/>
      <c r="I16" s="457"/>
    </row>
    <row r="17" spans="1:9" x14ac:dyDescent="0.2">
      <c r="A17" s="434">
        <v>9</v>
      </c>
      <c r="B17" s="437"/>
      <c r="C17" s="438"/>
      <c r="D17" s="438"/>
      <c r="E17" s="438"/>
      <c r="F17" s="438"/>
      <c r="G17" s="438"/>
      <c r="H17" s="457"/>
      <c r="I17" s="457"/>
    </row>
    <row r="18" spans="1:9" x14ac:dyDescent="0.2">
      <c r="A18" s="434">
        <v>10</v>
      </c>
      <c r="B18" s="439"/>
      <c r="C18" s="438"/>
      <c r="D18" s="438"/>
      <c r="E18" s="438"/>
      <c r="F18" s="438"/>
      <c r="G18" s="438"/>
      <c r="H18" s="457"/>
      <c r="I18" s="457"/>
    </row>
    <row r="19" spans="1:9" x14ac:dyDescent="0.2">
      <c r="A19" s="434">
        <v>11</v>
      </c>
      <c r="B19" s="437"/>
      <c r="C19" s="438"/>
      <c r="D19" s="438"/>
      <c r="E19" s="438"/>
      <c r="F19" s="438"/>
      <c r="G19" s="438"/>
    </row>
    <row r="20" spans="1:9" x14ac:dyDescent="0.2">
      <c r="A20" s="434">
        <v>12</v>
      </c>
      <c r="B20" s="439"/>
      <c r="C20" s="438"/>
      <c r="D20" s="438"/>
      <c r="E20" s="438"/>
      <c r="F20" s="438"/>
      <c r="G20" s="438"/>
    </row>
    <row r="21" spans="1:9" x14ac:dyDescent="0.2">
      <c r="A21" s="434">
        <v>13</v>
      </c>
      <c r="B21" s="437"/>
      <c r="C21" s="438"/>
      <c r="D21" s="438"/>
      <c r="E21" s="438"/>
      <c r="F21" s="438"/>
      <c r="G21" s="438"/>
    </row>
    <row r="22" spans="1:9" x14ac:dyDescent="0.2">
      <c r="A22" s="434">
        <v>14</v>
      </c>
      <c r="B22" s="439"/>
      <c r="C22" s="438"/>
      <c r="D22" s="438"/>
      <c r="E22" s="438"/>
      <c r="F22" s="438"/>
      <c r="G22" s="438"/>
    </row>
    <row r="23" spans="1:9" x14ac:dyDescent="0.2">
      <c r="A23" s="434">
        <v>15</v>
      </c>
      <c r="B23" s="437"/>
      <c r="C23" s="438"/>
      <c r="D23" s="438"/>
      <c r="E23" s="438"/>
      <c r="F23" s="438"/>
      <c r="G23" s="438"/>
    </row>
    <row r="24" spans="1:9" x14ac:dyDescent="0.2">
      <c r="A24" s="434">
        <v>16</v>
      </c>
      <c r="B24" s="439"/>
      <c r="C24" s="438"/>
      <c r="D24" s="438"/>
      <c r="E24" s="438"/>
      <c r="F24" s="438"/>
      <c r="G24" s="438"/>
    </row>
    <row r="25" spans="1:9" x14ac:dyDescent="0.2">
      <c r="A25" s="434">
        <v>17</v>
      </c>
      <c r="B25" s="439"/>
      <c r="C25" s="438"/>
      <c r="D25" s="438"/>
      <c r="E25" s="438"/>
      <c r="F25" s="438"/>
      <c r="G25" s="438"/>
    </row>
    <row r="26" spans="1:9" x14ac:dyDescent="0.2">
      <c r="A26" s="434">
        <v>18</v>
      </c>
      <c r="B26" s="437"/>
      <c r="C26" s="438"/>
      <c r="D26" s="438"/>
      <c r="E26" s="438"/>
      <c r="F26" s="438"/>
      <c r="G26" s="438"/>
    </row>
    <row r="27" spans="1:9" ht="13.5" thickBot="1" x14ac:dyDescent="0.25">
      <c r="A27" s="434">
        <v>19</v>
      </c>
      <c r="B27" s="458"/>
      <c r="C27" s="459"/>
      <c r="D27" s="459"/>
      <c r="E27" s="459"/>
      <c r="F27" s="459"/>
      <c r="G27" s="459"/>
    </row>
    <row r="28" spans="1:9" ht="13.5" thickBot="1" x14ac:dyDescent="0.25">
      <c r="A28" s="434">
        <v>20</v>
      </c>
      <c r="B28" s="440" t="s">
        <v>690</v>
      </c>
      <c r="C28" s="441"/>
      <c r="D28" s="441"/>
      <c r="E28" s="442"/>
      <c r="F28" s="440"/>
      <c r="G28" s="441"/>
    </row>
    <row r="29" spans="1:9" ht="13.5" x14ac:dyDescent="0.25">
      <c r="A29" s="446"/>
      <c r="B29" s="447"/>
      <c r="C29" s="430"/>
      <c r="D29" s="430"/>
      <c r="E29" s="448"/>
      <c r="F29" s="448"/>
      <c r="G29" s="425"/>
    </row>
    <row r="30" spans="1:9" x14ac:dyDescent="0.2">
      <c r="A30" s="425"/>
      <c r="B30" s="425" t="s">
        <v>691</v>
      </c>
      <c r="C30" s="425"/>
      <c r="D30" s="425"/>
      <c r="E30" s="425"/>
      <c r="F30" s="425"/>
      <c r="G30" s="425"/>
    </row>
    <row r="31" spans="1:9" x14ac:dyDescent="0.2">
      <c r="A31" s="425"/>
      <c r="B31" s="425"/>
      <c r="C31" s="425"/>
      <c r="D31" s="425"/>
      <c r="E31" s="425"/>
      <c r="F31" s="406"/>
      <c r="G31" s="425"/>
    </row>
    <row r="38" spans="7:7" x14ac:dyDescent="0.2">
      <c r="G38" s="449" t="s">
        <v>723</v>
      </c>
    </row>
    <row r="39" spans="7:7" x14ac:dyDescent="0.2">
      <c r="G39" s="406" t="s">
        <v>726</v>
      </c>
    </row>
  </sheetData>
  <mergeCells count="2">
    <mergeCell ref="A1:G1"/>
    <mergeCell ref="A2:G2"/>
  </mergeCells>
  <phoneticPr fontId="12" type="noConversion"/>
  <pageMargins left="0.55000000000000004" right="0" top="0.5" bottom="0.25" header="0.5" footer="0"/>
  <pageSetup scale="95" orientation="landscape" r:id="rId1"/>
  <headerFooter alignWithMargins="0">
    <oddFooter>&amp;C&amp;8Last Revised &amp;D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DE114-F7D7-4DE1-969B-2A27EB3D26F5}">
  <sheetPr codeName="Sheet31">
    <tabColor rgb="FFFFFF00"/>
  </sheetPr>
  <dimension ref="A1:K37"/>
  <sheetViews>
    <sheetView zoomScaleNormal="100" workbookViewId="0">
      <selection activeCell="T51" sqref="T51"/>
    </sheetView>
  </sheetViews>
  <sheetFormatPr defaultRowHeight="12.75" x14ac:dyDescent="0.2"/>
  <cols>
    <col min="1" max="1" width="4" customWidth="1"/>
    <col min="2" max="2" width="28.42578125" customWidth="1"/>
    <col min="3" max="4" width="11" customWidth="1"/>
    <col min="5" max="5" width="8" bestFit="1" customWidth="1"/>
    <col min="6" max="7" width="12.140625" customWidth="1"/>
    <col min="8" max="8" width="7.85546875" bestFit="1" customWidth="1"/>
    <col min="9" max="9" width="10.28515625" customWidth="1"/>
    <col min="10" max="10" width="13.7109375" customWidth="1"/>
    <col min="11" max="11" width="19.42578125" customWidth="1"/>
  </cols>
  <sheetData>
    <row r="1" spans="1:11" ht="15" x14ac:dyDescent="0.25">
      <c r="A1" s="849" t="s">
        <v>721</v>
      </c>
      <c r="B1" s="849"/>
      <c r="C1" s="849"/>
      <c r="D1" s="849"/>
      <c r="E1" s="849"/>
      <c r="F1" s="849"/>
      <c r="G1" s="849"/>
      <c r="H1" s="849"/>
      <c r="I1" s="849"/>
      <c r="J1" s="849"/>
      <c r="K1" s="849"/>
    </row>
    <row r="2" spans="1:11" ht="15" x14ac:dyDescent="0.25">
      <c r="A2" s="849"/>
      <c r="B2" s="849"/>
      <c r="C2" s="849"/>
      <c r="D2" s="849"/>
      <c r="E2" s="849"/>
      <c r="F2" s="849"/>
      <c r="G2" s="849"/>
      <c r="H2" s="849"/>
      <c r="I2" s="849"/>
      <c r="J2" s="849"/>
      <c r="K2" s="849"/>
    </row>
    <row r="3" spans="1:11" ht="16.5" x14ac:dyDescent="0.35">
      <c r="A3" s="420"/>
      <c r="B3" s="421" t="s">
        <v>699</v>
      </c>
      <c r="C3" s="422"/>
      <c r="D3" s="422"/>
      <c r="E3" s="423"/>
      <c r="F3" s="424"/>
      <c r="G3" s="420"/>
      <c r="H3" s="425"/>
      <c r="I3" s="420"/>
      <c r="J3" s="420"/>
      <c r="K3" s="420"/>
    </row>
    <row r="4" spans="1:11" ht="15" x14ac:dyDescent="0.25">
      <c r="A4" s="420"/>
      <c r="B4" s="411" t="s">
        <v>700</v>
      </c>
      <c r="C4" s="426"/>
      <c r="D4" s="426"/>
      <c r="E4" s="426"/>
      <c r="F4" s="426"/>
      <c r="G4" s="425"/>
      <c r="H4" s="420"/>
      <c r="I4" s="420"/>
      <c r="J4" s="420"/>
      <c r="K4" s="420"/>
    </row>
    <row r="5" spans="1:11" ht="15" x14ac:dyDescent="0.25">
      <c r="A5" s="425"/>
      <c r="B5" s="421" t="s">
        <v>701</v>
      </c>
      <c r="C5" s="427"/>
      <c r="D5" s="427"/>
      <c r="E5" s="428"/>
      <c r="F5" s="429"/>
      <c r="G5" s="430"/>
      <c r="H5" s="430"/>
      <c r="I5" s="430"/>
      <c r="J5" s="430"/>
      <c r="K5" s="425"/>
    </row>
    <row r="6" spans="1:11" ht="15" x14ac:dyDescent="0.25">
      <c r="A6" s="425"/>
      <c r="B6" s="421" t="s">
        <v>702</v>
      </c>
      <c r="C6" s="427"/>
      <c r="D6" s="427"/>
      <c r="E6" s="427"/>
      <c r="F6" s="427"/>
      <c r="H6" s="425"/>
      <c r="I6" s="425"/>
      <c r="J6" s="431" t="s">
        <v>722</v>
      </c>
      <c r="K6" s="432"/>
    </row>
    <row r="8" spans="1:11" ht="76.5" customHeight="1" x14ac:dyDescent="0.2">
      <c r="A8" s="433" t="s">
        <v>686</v>
      </c>
      <c r="B8" s="434" t="s">
        <v>681</v>
      </c>
      <c r="C8" s="435" t="s">
        <v>687</v>
      </c>
      <c r="D8" s="435" t="s">
        <v>688</v>
      </c>
      <c r="E8" s="436" t="s">
        <v>692</v>
      </c>
      <c r="F8" s="435" t="s">
        <v>904</v>
      </c>
      <c r="G8" s="435" t="s">
        <v>919</v>
      </c>
      <c r="H8" s="435" t="s">
        <v>693</v>
      </c>
      <c r="I8" s="435" t="s">
        <v>694</v>
      </c>
      <c r="J8" s="435" t="s">
        <v>695</v>
      </c>
      <c r="K8" s="436" t="s">
        <v>689</v>
      </c>
    </row>
    <row r="9" spans="1:11" x14ac:dyDescent="0.2">
      <c r="A9" s="434">
        <v>1</v>
      </c>
      <c r="B9" s="437"/>
      <c r="C9" s="438"/>
      <c r="D9" s="438"/>
      <c r="E9" s="438"/>
      <c r="F9" s="438"/>
      <c r="G9" s="438"/>
      <c r="H9" s="438"/>
      <c r="I9" s="438"/>
      <c r="J9" s="438"/>
      <c r="K9" s="438"/>
    </row>
    <row r="10" spans="1:11" x14ac:dyDescent="0.2">
      <c r="A10" s="434"/>
      <c r="B10" s="437"/>
      <c r="C10" s="438"/>
      <c r="D10" s="438"/>
      <c r="E10" s="438"/>
      <c r="F10" s="438"/>
      <c r="G10" s="438"/>
      <c r="H10" s="438"/>
      <c r="I10" s="438"/>
      <c r="J10" s="438"/>
      <c r="K10" s="438"/>
    </row>
    <row r="11" spans="1:11" x14ac:dyDescent="0.2">
      <c r="A11" s="434"/>
      <c r="B11" s="437"/>
      <c r="C11" s="438"/>
      <c r="D11" s="438"/>
      <c r="E11" s="438"/>
      <c r="F11" s="438"/>
      <c r="G11" s="438"/>
      <c r="H11" s="438"/>
      <c r="I11" s="438"/>
      <c r="J11" s="438"/>
      <c r="K11" s="438"/>
    </row>
    <row r="12" spans="1:11" x14ac:dyDescent="0.2">
      <c r="A12" s="434">
        <v>2</v>
      </c>
      <c r="B12" s="437"/>
      <c r="C12" s="438"/>
      <c r="D12" s="438"/>
      <c r="E12" s="438"/>
      <c r="F12" s="438"/>
      <c r="G12" s="438"/>
      <c r="H12" s="438"/>
      <c r="I12" s="438"/>
      <c r="J12" s="438"/>
      <c r="K12" s="438"/>
    </row>
    <row r="13" spans="1:11" x14ac:dyDescent="0.2">
      <c r="A13" s="434"/>
      <c r="B13" s="437"/>
      <c r="C13" s="438"/>
      <c r="D13" s="438"/>
      <c r="E13" s="438"/>
      <c r="F13" s="438"/>
      <c r="G13" s="438"/>
      <c r="H13" s="438"/>
      <c r="I13" s="438"/>
      <c r="J13" s="438"/>
      <c r="K13" s="438"/>
    </row>
    <row r="14" spans="1:11" x14ac:dyDescent="0.2">
      <c r="A14" s="434"/>
      <c r="B14" s="437"/>
      <c r="C14" s="438"/>
      <c r="D14" s="438"/>
      <c r="E14" s="438"/>
      <c r="F14" s="438"/>
      <c r="G14" s="438"/>
      <c r="H14" s="438"/>
      <c r="I14" s="438"/>
      <c r="J14" s="438"/>
      <c r="K14" s="438"/>
    </row>
    <row r="15" spans="1:11" x14ac:dyDescent="0.2">
      <c r="A15" s="434">
        <v>3</v>
      </c>
      <c r="B15" s="437"/>
      <c r="C15" s="438"/>
      <c r="D15" s="438"/>
      <c r="E15" s="438"/>
      <c r="F15" s="438"/>
      <c r="G15" s="438"/>
      <c r="H15" s="438"/>
      <c r="I15" s="438"/>
      <c r="J15" s="438"/>
      <c r="K15" s="438"/>
    </row>
    <row r="16" spans="1:11" x14ac:dyDescent="0.2">
      <c r="A16" s="434"/>
      <c r="B16" s="437"/>
      <c r="C16" s="438"/>
      <c r="D16" s="438"/>
      <c r="E16" s="438"/>
      <c r="F16" s="438"/>
      <c r="G16" s="438"/>
      <c r="H16" s="438"/>
      <c r="I16" s="438"/>
      <c r="J16" s="438"/>
      <c r="K16" s="438"/>
    </row>
    <row r="17" spans="1:11" x14ac:dyDescent="0.2">
      <c r="A17" s="434"/>
      <c r="B17" s="439"/>
      <c r="C17" s="438"/>
      <c r="D17" s="438"/>
      <c r="E17" s="438"/>
      <c r="F17" s="438"/>
      <c r="G17" s="438"/>
      <c r="H17" s="438"/>
      <c r="I17" s="438"/>
      <c r="J17" s="438"/>
      <c r="K17" s="438"/>
    </row>
    <row r="18" spans="1:11" x14ac:dyDescent="0.2">
      <c r="A18" s="434">
        <v>4</v>
      </c>
      <c r="B18" s="437"/>
      <c r="C18" s="438"/>
      <c r="D18" s="438"/>
      <c r="E18" s="438"/>
      <c r="F18" s="438"/>
      <c r="G18" s="438"/>
      <c r="H18" s="438"/>
      <c r="I18" s="438"/>
      <c r="J18" s="438"/>
      <c r="K18" s="438"/>
    </row>
    <row r="19" spans="1:11" x14ac:dyDescent="0.2">
      <c r="A19" s="434"/>
      <c r="B19" s="439"/>
      <c r="C19" s="438"/>
      <c r="D19" s="438"/>
      <c r="E19" s="438"/>
      <c r="F19" s="438"/>
      <c r="G19" s="438"/>
      <c r="H19" s="438"/>
      <c r="I19" s="438"/>
      <c r="J19" s="438"/>
      <c r="K19" s="438"/>
    </row>
    <row r="20" spans="1:11" x14ac:dyDescent="0.2">
      <c r="A20" s="434"/>
      <c r="B20" s="437"/>
      <c r="C20" s="438"/>
      <c r="D20" s="438"/>
      <c r="E20" s="438"/>
      <c r="F20" s="438"/>
      <c r="G20" s="438"/>
      <c r="H20" s="438"/>
      <c r="I20" s="438"/>
      <c r="J20" s="438"/>
      <c r="K20" s="438"/>
    </row>
    <row r="21" spans="1:11" x14ac:dyDescent="0.2">
      <c r="A21" s="434">
        <v>5</v>
      </c>
      <c r="B21" s="439"/>
      <c r="C21" s="438"/>
      <c r="D21" s="438"/>
      <c r="E21" s="438"/>
      <c r="F21" s="438"/>
      <c r="G21" s="438"/>
      <c r="H21" s="438"/>
      <c r="I21" s="438"/>
      <c r="J21" s="438"/>
      <c r="K21" s="438"/>
    </row>
    <row r="22" spans="1:11" x14ac:dyDescent="0.2">
      <c r="A22" s="434"/>
      <c r="B22" s="437"/>
      <c r="C22" s="438"/>
      <c r="D22" s="438"/>
      <c r="E22" s="438"/>
      <c r="F22" s="438"/>
      <c r="G22" s="438"/>
      <c r="H22" s="438"/>
      <c r="I22" s="438"/>
      <c r="J22" s="438"/>
      <c r="K22" s="438"/>
    </row>
    <row r="23" spans="1:11" x14ac:dyDescent="0.2">
      <c r="A23" s="434"/>
      <c r="B23" s="439"/>
      <c r="C23" s="438"/>
      <c r="D23" s="438"/>
      <c r="E23" s="438"/>
      <c r="F23" s="438"/>
      <c r="G23" s="438"/>
      <c r="H23" s="438"/>
      <c r="I23" s="438"/>
      <c r="J23" s="438"/>
      <c r="K23" s="438"/>
    </row>
    <row r="24" spans="1:11" x14ac:dyDescent="0.2">
      <c r="A24" s="434">
        <v>6</v>
      </c>
      <c r="B24" s="437"/>
      <c r="C24" s="438"/>
      <c r="D24" s="438"/>
      <c r="E24" s="438"/>
      <c r="F24" s="438"/>
      <c r="G24" s="438"/>
      <c r="H24" s="438"/>
      <c r="I24" s="438"/>
      <c r="J24" s="438"/>
      <c r="K24" s="438"/>
    </row>
    <row r="25" spans="1:11" x14ac:dyDescent="0.2">
      <c r="A25" s="434"/>
      <c r="B25" s="439"/>
      <c r="C25" s="438"/>
      <c r="D25" s="438"/>
      <c r="E25" s="438"/>
      <c r="F25" s="438"/>
      <c r="G25" s="438"/>
      <c r="H25" s="438"/>
      <c r="I25" s="438"/>
      <c r="J25" s="438"/>
      <c r="K25" s="438"/>
    </row>
    <row r="26" spans="1:11" x14ac:dyDescent="0.2">
      <c r="A26" s="434"/>
      <c r="B26" s="437"/>
      <c r="C26" s="438"/>
      <c r="D26" s="438"/>
      <c r="E26" s="438"/>
      <c r="F26" s="438"/>
      <c r="G26" s="438"/>
      <c r="H26" s="438"/>
      <c r="I26" s="438"/>
      <c r="J26" s="438"/>
      <c r="K26" s="438"/>
    </row>
    <row r="27" spans="1:11" x14ac:dyDescent="0.2">
      <c r="A27" s="434">
        <v>7</v>
      </c>
      <c r="B27" s="439"/>
      <c r="C27" s="438"/>
      <c r="D27" s="438"/>
      <c r="E27" s="438"/>
      <c r="F27" s="438"/>
      <c r="G27" s="438"/>
      <c r="H27" s="438"/>
      <c r="I27" s="438"/>
      <c r="J27" s="438"/>
      <c r="K27" s="438"/>
    </row>
    <row r="28" spans="1:11" x14ac:dyDescent="0.2">
      <c r="A28" s="434"/>
      <c r="B28" s="439"/>
      <c r="C28" s="438"/>
      <c r="D28" s="438"/>
      <c r="E28" s="438"/>
      <c r="F28" s="438"/>
      <c r="G28" s="438"/>
      <c r="H28" s="438"/>
      <c r="I28" s="438"/>
      <c r="J28" s="438"/>
      <c r="K28" s="438"/>
    </row>
    <row r="29" spans="1:11" ht="13.5" thickBot="1" x14ac:dyDescent="0.25">
      <c r="A29" s="434"/>
      <c r="B29" s="439"/>
      <c r="C29" s="438"/>
      <c r="D29" s="438"/>
      <c r="E29" s="438"/>
      <c r="F29" s="438"/>
      <c r="G29" s="438"/>
      <c r="H29" s="438"/>
      <c r="I29" s="438"/>
      <c r="J29" s="438"/>
      <c r="K29" s="438"/>
    </row>
    <row r="30" spans="1:11" ht="13.5" thickBot="1" x14ac:dyDescent="0.25">
      <c r="A30" s="434">
        <v>8</v>
      </c>
      <c r="B30" s="440" t="s">
        <v>696</v>
      </c>
      <c r="C30" s="441"/>
      <c r="D30" s="441"/>
      <c r="E30" s="441"/>
      <c r="F30" s="442"/>
      <c r="G30" s="440"/>
      <c r="H30" s="443"/>
      <c r="I30" s="442"/>
      <c r="J30" s="444"/>
      <c r="K30" s="445"/>
    </row>
    <row r="31" spans="1:11" ht="13.5" x14ac:dyDescent="0.25">
      <c r="A31" s="446"/>
      <c r="B31" s="447"/>
      <c r="C31" s="430"/>
      <c r="D31" s="430"/>
      <c r="E31" s="430"/>
      <c r="F31" s="448"/>
      <c r="G31" s="448"/>
      <c r="H31" s="448"/>
      <c r="I31" s="448"/>
      <c r="J31" s="448"/>
    </row>
    <row r="32" spans="1:11" x14ac:dyDescent="0.2">
      <c r="A32" s="425"/>
      <c r="B32" s="425" t="s">
        <v>697</v>
      </c>
      <c r="C32" s="425"/>
      <c r="D32" s="425"/>
      <c r="E32" s="425"/>
      <c r="F32" s="425"/>
      <c r="G32" s="425"/>
      <c r="H32" s="425"/>
      <c r="I32" s="425"/>
      <c r="J32" s="425"/>
    </row>
    <row r="33" spans="1:11" x14ac:dyDescent="0.2">
      <c r="A33" s="425"/>
      <c r="B33" s="425"/>
      <c r="C33" s="425"/>
      <c r="D33" s="425"/>
      <c r="E33" s="425"/>
      <c r="F33" s="425"/>
      <c r="G33" s="406"/>
      <c r="H33" s="406"/>
      <c r="I33" s="406"/>
      <c r="J33" s="406"/>
    </row>
    <row r="34" spans="1:11" x14ac:dyDescent="0.2">
      <c r="A34" s="425"/>
      <c r="B34" s="425"/>
      <c r="C34" s="425"/>
      <c r="D34" s="425"/>
      <c r="E34" s="425"/>
      <c r="F34" s="425"/>
      <c r="G34" s="410"/>
      <c r="H34" s="410"/>
      <c r="I34" s="410"/>
      <c r="J34" s="410"/>
    </row>
    <row r="36" spans="1:11" x14ac:dyDescent="0.2">
      <c r="K36" s="449" t="s">
        <v>723</v>
      </c>
    </row>
    <row r="37" spans="1:11" x14ac:dyDescent="0.2">
      <c r="K37" s="406" t="s">
        <v>725</v>
      </c>
    </row>
  </sheetData>
  <mergeCells count="2">
    <mergeCell ref="A1:K1"/>
    <mergeCell ref="A2:K2"/>
  </mergeCells>
  <phoneticPr fontId="12" type="noConversion"/>
  <pageMargins left="0.42" right="0" top="0.5" bottom="0.25" header="0.5" footer="0"/>
  <pageSetup scale="95" orientation="landscape" r:id="rId1"/>
  <headerFooter alignWithMargins="0">
    <oddFooter>&amp;C&amp;8Last Revised &amp;D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0A2A6-D58A-49E3-ADDB-E6EB1E168498}">
  <dimension ref="A1:M331"/>
  <sheetViews>
    <sheetView defaultGridColor="0" topLeftCell="A31" colorId="38" zoomScaleNormal="100" zoomScaleSheetLayoutView="100" workbookViewId="0">
      <selection activeCell="A48" sqref="A48"/>
    </sheetView>
  </sheetViews>
  <sheetFormatPr defaultColWidth="9.140625" defaultRowHeight="12.75" x14ac:dyDescent="0.2"/>
  <cols>
    <col min="1" max="1" width="9.140625" style="472"/>
    <col min="2" max="8" width="9.140625" style="37"/>
    <col min="9" max="9" width="3.7109375" style="37" customWidth="1"/>
    <col min="10" max="10" width="9.140625" style="37"/>
    <col min="11" max="11" width="3.7109375" style="37" customWidth="1"/>
    <col min="12" max="12" width="9.140625" style="37"/>
    <col min="13" max="13" width="3.7109375" style="37" customWidth="1"/>
    <col min="14" max="16384" width="9.140625" style="37"/>
  </cols>
  <sheetData>
    <row r="1" spans="1:13" x14ac:dyDescent="0.2">
      <c r="A1" s="466" t="s">
        <v>442</v>
      </c>
      <c r="I1" s="850" t="s">
        <v>760</v>
      </c>
      <c r="J1" s="851"/>
      <c r="K1" s="851"/>
      <c r="L1" s="851"/>
      <c r="M1" s="852"/>
    </row>
    <row r="2" spans="1:13" x14ac:dyDescent="0.2">
      <c r="A2" s="466" t="s">
        <v>761</v>
      </c>
      <c r="I2" s="853"/>
      <c r="J2" s="854"/>
      <c r="K2" s="854"/>
      <c r="L2" s="854"/>
      <c r="M2" s="855"/>
    </row>
    <row r="3" spans="1:13" x14ac:dyDescent="0.2">
      <c r="A3" s="467"/>
      <c r="I3" s="856" t="s">
        <v>762</v>
      </c>
      <c r="J3" s="857"/>
      <c r="K3" s="468"/>
      <c r="L3" s="858">
        <v>0</v>
      </c>
      <c r="M3" s="859"/>
    </row>
    <row r="4" spans="1:13" x14ac:dyDescent="0.2">
      <c r="A4" s="466" t="s">
        <v>763</v>
      </c>
      <c r="I4" s="856" t="s">
        <v>764</v>
      </c>
      <c r="J4" s="857"/>
      <c r="K4" s="468"/>
      <c r="L4" s="860">
        <v>0</v>
      </c>
      <c r="M4" s="861"/>
    </row>
    <row r="5" spans="1:13" x14ac:dyDescent="0.2">
      <c r="A5" s="466" t="s">
        <v>765</v>
      </c>
      <c r="I5" s="856" t="s">
        <v>766</v>
      </c>
      <c r="J5" s="857"/>
      <c r="K5" s="468"/>
      <c r="L5" s="860">
        <v>0</v>
      </c>
      <c r="M5" s="861"/>
    </row>
    <row r="6" spans="1:13" x14ac:dyDescent="0.2">
      <c r="A6" s="467"/>
      <c r="I6" s="856" t="s">
        <v>767</v>
      </c>
      <c r="J6" s="857"/>
      <c r="K6" s="468"/>
      <c r="L6" s="860">
        <v>0</v>
      </c>
      <c r="M6" s="861"/>
    </row>
    <row r="7" spans="1:13" x14ac:dyDescent="0.2">
      <c r="A7" s="466" t="s">
        <v>443</v>
      </c>
      <c r="B7" s="871"/>
      <c r="C7" s="871"/>
      <c r="D7" s="871"/>
      <c r="E7" s="871"/>
      <c r="F7" s="871"/>
      <c r="G7" s="871"/>
      <c r="I7" s="872"/>
      <c r="J7" s="873"/>
      <c r="K7" s="468"/>
      <c r="L7" s="874"/>
      <c r="M7" s="875"/>
    </row>
    <row r="8" spans="1:13" x14ac:dyDescent="0.2">
      <c r="A8" s="467"/>
      <c r="I8" s="853"/>
      <c r="J8" s="854"/>
      <c r="K8" s="854"/>
      <c r="L8" s="854"/>
      <c r="M8" s="855"/>
    </row>
    <row r="9" spans="1:13" x14ac:dyDescent="0.2">
      <c r="A9" s="466" t="s">
        <v>768</v>
      </c>
      <c r="C9" s="871"/>
      <c r="D9" s="871"/>
      <c r="E9" s="871"/>
      <c r="F9" s="871"/>
      <c r="G9" s="871"/>
      <c r="I9" s="469" t="s">
        <v>174</v>
      </c>
      <c r="J9" s="470"/>
      <c r="K9" s="470"/>
      <c r="L9" s="876">
        <f>SUM(L3:L6)</f>
        <v>0</v>
      </c>
      <c r="M9" s="877"/>
    </row>
    <row r="10" spans="1:13" x14ac:dyDescent="0.2">
      <c r="A10" s="467"/>
      <c r="I10" s="468"/>
      <c r="J10" s="468"/>
      <c r="K10" s="468"/>
      <c r="L10" s="468"/>
      <c r="M10" s="468"/>
    </row>
    <row r="11" spans="1:13" x14ac:dyDescent="0.2">
      <c r="A11" s="466" t="s">
        <v>769</v>
      </c>
      <c r="B11" s="878"/>
      <c r="C11" s="878"/>
      <c r="D11" s="878"/>
    </row>
    <row r="13" spans="1:13" x14ac:dyDescent="0.2">
      <c r="A13" s="12" t="s">
        <v>770</v>
      </c>
      <c r="I13" s="471" t="s">
        <v>771</v>
      </c>
      <c r="K13" s="471" t="s">
        <v>772</v>
      </c>
      <c r="M13" s="471" t="s">
        <v>773</v>
      </c>
    </row>
    <row r="14" spans="1:13" x14ac:dyDescent="0.2">
      <c r="A14" s="467"/>
    </row>
    <row r="15" spans="1:13" x14ac:dyDescent="0.2">
      <c r="A15" s="37" t="s">
        <v>774</v>
      </c>
    </row>
    <row r="16" spans="1:13" x14ac:dyDescent="0.2">
      <c r="A16" s="467"/>
    </row>
    <row r="17" spans="1:2" x14ac:dyDescent="0.2">
      <c r="A17" s="467" t="s">
        <v>775</v>
      </c>
    </row>
    <row r="18" spans="1:2" x14ac:dyDescent="0.2">
      <c r="A18" s="467"/>
      <c r="B18" s="37" t="s">
        <v>776</v>
      </c>
    </row>
    <row r="19" spans="1:2" x14ac:dyDescent="0.2">
      <c r="A19" s="467"/>
      <c r="B19" s="467" t="s">
        <v>777</v>
      </c>
    </row>
    <row r="20" spans="1:2" x14ac:dyDescent="0.2">
      <c r="A20" s="467"/>
    </row>
    <row r="21" spans="1:2" x14ac:dyDescent="0.2">
      <c r="A21" s="467" t="s">
        <v>778</v>
      </c>
    </row>
    <row r="22" spans="1:2" x14ac:dyDescent="0.2">
      <c r="A22" s="467" t="s">
        <v>779</v>
      </c>
    </row>
    <row r="23" spans="1:2" x14ac:dyDescent="0.2">
      <c r="A23" s="467"/>
    </row>
    <row r="24" spans="1:2" x14ac:dyDescent="0.2">
      <c r="A24" s="467" t="s">
        <v>780</v>
      </c>
    </row>
    <row r="25" spans="1:2" x14ac:dyDescent="0.2">
      <c r="A25" s="467" t="s">
        <v>781</v>
      </c>
    </row>
    <row r="26" spans="1:2" x14ac:dyDescent="0.2">
      <c r="A26" s="467"/>
    </row>
    <row r="27" spans="1:2" x14ac:dyDescent="0.2">
      <c r="A27" s="467" t="s">
        <v>782</v>
      </c>
    </row>
    <row r="28" spans="1:2" x14ac:dyDescent="0.2">
      <c r="A28" s="467" t="s">
        <v>783</v>
      </c>
    </row>
    <row r="29" spans="1:2" x14ac:dyDescent="0.2">
      <c r="A29" s="467"/>
    </row>
    <row r="30" spans="1:2" x14ac:dyDescent="0.2">
      <c r="A30" s="467" t="s">
        <v>784</v>
      </c>
    </row>
    <row r="31" spans="1:2" x14ac:dyDescent="0.2">
      <c r="A31" s="467" t="s">
        <v>785</v>
      </c>
    </row>
    <row r="32" spans="1:2" x14ac:dyDescent="0.2">
      <c r="A32" s="467"/>
    </row>
    <row r="33" spans="1:13" x14ac:dyDescent="0.2">
      <c r="A33" s="467" t="s">
        <v>786</v>
      </c>
    </row>
    <row r="34" spans="1:13" x14ac:dyDescent="0.2">
      <c r="A34" s="467" t="s">
        <v>787</v>
      </c>
    </row>
    <row r="35" spans="1:13" x14ac:dyDescent="0.2">
      <c r="A35" s="466"/>
    </row>
    <row r="36" spans="1:13" x14ac:dyDescent="0.2">
      <c r="A36" s="467" t="s">
        <v>788</v>
      </c>
    </row>
    <row r="37" spans="1:13" x14ac:dyDescent="0.2">
      <c r="A37" s="466" t="s">
        <v>789</v>
      </c>
      <c r="F37" s="12"/>
    </row>
    <row r="39" spans="1:13" x14ac:dyDescent="0.2">
      <c r="A39" s="467" t="s">
        <v>790</v>
      </c>
    </row>
    <row r="40" spans="1:13" x14ac:dyDescent="0.2">
      <c r="A40" s="467"/>
    </row>
    <row r="41" spans="1:13" x14ac:dyDescent="0.2">
      <c r="A41" s="467" t="s">
        <v>791</v>
      </c>
    </row>
    <row r="42" spans="1:13" x14ac:dyDescent="0.2">
      <c r="A42" s="862"/>
      <c r="B42" s="863"/>
      <c r="C42" s="863"/>
      <c r="D42" s="863"/>
      <c r="E42" s="863"/>
      <c r="F42" s="863"/>
      <c r="G42" s="863"/>
      <c r="H42" s="863"/>
      <c r="I42" s="863"/>
      <c r="J42" s="863"/>
      <c r="K42" s="863"/>
      <c r="L42" s="863"/>
      <c r="M42" s="864"/>
    </row>
    <row r="43" spans="1:13" x14ac:dyDescent="0.2">
      <c r="A43" s="865"/>
      <c r="B43" s="866"/>
      <c r="C43" s="866"/>
      <c r="D43" s="866"/>
      <c r="E43" s="866"/>
      <c r="F43" s="866"/>
      <c r="G43" s="866"/>
      <c r="H43" s="866"/>
      <c r="I43" s="866"/>
      <c r="J43" s="866"/>
      <c r="K43" s="866"/>
      <c r="L43" s="866"/>
      <c r="M43" s="867"/>
    </row>
    <row r="44" spans="1:13" x14ac:dyDescent="0.2">
      <c r="A44" s="868"/>
      <c r="B44" s="869"/>
      <c r="C44" s="869"/>
      <c r="D44" s="869"/>
      <c r="E44" s="869"/>
      <c r="F44" s="869"/>
      <c r="G44" s="869"/>
      <c r="H44" s="869"/>
      <c r="I44" s="869"/>
      <c r="J44" s="869"/>
      <c r="K44" s="869"/>
      <c r="L44" s="869"/>
      <c r="M44" s="870"/>
    </row>
    <row r="45" spans="1:13" x14ac:dyDescent="0.2">
      <c r="A45" s="467"/>
    </row>
    <row r="46" spans="1:13" x14ac:dyDescent="0.2">
      <c r="A46" s="466" t="s">
        <v>792</v>
      </c>
      <c r="I46" s="471" t="s">
        <v>771</v>
      </c>
      <c r="K46" s="471" t="s">
        <v>772</v>
      </c>
      <c r="M46" s="471" t="s">
        <v>773</v>
      </c>
    </row>
    <row r="47" spans="1:13" x14ac:dyDescent="0.2">
      <c r="A47" s="467"/>
    </row>
    <row r="48" spans="1:13" x14ac:dyDescent="0.2">
      <c r="A48" s="467" t="s">
        <v>793</v>
      </c>
    </row>
    <row r="49" spans="1:13" x14ac:dyDescent="0.2">
      <c r="A49" s="467" t="s">
        <v>794</v>
      </c>
    </row>
    <row r="50" spans="1:13" x14ac:dyDescent="0.2">
      <c r="A50" s="467"/>
    </row>
    <row r="51" spans="1:13" x14ac:dyDescent="0.2">
      <c r="A51" s="467" t="s">
        <v>795</v>
      </c>
    </row>
    <row r="52" spans="1:13" x14ac:dyDescent="0.2">
      <c r="A52" s="467"/>
    </row>
    <row r="53" spans="1:13" x14ac:dyDescent="0.2">
      <c r="A53" s="467" t="s">
        <v>796</v>
      </c>
    </row>
    <row r="54" spans="1:13" x14ac:dyDescent="0.2">
      <c r="A54" s="467"/>
    </row>
    <row r="55" spans="1:13" x14ac:dyDescent="0.2">
      <c r="A55" s="467" t="s">
        <v>797</v>
      </c>
    </row>
    <row r="56" spans="1:13" x14ac:dyDescent="0.2">
      <c r="A56" s="467"/>
    </row>
    <row r="57" spans="1:13" x14ac:dyDescent="0.2">
      <c r="A57" s="467" t="s">
        <v>791</v>
      </c>
    </row>
    <row r="58" spans="1:13" x14ac:dyDescent="0.2">
      <c r="A58" s="862"/>
      <c r="B58" s="863"/>
      <c r="C58" s="863"/>
      <c r="D58" s="863"/>
      <c r="E58" s="863"/>
      <c r="F58" s="863"/>
      <c r="G58" s="863"/>
      <c r="H58" s="863"/>
      <c r="I58" s="863"/>
      <c r="J58" s="863"/>
      <c r="K58" s="863"/>
      <c r="L58" s="863"/>
      <c r="M58" s="864"/>
    </row>
    <row r="59" spans="1:13" x14ac:dyDescent="0.2">
      <c r="A59" s="865"/>
      <c r="B59" s="866"/>
      <c r="C59" s="866"/>
      <c r="D59" s="866"/>
      <c r="E59" s="866"/>
      <c r="F59" s="866"/>
      <c r="G59" s="866"/>
      <c r="H59" s="866"/>
      <c r="I59" s="866"/>
      <c r="J59" s="866"/>
      <c r="K59" s="866"/>
      <c r="L59" s="866"/>
      <c r="M59" s="867"/>
    </row>
    <row r="60" spans="1:13" x14ac:dyDescent="0.2">
      <c r="A60" s="868"/>
      <c r="B60" s="869"/>
      <c r="C60" s="869"/>
      <c r="D60" s="869"/>
      <c r="E60" s="869"/>
      <c r="F60" s="869"/>
      <c r="G60" s="869"/>
      <c r="H60" s="869"/>
      <c r="I60" s="869"/>
      <c r="J60" s="869"/>
      <c r="K60" s="869"/>
      <c r="L60" s="869"/>
      <c r="M60" s="870"/>
    </row>
    <row r="61" spans="1:13" x14ac:dyDescent="0.2">
      <c r="A61" s="467"/>
    </row>
    <row r="62" spans="1:13" x14ac:dyDescent="0.2">
      <c r="A62" s="12" t="s">
        <v>798</v>
      </c>
    </row>
    <row r="63" spans="1:13" x14ac:dyDescent="0.2">
      <c r="A63" s="466" t="s">
        <v>799</v>
      </c>
      <c r="I63" s="471" t="s">
        <v>771</v>
      </c>
      <c r="K63" s="471" t="s">
        <v>772</v>
      </c>
      <c r="M63" s="471" t="s">
        <v>773</v>
      </c>
    </row>
    <row r="64" spans="1:13" x14ac:dyDescent="0.2">
      <c r="A64" s="466"/>
      <c r="I64" s="471"/>
      <c r="K64" s="471"/>
      <c r="M64" s="471"/>
    </row>
    <row r="65" spans="1:2" x14ac:dyDescent="0.2">
      <c r="A65" s="467" t="s">
        <v>800</v>
      </c>
    </row>
    <row r="66" spans="1:2" x14ac:dyDescent="0.2">
      <c r="A66" s="467" t="s">
        <v>801</v>
      </c>
    </row>
    <row r="67" spans="1:2" x14ac:dyDescent="0.2">
      <c r="A67" s="37"/>
    </row>
    <row r="68" spans="1:2" x14ac:dyDescent="0.2">
      <c r="A68" s="467" t="s">
        <v>802</v>
      </c>
    </row>
    <row r="69" spans="1:2" x14ac:dyDescent="0.2">
      <c r="A69" s="467"/>
    </row>
    <row r="70" spans="1:2" x14ac:dyDescent="0.2">
      <c r="A70" s="467" t="s">
        <v>803</v>
      </c>
    </row>
    <row r="71" spans="1:2" x14ac:dyDescent="0.2">
      <c r="A71" s="467"/>
    </row>
    <row r="72" spans="1:2" x14ac:dyDescent="0.2">
      <c r="A72" s="467" t="s">
        <v>804</v>
      </c>
    </row>
    <row r="73" spans="1:2" x14ac:dyDescent="0.2">
      <c r="A73" s="467" t="s">
        <v>805</v>
      </c>
    </row>
    <row r="74" spans="1:2" x14ac:dyDescent="0.2">
      <c r="A74" s="467"/>
    </row>
    <row r="75" spans="1:2" x14ac:dyDescent="0.2">
      <c r="A75" s="467" t="s">
        <v>806</v>
      </c>
    </row>
    <row r="76" spans="1:2" x14ac:dyDescent="0.2">
      <c r="A76" s="467"/>
    </row>
    <row r="77" spans="1:2" x14ac:dyDescent="0.2">
      <c r="A77" s="467"/>
      <c r="B77" s="37" t="s">
        <v>807</v>
      </c>
    </row>
    <row r="78" spans="1:2" x14ac:dyDescent="0.2">
      <c r="A78" s="467"/>
    </row>
    <row r="79" spans="1:2" x14ac:dyDescent="0.2">
      <c r="A79" s="467" t="s">
        <v>808</v>
      </c>
    </row>
    <row r="80" spans="1:2" x14ac:dyDescent="0.2">
      <c r="A80" s="467"/>
    </row>
    <row r="81" spans="1:3" x14ac:dyDescent="0.2">
      <c r="A81" s="467"/>
      <c r="B81" s="37" t="s">
        <v>809</v>
      </c>
    </row>
    <row r="82" spans="1:3" x14ac:dyDescent="0.2">
      <c r="A82" s="467"/>
    </row>
    <row r="83" spans="1:3" x14ac:dyDescent="0.2">
      <c r="A83" s="467" t="s">
        <v>810</v>
      </c>
    </row>
    <row r="84" spans="1:3" x14ac:dyDescent="0.2">
      <c r="A84" s="467"/>
    </row>
    <row r="85" spans="1:3" x14ac:dyDescent="0.2">
      <c r="A85" s="467" t="s">
        <v>811</v>
      </c>
    </row>
    <row r="86" spans="1:3" x14ac:dyDescent="0.2">
      <c r="A86" s="467"/>
    </row>
    <row r="87" spans="1:3" x14ac:dyDescent="0.2">
      <c r="A87" s="467"/>
      <c r="B87" s="37" t="s">
        <v>812</v>
      </c>
    </row>
    <row r="88" spans="1:3" x14ac:dyDescent="0.2">
      <c r="A88" s="467"/>
      <c r="B88" s="37" t="s">
        <v>813</v>
      </c>
    </row>
    <row r="89" spans="1:3" x14ac:dyDescent="0.2">
      <c r="A89" s="467"/>
    </row>
    <row r="90" spans="1:3" x14ac:dyDescent="0.2">
      <c r="A90" s="467"/>
      <c r="B90" s="37" t="s">
        <v>814</v>
      </c>
    </row>
    <row r="91" spans="1:3" x14ac:dyDescent="0.2">
      <c r="A91" s="467"/>
    </row>
    <row r="92" spans="1:3" x14ac:dyDescent="0.2">
      <c r="A92" s="467" t="s">
        <v>815</v>
      </c>
    </row>
    <row r="93" spans="1:3" x14ac:dyDescent="0.2">
      <c r="A93" s="467"/>
    </row>
    <row r="94" spans="1:3" x14ac:dyDescent="0.2">
      <c r="A94" s="467"/>
      <c r="B94" s="37" t="s">
        <v>816</v>
      </c>
    </row>
    <row r="95" spans="1:3" x14ac:dyDescent="0.2">
      <c r="A95" s="467"/>
    </row>
    <row r="96" spans="1:3" x14ac:dyDescent="0.2">
      <c r="A96" s="467"/>
      <c r="C96" s="37" t="s">
        <v>817</v>
      </c>
    </row>
    <row r="97" spans="1:13" x14ac:dyDescent="0.2">
      <c r="A97" s="467"/>
    </row>
    <row r="98" spans="1:13" x14ac:dyDescent="0.2">
      <c r="A98" s="467"/>
      <c r="C98" s="37" t="s">
        <v>818</v>
      </c>
    </row>
    <row r="99" spans="1:13" x14ac:dyDescent="0.2">
      <c r="A99" s="467"/>
    </row>
    <row r="100" spans="1:13" x14ac:dyDescent="0.2">
      <c r="A100" s="467" t="s">
        <v>819</v>
      </c>
    </row>
    <row r="101" spans="1:13" x14ac:dyDescent="0.2">
      <c r="A101" s="467"/>
    </row>
    <row r="102" spans="1:13" x14ac:dyDescent="0.2">
      <c r="A102" s="467"/>
      <c r="B102" s="37" t="s">
        <v>820</v>
      </c>
    </row>
    <row r="103" spans="1:13" x14ac:dyDescent="0.2">
      <c r="A103" s="467"/>
    </row>
    <row r="104" spans="1:13" x14ac:dyDescent="0.2">
      <c r="A104" s="467" t="s">
        <v>821</v>
      </c>
    </row>
    <row r="105" spans="1:13" x14ac:dyDescent="0.2">
      <c r="A105" s="467"/>
    </row>
    <row r="106" spans="1:13" x14ac:dyDescent="0.2">
      <c r="A106" s="467" t="s">
        <v>822</v>
      </c>
    </row>
    <row r="107" spans="1:13" x14ac:dyDescent="0.2">
      <c r="A107" s="467"/>
    </row>
    <row r="108" spans="1:13" x14ac:dyDescent="0.2">
      <c r="A108" s="467" t="s">
        <v>791</v>
      </c>
    </row>
    <row r="109" spans="1:13" x14ac:dyDescent="0.2">
      <c r="A109" s="862"/>
      <c r="B109" s="863"/>
      <c r="C109" s="863"/>
      <c r="D109" s="863"/>
      <c r="E109" s="863"/>
      <c r="F109" s="863"/>
      <c r="G109" s="863"/>
      <c r="H109" s="863"/>
      <c r="I109" s="863"/>
      <c r="J109" s="863"/>
      <c r="K109" s="863"/>
      <c r="L109" s="863"/>
      <c r="M109" s="864"/>
    </row>
    <row r="110" spans="1:13" x14ac:dyDescent="0.2">
      <c r="A110" s="865"/>
      <c r="B110" s="866"/>
      <c r="C110" s="866"/>
      <c r="D110" s="866"/>
      <c r="E110" s="866"/>
      <c r="F110" s="866"/>
      <c r="G110" s="866"/>
      <c r="H110" s="866"/>
      <c r="I110" s="866"/>
      <c r="J110" s="866"/>
      <c r="K110" s="866"/>
      <c r="L110" s="866"/>
      <c r="M110" s="867"/>
    </row>
    <row r="111" spans="1:13" x14ac:dyDescent="0.2">
      <c r="A111" s="868"/>
      <c r="B111" s="869"/>
      <c r="C111" s="869"/>
      <c r="D111" s="869"/>
      <c r="E111" s="869"/>
      <c r="F111" s="869"/>
      <c r="G111" s="869"/>
      <c r="H111" s="869"/>
      <c r="I111" s="869"/>
      <c r="J111" s="869"/>
      <c r="K111" s="869"/>
      <c r="L111" s="869"/>
      <c r="M111" s="870"/>
    </row>
    <row r="112" spans="1:13" x14ac:dyDescent="0.2">
      <c r="A112" s="466" t="s">
        <v>823</v>
      </c>
      <c r="I112" s="471" t="s">
        <v>771</v>
      </c>
      <c r="K112" s="471" t="s">
        <v>772</v>
      </c>
      <c r="M112" s="471" t="s">
        <v>773</v>
      </c>
    </row>
    <row r="113" spans="1:13" x14ac:dyDescent="0.2">
      <c r="A113" s="466"/>
      <c r="I113" s="471"/>
      <c r="K113" s="471"/>
      <c r="M113" s="471"/>
    </row>
    <row r="114" spans="1:13" x14ac:dyDescent="0.2">
      <c r="A114" s="467" t="s">
        <v>824</v>
      </c>
    </row>
    <row r="115" spans="1:13" x14ac:dyDescent="0.2">
      <c r="A115" s="467"/>
    </row>
    <row r="116" spans="1:13" x14ac:dyDescent="0.2">
      <c r="A116" s="467" t="s">
        <v>825</v>
      </c>
    </row>
    <row r="117" spans="1:13" x14ac:dyDescent="0.2">
      <c r="A117" s="467"/>
    </row>
    <row r="118" spans="1:13" x14ac:dyDescent="0.2">
      <c r="A118" s="467" t="s">
        <v>826</v>
      </c>
    </row>
    <row r="119" spans="1:13" x14ac:dyDescent="0.2">
      <c r="A119" s="467" t="s">
        <v>827</v>
      </c>
    </row>
    <row r="120" spans="1:13" x14ac:dyDescent="0.2">
      <c r="A120" s="467"/>
    </row>
    <row r="121" spans="1:13" x14ac:dyDescent="0.2">
      <c r="A121" s="467" t="s">
        <v>828</v>
      </c>
    </row>
    <row r="122" spans="1:13" x14ac:dyDescent="0.2">
      <c r="A122" s="467"/>
    </row>
    <row r="123" spans="1:13" x14ac:dyDescent="0.2">
      <c r="A123" s="467"/>
      <c r="B123" s="37" t="s">
        <v>829</v>
      </c>
    </row>
    <row r="124" spans="1:13" x14ac:dyDescent="0.2">
      <c r="A124" s="467"/>
    </row>
    <row r="125" spans="1:13" x14ac:dyDescent="0.2">
      <c r="A125" s="467"/>
      <c r="B125" s="37" t="s">
        <v>830</v>
      </c>
    </row>
    <row r="126" spans="1:13" x14ac:dyDescent="0.2">
      <c r="A126" s="467"/>
      <c r="B126" s="37" t="s">
        <v>831</v>
      </c>
    </row>
    <row r="127" spans="1:13" x14ac:dyDescent="0.2">
      <c r="A127" s="467"/>
    </row>
    <row r="128" spans="1:13" x14ac:dyDescent="0.2">
      <c r="A128" s="467"/>
      <c r="B128" s="37" t="s">
        <v>832</v>
      </c>
    </row>
    <row r="129" spans="1:13" x14ac:dyDescent="0.2">
      <c r="A129" s="467"/>
      <c r="B129" s="37" t="s">
        <v>833</v>
      </c>
    </row>
    <row r="130" spans="1:13" x14ac:dyDescent="0.2">
      <c r="A130" s="467"/>
      <c r="B130" s="37" t="s">
        <v>834</v>
      </c>
    </row>
    <row r="131" spans="1:13" x14ac:dyDescent="0.2">
      <c r="A131" s="467"/>
    </row>
    <row r="132" spans="1:13" x14ac:dyDescent="0.2">
      <c r="A132" s="467" t="s">
        <v>835</v>
      </c>
    </row>
    <row r="133" spans="1:13" x14ac:dyDescent="0.2">
      <c r="A133" s="467" t="s">
        <v>836</v>
      </c>
    </row>
    <row r="134" spans="1:13" x14ac:dyDescent="0.2">
      <c r="A134" s="467"/>
    </row>
    <row r="135" spans="1:13" x14ac:dyDescent="0.2">
      <c r="A135" s="467" t="s">
        <v>837</v>
      </c>
    </row>
    <row r="136" spans="1:13" x14ac:dyDescent="0.2">
      <c r="A136" s="467" t="s">
        <v>838</v>
      </c>
    </row>
    <row r="137" spans="1:13" x14ac:dyDescent="0.2">
      <c r="A137" s="467"/>
    </row>
    <row r="138" spans="1:13" x14ac:dyDescent="0.2">
      <c r="A138" s="37" t="s">
        <v>791</v>
      </c>
    </row>
    <row r="139" spans="1:13" x14ac:dyDescent="0.2">
      <c r="A139" s="862"/>
      <c r="B139" s="863"/>
      <c r="C139" s="863"/>
      <c r="D139" s="863"/>
      <c r="E139" s="863"/>
      <c r="F139" s="863"/>
      <c r="G139" s="863"/>
      <c r="H139" s="863"/>
      <c r="I139" s="863"/>
      <c r="J139" s="863"/>
      <c r="K139" s="863"/>
      <c r="L139" s="863"/>
      <c r="M139" s="864"/>
    </row>
    <row r="140" spans="1:13" x14ac:dyDescent="0.2">
      <c r="A140" s="865"/>
      <c r="B140" s="866"/>
      <c r="C140" s="866"/>
      <c r="D140" s="866"/>
      <c r="E140" s="866"/>
      <c r="F140" s="866"/>
      <c r="G140" s="866"/>
      <c r="H140" s="866"/>
      <c r="I140" s="866"/>
      <c r="J140" s="866"/>
      <c r="K140" s="866"/>
      <c r="L140" s="866"/>
      <c r="M140" s="867"/>
    </row>
    <row r="141" spans="1:13" x14ac:dyDescent="0.2">
      <c r="A141" s="868"/>
      <c r="B141" s="869"/>
      <c r="C141" s="869"/>
      <c r="D141" s="869"/>
      <c r="E141" s="869"/>
      <c r="F141" s="869"/>
      <c r="G141" s="869"/>
      <c r="H141" s="869"/>
      <c r="I141" s="869"/>
      <c r="J141" s="869"/>
      <c r="K141" s="869"/>
      <c r="L141" s="869"/>
      <c r="M141" s="870"/>
    </row>
    <row r="142" spans="1:13" x14ac:dyDescent="0.2">
      <c r="A142" s="467"/>
    </row>
    <row r="143" spans="1:13" x14ac:dyDescent="0.2">
      <c r="A143" s="466" t="s">
        <v>839</v>
      </c>
      <c r="I143" s="471" t="s">
        <v>771</v>
      </c>
      <c r="K143" s="471" t="s">
        <v>772</v>
      </c>
      <c r="M143" s="471" t="s">
        <v>773</v>
      </c>
    </row>
    <row r="144" spans="1:13" x14ac:dyDescent="0.2">
      <c r="A144" s="467"/>
    </row>
    <row r="145" spans="1:13" x14ac:dyDescent="0.2">
      <c r="A145" s="467" t="s">
        <v>840</v>
      </c>
    </row>
    <row r="146" spans="1:13" x14ac:dyDescent="0.2">
      <c r="A146" s="467"/>
    </row>
    <row r="147" spans="1:13" x14ac:dyDescent="0.2">
      <c r="A147" s="467"/>
      <c r="B147" s="37" t="s">
        <v>841</v>
      </c>
    </row>
    <row r="148" spans="1:13" x14ac:dyDescent="0.2">
      <c r="A148" s="467"/>
    </row>
    <row r="149" spans="1:13" x14ac:dyDescent="0.2">
      <c r="A149" s="467" t="s">
        <v>791</v>
      </c>
    </row>
    <row r="150" spans="1:13" x14ac:dyDescent="0.2">
      <c r="A150" s="862"/>
      <c r="B150" s="863"/>
      <c r="C150" s="863"/>
      <c r="D150" s="863"/>
      <c r="E150" s="863"/>
      <c r="F150" s="863"/>
      <c r="G150" s="863"/>
      <c r="H150" s="863"/>
      <c r="I150" s="863"/>
      <c r="J150" s="863"/>
      <c r="K150" s="863"/>
      <c r="L150" s="863"/>
      <c r="M150" s="864"/>
    </row>
    <row r="151" spans="1:13" x14ac:dyDescent="0.2">
      <c r="A151" s="865"/>
      <c r="B151" s="866"/>
      <c r="C151" s="866"/>
      <c r="D151" s="866"/>
      <c r="E151" s="866"/>
      <c r="F151" s="866"/>
      <c r="G151" s="866"/>
      <c r="H151" s="866"/>
      <c r="I151" s="866"/>
      <c r="J151" s="866"/>
      <c r="K151" s="866"/>
      <c r="L151" s="866"/>
      <c r="M151" s="867"/>
    </row>
    <row r="152" spans="1:13" x14ac:dyDescent="0.2">
      <c r="A152" s="868"/>
      <c r="B152" s="869"/>
      <c r="C152" s="869"/>
      <c r="D152" s="869"/>
      <c r="E152" s="869"/>
      <c r="F152" s="869"/>
      <c r="G152" s="869"/>
      <c r="H152" s="869"/>
      <c r="I152" s="869"/>
      <c r="J152" s="869"/>
      <c r="K152" s="869"/>
      <c r="L152" s="869"/>
      <c r="M152" s="870"/>
    </row>
    <row r="153" spans="1:13" x14ac:dyDescent="0.2">
      <c r="A153" s="467"/>
    </row>
    <row r="154" spans="1:13" x14ac:dyDescent="0.2">
      <c r="A154" s="466" t="s">
        <v>842</v>
      </c>
      <c r="I154" s="471" t="s">
        <v>771</v>
      </c>
      <c r="K154" s="471" t="s">
        <v>772</v>
      </c>
      <c r="M154" s="471" t="s">
        <v>773</v>
      </c>
    </row>
    <row r="155" spans="1:13" x14ac:dyDescent="0.2">
      <c r="A155" s="466"/>
      <c r="I155" s="471"/>
      <c r="K155" s="471"/>
      <c r="M155" s="471"/>
    </row>
    <row r="156" spans="1:13" x14ac:dyDescent="0.2">
      <c r="A156" s="467" t="s">
        <v>843</v>
      </c>
    </row>
    <row r="157" spans="1:13" x14ac:dyDescent="0.2">
      <c r="A157" s="37" t="s">
        <v>844</v>
      </c>
    </row>
    <row r="158" spans="1:13" x14ac:dyDescent="0.2">
      <c r="A158" s="467"/>
    </row>
    <row r="159" spans="1:13" x14ac:dyDescent="0.2">
      <c r="A159" s="467" t="s">
        <v>845</v>
      </c>
    </row>
    <row r="160" spans="1:13" x14ac:dyDescent="0.2">
      <c r="A160" s="467"/>
    </row>
    <row r="161" spans="1:13" x14ac:dyDescent="0.2">
      <c r="A161" s="37" t="s">
        <v>846</v>
      </c>
    </row>
    <row r="162" spans="1:13" x14ac:dyDescent="0.2">
      <c r="A162" s="467"/>
    </row>
    <row r="163" spans="1:13" x14ac:dyDescent="0.2">
      <c r="A163" s="467" t="s">
        <v>847</v>
      </c>
    </row>
    <row r="164" spans="1:13" x14ac:dyDescent="0.2">
      <c r="A164" s="467"/>
    </row>
    <row r="165" spans="1:13" x14ac:dyDescent="0.2">
      <c r="A165" s="467"/>
      <c r="B165" s="37" t="s">
        <v>848</v>
      </c>
    </row>
    <row r="166" spans="1:13" x14ac:dyDescent="0.2">
      <c r="A166" s="467"/>
    </row>
    <row r="167" spans="1:13" x14ac:dyDescent="0.2">
      <c r="A167" s="467"/>
      <c r="B167" s="37" t="s">
        <v>849</v>
      </c>
    </row>
    <row r="168" spans="1:13" x14ac:dyDescent="0.2">
      <c r="A168" s="467" t="s">
        <v>791</v>
      </c>
    </row>
    <row r="169" spans="1:13" x14ac:dyDescent="0.2">
      <c r="A169" s="862"/>
      <c r="B169" s="863"/>
      <c r="C169" s="863"/>
      <c r="D169" s="863"/>
      <c r="E169" s="863"/>
      <c r="F169" s="863"/>
      <c r="G169" s="863"/>
      <c r="H169" s="863"/>
      <c r="I169" s="863"/>
      <c r="J169" s="863"/>
      <c r="K169" s="863"/>
      <c r="L169" s="863"/>
      <c r="M169" s="864"/>
    </row>
    <row r="170" spans="1:13" x14ac:dyDescent="0.2">
      <c r="A170" s="865"/>
      <c r="B170" s="866"/>
      <c r="C170" s="866"/>
      <c r="D170" s="866"/>
      <c r="E170" s="866"/>
      <c r="F170" s="866"/>
      <c r="G170" s="866"/>
      <c r="H170" s="866"/>
      <c r="I170" s="866"/>
      <c r="J170" s="866"/>
      <c r="K170" s="866"/>
      <c r="L170" s="866"/>
      <c r="M170" s="867"/>
    </row>
    <row r="171" spans="1:13" x14ac:dyDescent="0.2">
      <c r="A171" s="868"/>
      <c r="B171" s="869"/>
      <c r="C171" s="869"/>
      <c r="D171" s="869"/>
      <c r="E171" s="869"/>
      <c r="F171" s="869"/>
      <c r="G171" s="869"/>
      <c r="H171" s="869"/>
      <c r="I171" s="869"/>
      <c r="J171" s="869"/>
      <c r="K171" s="869"/>
      <c r="L171" s="869"/>
      <c r="M171" s="870"/>
    </row>
    <row r="172" spans="1:13" x14ac:dyDescent="0.2">
      <c r="A172" s="467"/>
    </row>
    <row r="173" spans="1:13" x14ac:dyDescent="0.2">
      <c r="A173" s="466" t="s">
        <v>850</v>
      </c>
      <c r="I173" s="471" t="s">
        <v>771</v>
      </c>
      <c r="K173" s="471" t="s">
        <v>772</v>
      </c>
      <c r="M173" s="471" t="s">
        <v>773</v>
      </c>
    </row>
    <row r="174" spans="1:13" x14ac:dyDescent="0.2">
      <c r="A174" s="467"/>
    </row>
    <row r="175" spans="1:13" x14ac:dyDescent="0.2">
      <c r="A175" s="467" t="s">
        <v>851</v>
      </c>
    </row>
    <row r="176" spans="1:13" x14ac:dyDescent="0.2">
      <c r="A176" s="467"/>
    </row>
    <row r="177" spans="1:13" x14ac:dyDescent="0.2">
      <c r="A177" s="37" t="s">
        <v>846</v>
      </c>
    </row>
    <row r="178" spans="1:13" x14ac:dyDescent="0.2">
      <c r="A178" s="467"/>
    </row>
    <row r="179" spans="1:13" x14ac:dyDescent="0.2">
      <c r="A179" s="37" t="s">
        <v>852</v>
      </c>
    </row>
    <row r="180" spans="1:13" x14ac:dyDescent="0.2">
      <c r="A180" s="467"/>
    </row>
    <row r="181" spans="1:13" x14ac:dyDescent="0.2">
      <c r="A181" s="467" t="s">
        <v>791</v>
      </c>
    </row>
    <row r="182" spans="1:13" x14ac:dyDescent="0.2">
      <c r="A182" s="862"/>
      <c r="B182" s="863"/>
      <c r="C182" s="863"/>
      <c r="D182" s="863"/>
      <c r="E182" s="863"/>
      <c r="F182" s="863"/>
      <c r="G182" s="863"/>
      <c r="H182" s="863"/>
      <c r="I182" s="863"/>
      <c r="J182" s="863"/>
      <c r="K182" s="863"/>
      <c r="L182" s="863"/>
      <c r="M182" s="864"/>
    </row>
    <row r="183" spans="1:13" x14ac:dyDescent="0.2">
      <c r="A183" s="865"/>
      <c r="B183" s="866"/>
      <c r="C183" s="866"/>
      <c r="D183" s="866"/>
      <c r="E183" s="866"/>
      <c r="F183" s="866"/>
      <c r="G183" s="866"/>
      <c r="H183" s="866"/>
      <c r="I183" s="866"/>
      <c r="J183" s="866"/>
      <c r="K183" s="866"/>
      <c r="L183" s="866"/>
      <c r="M183" s="867"/>
    </row>
    <row r="184" spans="1:13" x14ac:dyDescent="0.2">
      <c r="A184" s="868"/>
      <c r="B184" s="869"/>
      <c r="C184" s="869"/>
      <c r="D184" s="869"/>
      <c r="E184" s="869"/>
      <c r="F184" s="869"/>
      <c r="G184" s="869"/>
      <c r="H184" s="869"/>
      <c r="I184" s="869"/>
      <c r="J184" s="869"/>
      <c r="K184" s="869"/>
      <c r="L184" s="869"/>
      <c r="M184" s="870"/>
    </row>
    <row r="185" spans="1:13" x14ac:dyDescent="0.2">
      <c r="A185" s="467"/>
    </row>
    <row r="186" spans="1:13" x14ac:dyDescent="0.2">
      <c r="A186" s="467"/>
    </row>
    <row r="187" spans="1:13" x14ac:dyDescent="0.2">
      <c r="A187" s="467"/>
    </row>
    <row r="188" spans="1:13" x14ac:dyDescent="0.2">
      <c r="A188" s="467"/>
    </row>
    <row r="189" spans="1:13" x14ac:dyDescent="0.2">
      <c r="A189" s="467"/>
    </row>
    <row r="190" spans="1:13" x14ac:dyDescent="0.2">
      <c r="A190" s="467"/>
    </row>
    <row r="191" spans="1:13" x14ac:dyDescent="0.2">
      <c r="A191" s="467"/>
    </row>
    <row r="192" spans="1:13" x14ac:dyDescent="0.2">
      <c r="A192" s="467"/>
    </row>
    <row r="193" spans="1:1" x14ac:dyDescent="0.2">
      <c r="A193" s="467"/>
    </row>
    <row r="194" spans="1:1" x14ac:dyDescent="0.2">
      <c r="A194" s="467"/>
    </row>
    <row r="195" spans="1:1" x14ac:dyDescent="0.2">
      <c r="A195" s="467"/>
    </row>
    <row r="196" spans="1:1" x14ac:dyDescent="0.2">
      <c r="A196" s="467"/>
    </row>
    <row r="197" spans="1:1" x14ac:dyDescent="0.2">
      <c r="A197" s="467"/>
    </row>
    <row r="198" spans="1:1" x14ac:dyDescent="0.2">
      <c r="A198" s="467"/>
    </row>
    <row r="199" spans="1:1" x14ac:dyDescent="0.2">
      <c r="A199" s="467"/>
    </row>
    <row r="200" spans="1:1" x14ac:dyDescent="0.2">
      <c r="A200" s="467"/>
    </row>
    <row r="201" spans="1:1" x14ac:dyDescent="0.2">
      <c r="A201" s="467"/>
    </row>
    <row r="202" spans="1:1" x14ac:dyDescent="0.2">
      <c r="A202" s="467"/>
    </row>
    <row r="203" spans="1:1" x14ac:dyDescent="0.2">
      <c r="A203" s="467"/>
    </row>
    <row r="204" spans="1:1" x14ac:dyDescent="0.2">
      <c r="A204" s="467"/>
    </row>
    <row r="205" spans="1:1" x14ac:dyDescent="0.2">
      <c r="A205" s="467"/>
    </row>
    <row r="206" spans="1:1" x14ac:dyDescent="0.2">
      <c r="A206" s="467"/>
    </row>
    <row r="207" spans="1:1" x14ac:dyDescent="0.2">
      <c r="A207" s="467"/>
    </row>
    <row r="208" spans="1:1" x14ac:dyDescent="0.2">
      <c r="A208" s="467"/>
    </row>
    <row r="209" spans="1:1" x14ac:dyDescent="0.2">
      <c r="A209" s="467"/>
    </row>
    <row r="210" spans="1:1" x14ac:dyDescent="0.2">
      <c r="A210" s="467"/>
    </row>
    <row r="211" spans="1:1" x14ac:dyDescent="0.2">
      <c r="A211" s="467"/>
    </row>
    <row r="212" spans="1:1" x14ac:dyDescent="0.2">
      <c r="A212" s="467"/>
    </row>
    <row r="213" spans="1:1" x14ac:dyDescent="0.2">
      <c r="A213" s="467"/>
    </row>
    <row r="214" spans="1:1" x14ac:dyDescent="0.2">
      <c r="A214" s="467"/>
    </row>
    <row r="215" spans="1:1" x14ac:dyDescent="0.2">
      <c r="A215" s="467"/>
    </row>
    <row r="216" spans="1:1" x14ac:dyDescent="0.2">
      <c r="A216" s="467"/>
    </row>
    <row r="217" spans="1:1" x14ac:dyDescent="0.2">
      <c r="A217" s="467"/>
    </row>
    <row r="218" spans="1:1" x14ac:dyDescent="0.2">
      <c r="A218" s="467"/>
    </row>
    <row r="219" spans="1:1" x14ac:dyDescent="0.2">
      <c r="A219" s="467"/>
    </row>
    <row r="220" spans="1:1" x14ac:dyDescent="0.2">
      <c r="A220" s="467"/>
    </row>
    <row r="221" spans="1:1" x14ac:dyDescent="0.2">
      <c r="A221" s="467"/>
    </row>
    <row r="222" spans="1:1" x14ac:dyDescent="0.2">
      <c r="A222" s="467"/>
    </row>
    <row r="223" spans="1:1" x14ac:dyDescent="0.2">
      <c r="A223" s="467"/>
    </row>
    <row r="224" spans="1:1" x14ac:dyDescent="0.2">
      <c r="A224" s="467"/>
    </row>
    <row r="225" spans="1:1" x14ac:dyDescent="0.2">
      <c r="A225" s="467"/>
    </row>
    <row r="226" spans="1:1" x14ac:dyDescent="0.2">
      <c r="A226" s="467"/>
    </row>
    <row r="227" spans="1:1" x14ac:dyDescent="0.2">
      <c r="A227" s="467"/>
    </row>
    <row r="228" spans="1:1" x14ac:dyDescent="0.2">
      <c r="A228" s="467"/>
    </row>
    <row r="229" spans="1:1" x14ac:dyDescent="0.2">
      <c r="A229" s="467"/>
    </row>
    <row r="230" spans="1:1" x14ac:dyDescent="0.2">
      <c r="A230" s="467"/>
    </row>
    <row r="231" spans="1:1" x14ac:dyDescent="0.2">
      <c r="A231" s="467"/>
    </row>
    <row r="232" spans="1:1" x14ac:dyDescent="0.2">
      <c r="A232" s="467"/>
    </row>
    <row r="233" spans="1:1" x14ac:dyDescent="0.2">
      <c r="A233" s="467"/>
    </row>
    <row r="234" spans="1:1" x14ac:dyDescent="0.2">
      <c r="A234" s="467"/>
    </row>
    <row r="235" spans="1:1" x14ac:dyDescent="0.2">
      <c r="A235" s="467"/>
    </row>
    <row r="236" spans="1:1" x14ac:dyDescent="0.2">
      <c r="A236" s="467"/>
    </row>
    <row r="237" spans="1:1" x14ac:dyDescent="0.2">
      <c r="A237" s="467"/>
    </row>
    <row r="238" spans="1:1" x14ac:dyDescent="0.2">
      <c r="A238" s="467"/>
    </row>
    <row r="239" spans="1:1" x14ac:dyDescent="0.2">
      <c r="A239" s="467"/>
    </row>
    <row r="240" spans="1:1" x14ac:dyDescent="0.2">
      <c r="A240" s="467"/>
    </row>
    <row r="241" spans="1:1" x14ac:dyDescent="0.2">
      <c r="A241" s="467"/>
    </row>
    <row r="242" spans="1:1" x14ac:dyDescent="0.2">
      <c r="A242" s="467"/>
    </row>
    <row r="243" spans="1:1" x14ac:dyDescent="0.2">
      <c r="A243" s="467"/>
    </row>
    <row r="244" spans="1:1" x14ac:dyDescent="0.2">
      <c r="A244" s="467"/>
    </row>
    <row r="245" spans="1:1" x14ac:dyDescent="0.2">
      <c r="A245" s="467"/>
    </row>
    <row r="246" spans="1:1" x14ac:dyDescent="0.2">
      <c r="A246" s="467"/>
    </row>
    <row r="247" spans="1:1" x14ac:dyDescent="0.2">
      <c r="A247" s="467"/>
    </row>
    <row r="248" spans="1:1" x14ac:dyDescent="0.2">
      <c r="A248" s="467"/>
    </row>
    <row r="249" spans="1:1" x14ac:dyDescent="0.2">
      <c r="A249" s="467"/>
    </row>
    <row r="250" spans="1:1" x14ac:dyDescent="0.2">
      <c r="A250" s="467"/>
    </row>
    <row r="251" spans="1:1" x14ac:dyDescent="0.2">
      <c r="A251" s="467"/>
    </row>
    <row r="252" spans="1:1" x14ac:dyDescent="0.2">
      <c r="A252" s="467"/>
    </row>
    <row r="253" spans="1:1" x14ac:dyDescent="0.2">
      <c r="A253" s="467"/>
    </row>
    <row r="254" spans="1:1" x14ac:dyDescent="0.2">
      <c r="A254" s="467"/>
    </row>
    <row r="255" spans="1:1" x14ac:dyDescent="0.2">
      <c r="A255" s="467"/>
    </row>
    <row r="256" spans="1:1" x14ac:dyDescent="0.2">
      <c r="A256" s="467"/>
    </row>
    <row r="257" spans="1:1" x14ac:dyDescent="0.2">
      <c r="A257" s="467"/>
    </row>
    <row r="258" spans="1:1" x14ac:dyDescent="0.2">
      <c r="A258" s="467"/>
    </row>
    <row r="259" spans="1:1" x14ac:dyDescent="0.2">
      <c r="A259" s="467"/>
    </row>
    <row r="260" spans="1:1" x14ac:dyDescent="0.2">
      <c r="A260" s="467"/>
    </row>
    <row r="261" spans="1:1" x14ac:dyDescent="0.2">
      <c r="A261" s="467"/>
    </row>
    <row r="262" spans="1:1" x14ac:dyDescent="0.2">
      <c r="A262" s="467"/>
    </row>
    <row r="263" spans="1:1" x14ac:dyDescent="0.2">
      <c r="A263" s="467"/>
    </row>
    <row r="264" spans="1:1" x14ac:dyDescent="0.2">
      <c r="A264" s="467"/>
    </row>
    <row r="265" spans="1:1" x14ac:dyDescent="0.2">
      <c r="A265" s="467"/>
    </row>
    <row r="266" spans="1:1" x14ac:dyDescent="0.2">
      <c r="A266" s="467"/>
    </row>
    <row r="267" spans="1:1" x14ac:dyDescent="0.2">
      <c r="A267" s="467"/>
    </row>
    <row r="268" spans="1:1" x14ac:dyDescent="0.2">
      <c r="A268" s="467"/>
    </row>
    <row r="269" spans="1:1" x14ac:dyDescent="0.2">
      <c r="A269" s="467"/>
    </row>
    <row r="270" spans="1:1" x14ac:dyDescent="0.2">
      <c r="A270" s="467"/>
    </row>
    <row r="271" spans="1:1" x14ac:dyDescent="0.2">
      <c r="A271" s="467"/>
    </row>
    <row r="272" spans="1:1" x14ac:dyDescent="0.2">
      <c r="A272" s="467"/>
    </row>
    <row r="273" spans="1:1" x14ac:dyDescent="0.2">
      <c r="A273" s="467"/>
    </row>
    <row r="274" spans="1:1" x14ac:dyDescent="0.2">
      <c r="A274" s="467"/>
    </row>
    <row r="275" spans="1:1" x14ac:dyDescent="0.2">
      <c r="A275" s="467"/>
    </row>
    <row r="276" spans="1:1" x14ac:dyDescent="0.2">
      <c r="A276" s="467"/>
    </row>
    <row r="277" spans="1:1" x14ac:dyDescent="0.2">
      <c r="A277" s="467"/>
    </row>
    <row r="278" spans="1:1" x14ac:dyDescent="0.2">
      <c r="A278" s="467"/>
    </row>
    <row r="279" spans="1:1" x14ac:dyDescent="0.2">
      <c r="A279" s="467"/>
    </row>
    <row r="280" spans="1:1" x14ac:dyDescent="0.2">
      <c r="A280" s="467"/>
    </row>
    <row r="281" spans="1:1" x14ac:dyDescent="0.2">
      <c r="A281" s="467"/>
    </row>
    <row r="282" spans="1:1" x14ac:dyDescent="0.2">
      <c r="A282" s="467"/>
    </row>
    <row r="283" spans="1:1" x14ac:dyDescent="0.2">
      <c r="A283" s="467"/>
    </row>
    <row r="284" spans="1:1" x14ac:dyDescent="0.2">
      <c r="A284" s="467"/>
    </row>
    <row r="285" spans="1:1" x14ac:dyDescent="0.2">
      <c r="A285" s="467"/>
    </row>
    <row r="286" spans="1:1" x14ac:dyDescent="0.2">
      <c r="A286" s="467"/>
    </row>
    <row r="287" spans="1:1" x14ac:dyDescent="0.2">
      <c r="A287" s="467"/>
    </row>
    <row r="288" spans="1:1" x14ac:dyDescent="0.2">
      <c r="A288" s="467"/>
    </row>
    <row r="289" spans="1:1" x14ac:dyDescent="0.2">
      <c r="A289" s="467"/>
    </row>
    <row r="290" spans="1:1" x14ac:dyDescent="0.2">
      <c r="A290" s="467"/>
    </row>
    <row r="291" spans="1:1" x14ac:dyDescent="0.2">
      <c r="A291" s="467"/>
    </row>
    <row r="292" spans="1:1" x14ac:dyDescent="0.2">
      <c r="A292" s="467"/>
    </row>
    <row r="293" spans="1:1" x14ac:dyDescent="0.2">
      <c r="A293" s="467"/>
    </row>
    <row r="294" spans="1:1" x14ac:dyDescent="0.2">
      <c r="A294" s="467"/>
    </row>
    <row r="295" spans="1:1" x14ac:dyDescent="0.2">
      <c r="A295" s="467"/>
    </row>
    <row r="296" spans="1:1" x14ac:dyDescent="0.2">
      <c r="A296" s="467"/>
    </row>
    <row r="297" spans="1:1" x14ac:dyDescent="0.2">
      <c r="A297" s="467"/>
    </row>
    <row r="298" spans="1:1" x14ac:dyDescent="0.2">
      <c r="A298" s="467"/>
    </row>
    <row r="299" spans="1:1" x14ac:dyDescent="0.2">
      <c r="A299" s="467"/>
    </row>
    <row r="300" spans="1:1" x14ac:dyDescent="0.2">
      <c r="A300" s="467"/>
    </row>
    <row r="301" spans="1:1" x14ac:dyDescent="0.2">
      <c r="A301" s="467"/>
    </row>
    <row r="302" spans="1:1" x14ac:dyDescent="0.2">
      <c r="A302" s="467"/>
    </row>
    <row r="303" spans="1:1" x14ac:dyDescent="0.2">
      <c r="A303" s="467"/>
    </row>
    <row r="304" spans="1:1" x14ac:dyDescent="0.2">
      <c r="A304" s="467"/>
    </row>
    <row r="305" spans="1:1" x14ac:dyDescent="0.2">
      <c r="A305" s="467"/>
    </row>
    <row r="306" spans="1:1" x14ac:dyDescent="0.2">
      <c r="A306" s="467"/>
    </row>
    <row r="307" spans="1:1" x14ac:dyDescent="0.2">
      <c r="A307" s="467"/>
    </row>
    <row r="308" spans="1:1" x14ac:dyDescent="0.2">
      <c r="A308" s="467"/>
    </row>
    <row r="309" spans="1:1" x14ac:dyDescent="0.2">
      <c r="A309" s="467"/>
    </row>
    <row r="310" spans="1:1" x14ac:dyDescent="0.2">
      <c r="A310" s="467"/>
    </row>
    <row r="311" spans="1:1" x14ac:dyDescent="0.2">
      <c r="A311" s="467"/>
    </row>
    <row r="312" spans="1:1" x14ac:dyDescent="0.2">
      <c r="A312" s="467"/>
    </row>
    <row r="313" spans="1:1" x14ac:dyDescent="0.2">
      <c r="A313" s="467"/>
    </row>
    <row r="314" spans="1:1" x14ac:dyDescent="0.2">
      <c r="A314" s="467"/>
    </row>
    <row r="315" spans="1:1" x14ac:dyDescent="0.2">
      <c r="A315" s="467"/>
    </row>
    <row r="316" spans="1:1" x14ac:dyDescent="0.2">
      <c r="A316" s="467"/>
    </row>
    <row r="317" spans="1:1" x14ac:dyDescent="0.2">
      <c r="A317" s="467"/>
    </row>
    <row r="318" spans="1:1" x14ac:dyDescent="0.2">
      <c r="A318" s="467"/>
    </row>
    <row r="319" spans="1:1" x14ac:dyDescent="0.2">
      <c r="A319" s="467"/>
    </row>
    <row r="320" spans="1:1" x14ac:dyDescent="0.2">
      <c r="A320" s="467"/>
    </row>
    <row r="321" spans="1:1" x14ac:dyDescent="0.2">
      <c r="A321" s="467"/>
    </row>
    <row r="322" spans="1:1" x14ac:dyDescent="0.2">
      <c r="A322" s="467"/>
    </row>
    <row r="323" spans="1:1" x14ac:dyDescent="0.2">
      <c r="A323" s="467"/>
    </row>
    <row r="324" spans="1:1" x14ac:dyDescent="0.2">
      <c r="A324" s="467"/>
    </row>
    <row r="325" spans="1:1" x14ac:dyDescent="0.2">
      <c r="A325" s="467"/>
    </row>
    <row r="326" spans="1:1" x14ac:dyDescent="0.2">
      <c r="A326" s="467"/>
    </row>
    <row r="327" spans="1:1" x14ac:dyDescent="0.2">
      <c r="A327" s="467"/>
    </row>
    <row r="328" spans="1:1" x14ac:dyDescent="0.2">
      <c r="A328" s="467"/>
    </row>
    <row r="329" spans="1:1" x14ac:dyDescent="0.2">
      <c r="A329" s="467"/>
    </row>
    <row r="330" spans="1:1" x14ac:dyDescent="0.2">
      <c r="A330" s="467"/>
    </row>
    <row r="331" spans="1:1" x14ac:dyDescent="0.2">
      <c r="A331" s="467"/>
    </row>
  </sheetData>
  <mergeCells count="24">
    <mergeCell ref="A109:M111"/>
    <mergeCell ref="A139:M141"/>
    <mergeCell ref="A150:M152"/>
    <mergeCell ref="A169:M171"/>
    <mergeCell ref="A182:M184"/>
    <mergeCell ref="A58:M60"/>
    <mergeCell ref="I5:J5"/>
    <mergeCell ref="L5:M5"/>
    <mergeCell ref="I6:J6"/>
    <mergeCell ref="L6:M6"/>
    <mergeCell ref="B7:G7"/>
    <mergeCell ref="I7:J7"/>
    <mergeCell ref="L7:M7"/>
    <mergeCell ref="I8:M8"/>
    <mergeCell ref="C9:G9"/>
    <mergeCell ref="L9:M9"/>
    <mergeCell ref="B11:D11"/>
    <mergeCell ref="A42:M44"/>
    <mergeCell ref="I1:M1"/>
    <mergeCell ref="I2:M2"/>
    <mergeCell ref="I3:J3"/>
    <mergeCell ref="L3:M3"/>
    <mergeCell ref="I4:J4"/>
    <mergeCell ref="L4:M4"/>
  </mergeCells>
  <printOptions horizontalCentered="1"/>
  <pageMargins left="0.2" right="0.2" top="0.5" bottom="0.5" header="0.25" footer="0.25"/>
  <pageSetup scale="85" orientation="portrait" r:id="rId1"/>
  <headerFooter alignWithMargins="0">
    <oddFooter>&amp;R&amp;8Revised &amp;D sml</oddFooter>
  </headerFooter>
  <rowBreaks count="3" manualBreakCount="3">
    <brk id="61" max="12" man="1"/>
    <brk id="111" max="12" man="1"/>
    <brk id="17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985" r:id="rId4" name="Check Box 1">
              <controlPr defaultSize="0" autoFill="0" autoLine="0" autoPict="0">
                <anchor moveWithCells="1">
                  <from>
                    <xdr:col>8</xdr:col>
                    <xdr:colOff>19050</xdr:colOff>
                    <xdr:row>13</xdr:row>
                    <xdr:rowOff>133350</xdr:rowOff>
                  </from>
                  <to>
                    <xdr:col>9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6" r:id="rId5" name="Check Box 2">
              <controlPr defaultSize="0" autoFill="0" autoLine="0" autoPict="0">
                <anchor moveWithCells="1">
                  <from>
                    <xdr:col>10</xdr:col>
                    <xdr:colOff>19050</xdr:colOff>
                    <xdr:row>13</xdr:row>
                    <xdr:rowOff>133350</xdr:rowOff>
                  </from>
                  <to>
                    <xdr:col>11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7" r:id="rId6" name="Check Box 3">
              <controlPr defaultSize="0" autoFill="0" autoLine="0" autoPict="0">
                <anchor moveWithCells="1">
                  <from>
                    <xdr:col>12</xdr:col>
                    <xdr:colOff>19050</xdr:colOff>
                    <xdr:row>13</xdr:row>
                    <xdr:rowOff>133350</xdr:rowOff>
                  </from>
                  <to>
                    <xdr:col>13</xdr:col>
                    <xdr:colOff>76200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8" r:id="rId7" name="Check Box 4">
              <controlPr defaultSize="0" autoFill="0" autoLine="0" autoPict="0">
                <anchor moveWithCells="1">
                  <from>
                    <xdr:col>8</xdr:col>
                    <xdr:colOff>19050</xdr:colOff>
                    <xdr:row>15</xdr:row>
                    <xdr:rowOff>133350</xdr:rowOff>
                  </from>
                  <to>
                    <xdr:col>9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9" r:id="rId8" name="Check Box 5">
              <controlPr defaultSize="0" autoFill="0" autoLine="0" autoPict="0">
                <anchor moveWithCells="1">
                  <from>
                    <xdr:col>10</xdr:col>
                    <xdr:colOff>19050</xdr:colOff>
                    <xdr:row>15</xdr:row>
                    <xdr:rowOff>133350</xdr:rowOff>
                  </from>
                  <to>
                    <xdr:col>11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0" r:id="rId9" name="Check Box 6">
              <controlPr defaultSize="0" autoFill="0" autoLine="0" autoPict="0">
                <anchor moveWithCells="1">
                  <from>
                    <xdr:col>12</xdr:col>
                    <xdr:colOff>19050</xdr:colOff>
                    <xdr:row>15</xdr:row>
                    <xdr:rowOff>133350</xdr:rowOff>
                  </from>
                  <to>
                    <xdr:col>13</xdr:col>
                    <xdr:colOff>76200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1" r:id="rId10" name="Check Box 7">
              <controlPr defaultSize="0" autoFill="0" autoLine="0" autoPict="0">
                <anchor moveWithCells="1">
                  <from>
                    <xdr:col>8</xdr:col>
                    <xdr:colOff>19050</xdr:colOff>
                    <xdr:row>17</xdr:row>
                    <xdr:rowOff>133350</xdr:rowOff>
                  </from>
                  <to>
                    <xdr:col>9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2" r:id="rId11" name="Check Box 8">
              <controlPr defaultSize="0" autoFill="0" autoLine="0" autoPict="0">
                <anchor moveWithCells="1">
                  <from>
                    <xdr:col>10</xdr:col>
                    <xdr:colOff>19050</xdr:colOff>
                    <xdr:row>17</xdr:row>
                    <xdr:rowOff>133350</xdr:rowOff>
                  </from>
                  <to>
                    <xdr:col>11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3" r:id="rId12" name="Check Box 9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133350</xdr:rowOff>
                  </from>
                  <to>
                    <xdr:col>13</xdr:col>
                    <xdr:colOff>76200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4" r:id="rId13" name="Check Box 10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133350</xdr:rowOff>
                  </from>
                  <to>
                    <xdr:col>9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5" r:id="rId14" name="Check Box 1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133350</xdr:rowOff>
                  </from>
                  <to>
                    <xdr:col>11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6" r:id="rId15" name="Check Box 12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133350</xdr:rowOff>
                  </from>
                  <to>
                    <xdr:col>13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7" r:id="rId16" name="Check Box 13">
              <controlPr defaultSize="0" autoFill="0" autoLine="0" autoPict="0">
                <anchor moveWithCells="1">
                  <from>
                    <xdr:col>8</xdr:col>
                    <xdr:colOff>19050</xdr:colOff>
                    <xdr:row>23</xdr:row>
                    <xdr:rowOff>133350</xdr:rowOff>
                  </from>
                  <to>
                    <xdr:col>9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8" r:id="rId17" name="Check Box 14">
              <controlPr defaultSize="0" autoFill="0" autoLine="0" autoPict="0">
                <anchor moveWithCells="1">
                  <from>
                    <xdr:col>10</xdr:col>
                    <xdr:colOff>19050</xdr:colOff>
                    <xdr:row>23</xdr:row>
                    <xdr:rowOff>133350</xdr:rowOff>
                  </from>
                  <to>
                    <xdr:col>11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9" r:id="rId18" name="Check Box 15">
              <controlPr defaultSize="0" autoFill="0" autoLine="0" autoPict="0">
                <anchor moveWithCells="1">
                  <from>
                    <xdr:col>12</xdr:col>
                    <xdr:colOff>19050</xdr:colOff>
                    <xdr:row>23</xdr:row>
                    <xdr:rowOff>133350</xdr:rowOff>
                  </from>
                  <to>
                    <xdr:col>13</xdr:col>
                    <xdr:colOff>76200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0" r:id="rId19" name="Check Box 16">
              <controlPr defaultSize="0" autoFill="0" autoLine="0" autoPict="0">
                <anchor moveWithCells="1">
                  <from>
                    <xdr:col>8</xdr:col>
                    <xdr:colOff>19050</xdr:colOff>
                    <xdr:row>26</xdr:row>
                    <xdr:rowOff>133350</xdr:rowOff>
                  </from>
                  <to>
                    <xdr:col>9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1" r:id="rId20" name="Check Box 17">
              <controlPr defaultSize="0" autoFill="0" autoLine="0" autoPict="0">
                <anchor moveWithCells="1">
                  <from>
                    <xdr:col>10</xdr:col>
                    <xdr:colOff>19050</xdr:colOff>
                    <xdr:row>26</xdr:row>
                    <xdr:rowOff>133350</xdr:rowOff>
                  </from>
                  <to>
                    <xdr:col>11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2" r:id="rId21" name="Check Box 18">
              <controlPr defaultSize="0" autoFill="0" autoLine="0" autoPict="0">
                <anchor moveWithCells="1">
                  <from>
                    <xdr:col>12</xdr:col>
                    <xdr:colOff>19050</xdr:colOff>
                    <xdr:row>26</xdr:row>
                    <xdr:rowOff>133350</xdr:rowOff>
                  </from>
                  <to>
                    <xdr:col>13</xdr:col>
                    <xdr:colOff>76200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3" r:id="rId22" name="Check Box 19">
              <controlPr defaultSize="0" autoFill="0" autoLine="0" autoPict="0">
                <anchor moveWithCells="1">
                  <from>
                    <xdr:col>8</xdr:col>
                    <xdr:colOff>19050</xdr:colOff>
                    <xdr:row>28</xdr:row>
                    <xdr:rowOff>133350</xdr:rowOff>
                  </from>
                  <to>
                    <xdr:col>9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4" r:id="rId23" name="Check Box 20">
              <controlPr defaultSize="0" autoFill="0" autoLine="0" autoPict="0">
                <anchor moveWithCells="1">
                  <from>
                    <xdr:col>10</xdr:col>
                    <xdr:colOff>19050</xdr:colOff>
                    <xdr:row>28</xdr:row>
                    <xdr:rowOff>133350</xdr:rowOff>
                  </from>
                  <to>
                    <xdr:col>11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5" r:id="rId24" name="Check Box 21">
              <controlPr defaultSize="0" autoFill="0" autoLine="0" autoPict="0">
                <anchor moveWithCells="1">
                  <from>
                    <xdr:col>12</xdr:col>
                    <xdr:colOff>19050</xdr:colOff>
                    <xdr:row>28</xdr:row>
                    <xdr:rowOff>133350</xdr:rowOff>
                  </from>
                  <to>
                    <xdr:col>13</xdr:col>
                    <xdr:colOff>76200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6" r:id="rId25" name="Check Box 22">
              <controlPr defaultSize="0" autoFill="0" autoLine="0" autoPict="0">
                <anchor moveWithCells="1">
                  <from>
                    <xdr:col>8</xdr:col>
                    <xdr:colOff>19050</xdr:colOff>
                    <xdr:row>32</xdr:row>
                    <xdr:rowOff>133350</xdr:rowOff>
                  </from>
                  <to>
                    <xdr:col>9</xdr:col>
                    <xdr:colOff>76200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7" r:id="rId26" name="Check Box 23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133350</xdr:rowOff>
                  </from>
                  <to>
                    <xdr:col>11</xdr:col>
                    <xdr:colOff>66675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8" r:id="rId27" name="Check Box 24">
              <controlPr defaultSize="0" autoFill="0" autoLine="0" autoPict="0">
                <anchor moveWithCells="1">
                  <from>
                    <xdr:col>12</xdr:col>
                    <xdr:colOff>19050</xdr:colOff>
                    <xdr:row>32</xdr:row>
                    <xdr:rowOff>133350</xdr:rowOff>
                  </from>
                  <to>
                    <xdr:col>13</xdr:col>
                    <xdr:colOff>76200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9" r:id="rId28" name="Check Box 25">
              <controlPr defaultSize="0" autoFill="0" autoLine="0" autoPict="0">
                <anchor moveWithCells="1">
                  <from>
                    <xdr:col>8</xdr:col>
                    <xdr:colOff>19050</xdr:colOff>
                    <xdr:row>37</xdr:row>
                    <xdr:rowOff>133350</xdr:rowOff>
                  </from>
                  <to>
                    <xdr:col>9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0" r:id="rId29" name="Check Box 26">
              <controlPr defaultSize="0" autoFill="0" autoLine="0" autoPict="0">
                <anchor moveWithCells="1">
                  <from>
                    <xdr:col>10</xdr:col>
                    <xdr:colOff>19050</xdr:colOff>
                    <xdr:row>37</xdr:row>
                    <xdr:rowOff>133350</xdr:rowOff>
                  </from>
                  <to>
                    <xdr:col>11</xdr:col>
                    <xdr:colOff>76200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1" r:id="rId30" name="Check Box 27">
              <controlPr defaultSize="0" autoFill="0" autoLine="0" autoPict="0">
                <anchor moveWithCells="1">
                  <from>
                    <xdr:col>12</xdr:col>
                    <xdr:colOff>9525</xdr:colOff>
                    <xdr:row>37</xdr:row>
                    <xdr:rowOff>133350</xdr:rowOff>
                  </from>
                  <to>
                    <xdr:col>13</xdr:col>
                    <xdr:colOff>66675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2" r:id="rId31" name="Check Box 28">
              <controlPr defaultSize="0" autoFill="0" autoLine="0" autoPict="0">
                <anchor moveWithCells="1">
                  <from>
                    <xdr:col>8</xdr:col>
                    <xdr:colOff>19050</xdr:colOff>
                    <xdr:row>47</xdr:row>
                    <xdr:rowOff>133350</xdr:rowOff>
                  </from>
                  <to>
                    <xdr:col>9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3" r:id="rId32" name="Check Box 29">
              <controlPr defaultSize="0" autoFill="0" autoLine="0" autoPict="0">
                <anchor moveWithCells="1">
                  <from>
                    <xdr:col>10</xdr:col>
                    <xdr:colOff>19050</xdr:colOff>
                    <xdr:row>47</xdr:row>
                    <xdr:rowOff>133350</xdr:rowOff>
                  </from>
                  <to>
                    <xdr:col>11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4" r:id="rId33" name="Check Box 30">
              <controlPr defaultSize="0" autoFill="0" autoLine="0" autoPict="0">
                <anchor moveWithCells="1">
                  <from>
                    <xdr:col>12</xdr:col>
                    <xdr:colOff>19050</xdr:colOff>
                    <xdr:row>47</xdr:row>
                    <xdr:rowOff>133350</xdr:rowOff>
                  </from>
                  <to>
                    <xdr:col>13</xdr:col>
                    <xdr:colOff>76200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5" r:id="rId34" name="Check Box 31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133350</xdr:rowOff>
                  </from>
                  <to>
                    <xdr:col>9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6" r:id="rId35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49</xdr:row>
                    <xdr:rowOff>133350</xdr:rowOff>
                  </from>
                  <to>
                    <xdr:col>11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7" r:id="rId36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49</xdr:row>
                    <xdr:rowOff>133350</xdr:rowOff>
                  </from>
                  <to>
                    <xdr:col>13</xdr:col>
                    <xdr:colOff>76200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8" r:id="rId37" name="Check Box 34">
              <controlPr defaultSize="0" autoFill="0" autoLine="0" autoPict="0">
                <anchor moveWithCells="1">
                  <from>
                    <xdr:col>8</xdr:col>
                    <xdr:colOff>19050</xdr:colOff>
                    <xdr:row>53</xdr:row>
                    <xdr:rowOff>133350</xdr:rowOff>
                  </from>
                  <to>
                    <xdr:col>9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9" r:id="rId38" name="Check Box 35">
              <controlPr defaultSize="0" autoFill="0" autoLine="0" autoPict="0">
                <anchor moveWithCells="1">
                  <from>
                    <xdr:col>10</xdr:col>
                    <xdr:colOff>19050</xdr:colOff>
                    <xdr:row>53</xdr:row>
                    <xdr:rowOff>133350</xdr:rowOff>
                  </from>
                  <to>
                    <xdr:col>11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0" r:id="rId39" name="Check Box 36">
              <controlPr defaultSize="0" autoFill="0" autoLine="0" autoPict="0">
                <anchor moveWithCells="1">
                  <from>
                    <xdr:col>12</xdr:col>
                    <xdr:colOff>19050</xdr:colOff>
                    <xdr:row>53</xdr:row>
                    <xdr:rowOff>133350</xdr:rowOff>
                  </from>
                  <to>
                    <xdr:col>13</xdr:col>
                    <xdr:colOff>76200</xdr:colOff>
                    <xdr:row>55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1" r:id="rId40" name="Check Box 37">
              <controlPr defaultSize="0" autoFill="0" autoLine="0" autoPict="0">
                <anchor moveWithCells="1">
                  <from>
                    <xdr:col>8</xdr:col>
                    <xdr:colOff>19050</xdr:colOff>
                    <xdr:row>64</xdr:row>
                    <xdr:rowOff>133350</xdr:rowOff>
                  </from>
                  <to>
                    <xdr:col>9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2" r:id="rId41" name="Check Box 38">
              <controlPr defaultSize="0" autoFill="0" autoLine="0" autoPict="0">
                <anchor moveWithCells="1">
                  <from>
                    <xdr:col>10</xdr:col>
                    <xdr:colOff>19050</xdr:colOff>
                    <xdr:row>64</xdr:row>
                    <xdr:rowOff>133350</xdr:rowOff>
                  </from>
                  <to>
                    <xdr:col>11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3" r:id="rId42" name="Check Box 39">
              <controlPr defaultSize="0" autoFill="0" autoLine="0" autoPict="0">
                <anchor moveWithCells="1">
                  <from>
                    <xdr:col>12</xdr:col>
                    <xdr:colOff>19050</xdr:colOff>
                    <xdr:row>64</xdr:row>
                    <xdr:rowOff>133350</xdr:rowOff>
                  </from>
                  <to>
                    <xdr:col>13</xdr:col>
                    <xdr:colOff>76200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4" r:id="rId43" name="Check Box 40">
              <controlPr defaultSize="0" autoFill="0" autoLine="0" autoPict="0">
                <anchor moveWithCells="1">
                  <from>
                    <xdr:col>8</xdr:col>
                    <xdr:colOff>19050</xdr:colOff>
                    <xdr:row>66</xdr:row>
                    <xdr:rowOff>133350</xdr:rowOff>
                  </from>
                  <to>
                    <xdr:col>9</xdr:col>
                    <xdr:colOff>76200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5" r:id="rId44" name="Check Box 41">
              <controlPr defaultSize="0" autoFill="0" autoLine="0" autoPict="0">
                <anchor moveWithCells="1">
                  <from>
                    <xdr:col>10</xdr:col>
                    <xdr:colOff>19050</xdr:colOff>
                    <xdr:row>66</xdr:row>
                    <xdr:rowOff>133350</xdr:rowOff>
                  </from>
                  <to>
                    <xdr:col>11</xdr:col>
                    <xdr:colOff>76200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6" r:id="rId45" name="Check Box 42">
              <controlPr defaultSize="0" autoFill="0" autoLine="0" autoPict="0">
                <anchor moveWithCells="1">
                  <from>
                    <xdr:col>12</xdr:col>
                    <xdr:colOff>19050</xdr:colOff>
                    <xdr:row>66</xdr:row>
                    <xdr:rowOff>133350</xdr:rowOff>
                  </from>
                  <to>
                    <xdr:col>13</xdr:col>
                    <xdr:colOff>76200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7" r:id="rId46" name="Check Box 43">
              <controlPr defaultSize="0" autoFill="0" autoLine="0" autoPict="0">
                <anchor moveWithCells="1">
                  <from>
                    <xdr:col>8</xdr:col>
                    <xdr:colOff>19050</xdr:colOff>
                    <xdr:row>68</xdr:row>
                    <xdr:rowOff>9525</xdr:rowOff>
                  </from>
                  <to>
                    <xdr:col>9</xdr:col>
                    <xdr:colOff>76200</xdr:colOff>
                    <xdr:row>70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8" r:id="rId47" name="Check Box 44">
              <controlPr defaultSize="0" autoFill="0" autoLine="0" autoPict="0">
                <anchor moveWithCells="1">
                  <from>
                    <xdr:col>10</xdr:col>
                    <xdr:colOff>19050</xdr:colOff>
                    <xdr:row>68</xdr:row>
                    <xdr:rowOff>66675</xdr:rowOff>
                  </from>
                  <to>
                    <xdr:col>11</xdr:col>
                    <xdr:colOff>76200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9" r:id="rId48" name="Check Box 45">
              <controlPr defaultSize="0" autoFill="0" autoLine="0" autoPict="0">
                <anchor moveWithCells="1">
                  <from>
                    <xdr:col>12</xdr:col>
                    <xdr:colOff>19050</xdr:colOff>
                    <xdr:row>68</xdr:row>
                    <xdr:rowOff>57150</xdr:rowOff>
                  </from>
                  <to>
                    <xdr:col>13</xdr:col>
                    <xdr:colOff>76200</xdr:colOff>
                    <xdr:row>70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0" r:id="rId49" name="Check Box 46">
              <controlPr defaultSize="0" autoFill="0" autoLine="0" autoPict="0">
                <anchor moveWithCells="1">
                  <from>
                    <xdr:col>8</xdr:col>
                    <xdr:colOff>19050</xdr:colOff>
                    <xdr:row>71</xdr:row>
                    <xdr:rowOff>133350</xdr:rowOff>
                  </from>
                  <to>
                    <xdr:col>9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1" r:id="rId50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71</xdr:row>
                    <xdr:rowOff>133350</xdr:rowOff>
                  </from>
                  <to>
                    <xdr:col>11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2" r:id="rId51" name="Check Box 48">
              <controlPr defaultSize="0" autoFill="0" autoLine="0" autoPict="0">
                <anchor moveWithCells="1">
                  <from>
                    <xdr:col>12</xdr:col>
                    <xdr:colOff>19050</xdr:colOff>
                    <xdr:row>71</xdr:row>
                    <xdr:rowOff>133350</xdr:rowOff>
                  </from>
                  <to>
                    <xdr:col>13</xdr:col>
                    <xdr:colOff>76200</xdr:colOff>
                    <xdr:row>73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3" r:id="rId52" name="Check Box 49">
              <controlPr defaultSize="0" autoFill="0" autoLine="0" autoPict="0">
                <anchor moveWithCells="1">
                  <from>
                    <xdr:col>8</xdr:col>
                    <xdr:colOff>19050</xdr:colOff>
                    <xdr:row>73</xdr:row>
                    <xdr:rowOff>133350</xdr:rowOff>
                  </from>
                  <to>
                    <xdr:col>9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4" r:id="rId53" name="Check Box 50">
              <controlPr defaultSize="0" autoFill="0" autoLine="0" autoPict="0">
                <anchor moveWithCells="1">
                  <from>
                    <xdr:col>10</xdr:col>
                    <xdr:colOff>19050</xdr:colOff>
                    <xdr:row>73</xdr:row>
                    <xdr:rowOff>133350</xdr:rowOff>
                  </from>
                  <to>
                    <xdr:col>11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5" r:id="rId54" name="Check Box 51">
              <controlPr defaultSize="0" autoFill="0" autoLine="0" autoPict="0">
                <anchor moveWithCells="1">
                  <from>
                    <xdr:col>12</xdr:col>
                    <xdr:colOff>19050</xdr:colOff>
                    <xdr:row>73</xdr:row>
                    <xdr:rowOff>133350</xdr:rowOff>
                  </from>
                  <to>
                    <xdr:col>13</xdr:col>
                    <xdr:colOff>76200</xdr:colOff>
                    <xdr:row>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6" r:id="rId55" name="Check Box 52">
              <controlPr defaultSize="0" autoFill="0" autoLine="0" autoPict="0">
                <anchor moveWithCells="1">
                  <from>
                    <xdr:col>8</xdr:col>
                    <xdr:colOff>19050</xdr:colOff>
                    <xdr:row>75</xdr:row>
                    <xdr:rowOff>133350</xdr:rowOff>
                  </from>
                  <to>
                    <xdr:col>9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7" r:id="rId56" name="Check Box 53">
              <controlPr defaultSize="0" autoFill="0" autoLine="0" autoPict="0">
                <anchor moveWithCells="1">
                  <from>
                    <xdr:col>10</xdr:col>
                    <xdr:colOff>19050</xdr:colOff>
                    <xdr:row>75</xdr:row>
                    <xdr:rowOff>133350</xdr:rowOff>
                  </from>
                  <to>
                    <xdr:col>11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8" r:id="rId57" name="Check Box 54">
              <controlPr defaultSize="0" autoFill="0" autoLine="0" autoPict="0">
                <anchor moveWithCells="1">
                  <from>
                    <xdr:col>12</xdr:col>
                    <xdr:colOff>19050</xdr:colOff>
                    <xdr:row>75</xdr:row>
                    <xdr:rowOff>133350</xdr:rowOff>
                  </from>
                  <to>
                    <xdr:col>13</xdr:col>
                    <xdr:colOff>76200</xdr:colOff>
                    <xdr:row>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9" r:id="rId58" name="Check Box 55">
              <controlPr defaultSize="0" autoFill="0" autoLine="0" autoPict="0">
                <anchor moveWithCells="1">
                  <from>
                    <xdr:col>8</xdr:col>
                    <xdr:colOff>28575</xdr:colOff>
                    <xdr:row>79</xdr:row>
                    <xdr:rowOff>133350</xdr:rowOff>
                  </from>
                  <to>
                    <xdr:col>9</xdr:col>
                    <xdr:colOff>95250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0" r:id="rId59" name="Check Box 56">
              <controlPr defaultSize="0" autoFill="0" autoLine="0" autoPict="0">
                <anchor moveWithCells="1">
                  <from>
                    <xdr:col>10</xdr:col>
                    <xdr:colOff>28575</xdr:colOff>
                    <xdr:row>79</xdr:row>
                    <xdr:rowOff>133350</xdr:rowOff>
                  </from>
                  <to>
                    <xdr:col>11</xdr:col>
                    <xdr:colOff>95250</xdr:colOff>
                    <xdr:row>81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1" r:id="rId60" name="Check Box 57">
              <controlPr defaultSize="0" autoFill="0" autoLine="0" autoPict="0">
                <anchor moveWithCells="1">
                  <from>
                    <xdr:col>12</xdr:col>
                    <xdr:colOff>19050</xdr:colOff>
                    <xdr:row>79</xdr:row>
                    <xdr:rowOff>133350</xdr:rowOff>
                  </from>
                  <to>
                    <xdr:col>13</xdr:col>
                    <xdr:colOff>76200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2" r:id="rId61" name="Check Box 58">
              <controlPr defaultSize="0" autoFill="0" autoLine="0" autoPict="0">
                <anchor moveWithCells="1">
                  <from>
                    <xdr:col>8</xdr:col>
                    <xdr:colOff>19050</xdr:colOff>
                    <xdr:row>81</xdr:row>
                    <xdr:rowOff>133350</xdr:rowOff>
                  </from>
                  <to>
                    <xdr:col>9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3" r:id="rId62" name="Check Box 59">
              <controlPr defaultSize="0" autoFill="0" autoLine="0" autoPict="0">
                <anchor moveWithCells="1">
                  <from>
                    <xdr:col>10</xdr:col>
                    <xdr:colOff>19050</xdr:colOff>
                    <xdr:row>81</xdr:row>
                    <xdr:rowOff>133350</xdr:rowOff>
                  </from>
                  <to>
                    <xdr:col>11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4" r:id="rId63" name="Check Box 60">
              <controlPr defaultSize="0" autoFill="0" autoLine="0" autoPict="0">
                <anchor moveWithCells="1">
                  <from>
                    <xdr:col>12</xdr:col>
                    <xdr:colOff>19050</xdr:colOff>
                    <xdr:row>81</xdr:row>
                    <xdr:rowOff>133350</xdr:rowOff>
                  </from>
                  <to>
                    <xdr:col>13</xdr:col>
                    <xdr:colOff>76200</xdr:colOff>
                    <xdr:row>83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5" r:id="rId64" name="Check Box 61">
              <controlPr defaultSize="0" autoFill="0" autoLine="0" autoPict="0">
                <anchor moveWithCells="1">
                  <from>
                    <xdr:col>8</xdr:col>
                    <xdr:colOff>19050</xdr:colOff>
                    <xdr:row>83</xdr:row>
                    <xdr:rowOff>133350</xdr:rowOff>
                  </from>
                  <to>
                    <xdr:col>9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6" r:id="rId65" name="Check Box 62">
              <controlPr defaultSize="0" autoFill="0" autoLine="0" autoPict="0">
                <anchor moveWithCells="1">
                  <from>
                    <xdr:col>10</xdr:col>
                    <xdr:colOff>19050</xdr:colOff>
                    <xdr:row>83</xdr:row>
                    <xdr:rowOff>133350</xdr:rowOff>
                  </from>
                  <to>
                    <xdr:col>11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7" r:id="rId66" name="Check Box 63">
              <controlPr defaultSize="0" autoFill="0" autoLine="0" autoPict="0">
                <anchor moveWithCells="1">
                  <from>
                    <xdr:col>12</xdr:col>
                    <xdr:colOff>19050</xdr:colOff>
                    <xdr:row>83</xdr:row>
                    <xdr:rowOff>133350</xdr:rowOff>
                  </from>
                  <to>
                    <xdr:col>13</xdr:col>
                    <xdr:colOff>76200</xdr:colOff>
                    <xdr:row>85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8" r:id="rId67" name="Check Box 64">
              <controlPr defaultSize="0" autoFill="0" autoLine="0" autoPict="0">
                <anchor moveWithCells="1">
                  <from>
                    <xdr:col>8</xdr:col>
                    <xdr:colOff>19050</xdr:colOff>
                    <xdr:row>86</xdr:row>
                    <xdr:rowOff>133350</xdr:rowOff>
                  </from>
                  <to>
                    <xdr:col>9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9" r:id="rId68" name="Check Box 65">
              <controlPr defaultSize="0" autoFill="0" autoLine="0" autoPict="0">
                <anchor moveWithCells="1">
                  <from>
                    <xdr:col>10</xdr:col>
                    <xdr:colOff>19050</xdr:colOff>
                    <xdr:row>86</xdr:row>
                    <xdr:rowOff>133350</xdr:rowOff>
                  </from>
                  <to>
                    <xdr:col>11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0" r:id="rId69" name="Check Box 66">
              <controlPr defaultSize="0" autoFill="0" autoLine="0" autoPict="0">
                <anchor moveWithCells="1">
                  <from>
                    <xdr:col>12</xdr:col>
                    <xdr:colOff>19050</xdr:colOff>
                    <xdr:row>86</xdr:row>
                    <xdr:rowOff>133350</xdr:rowOff>
                  </from>
                  <to>
                    <xdr:col>13</xdr:col>
                    <xdr:colOff>76200</xdr:colOff>
                    <xdr:row>88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1" r:id="rId70" name="Check Box 67">
              <controlPr defaultSize="0" autoFill="0" autoLine="0" autoPict="0">
                <anchor moveWithCells="1">
                  <from>
                    <xdr:col>8</xdr:col>
                    <xdr:colOff>19050</xdr:colOff>
                    <xdr:row>88</xdr:row>
                    <xdr:rowOff>133350</xdr:rowOff>
                  </from>
                  <to>
                    <xdr:col>9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2" r:id="rId71" name="Check Box 68">
              <controlPr defaultSize="0" autoFill="0" autoLine="0" autoPict="0">
                <anchor moveWithCells="1">
                  <from>
                    <xdr:col>10</xdr:col>
                    <xdr:colOff>19050</xdr:colOff>
                    <xdr:row>88</xdr:row>
                    <xdr:rowOff>133350</xdr:rowOff>
                  </from>
                  <to>
                    <xdr:col>11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3" r:id="rId72" name="Check Box 69">
              <controlPr defaultSize="0" autoFill="0" autoLine="0" autoPict="0">
                <anchor moveWithCells="1">
                  <from>
                    <xdr:col>12</xdr:col>
                    <xdr:colOff>19050</xdr:colOff>
                    <xdr:row>88</xdr:row>
                    <xdr:rowOff>133350</xdr:rowOff>
                  </from>
                  <to>
                    <xdr:col>13</xdr:col>
                    <xdr:colOff>76200</xdr:colOff>
                    <xdr:row>90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4" r:id="rId73" name="Check Box 70">
              <controlPr defaultSize="0" autoFill="0" autoLine="0" autoPict="0">
                <anchor moveWithCells="1">
                  <from>
                    <xdr:col>8</xdr:col>
                    <xdr:colOff>19050</xdr:colOff>
                    <xdr:row>90</xdr:row>
                    <xdr:rowOff>133350</xdr:rowOff>
                  </from>
                  <to>
                    <xdr:col>9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5" r:id="rId74" name="Check Box 71">
              <controlPr defaultSize="0" autoFill="0" autoLine="0" autoPict="0">
                <anchor moveWithCells="1">
                  <from>
                    <xdr:col>10</xdr:col>
                    <xdr:colOff>19050</xdr:colOff>
                    <xdr:row>90</xdr:row>
                    <xdr:rowOff>133350</xdr:rowOff>
                  </from>
                  <to>
                    <xdr:col>11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6" r:id="rId75" name="Check Box 72">
              <controlPr defaultSize="0" autoFill="0" autoLine="0" autoPict="0">
                <anchor moveWithCells="1">
                  <from>
                    <xdr:col>12</xdr:col>
                    <xdr:colOff>19050</xdr:colOff>
                    <xdr:row>90</xdr:row>
                    <xdr:rowOff>133350</xdr:rowOff>
                  </from>
                  <to>
                    <xdr:col>13</xdr:col>
                    <xdr:colOff>76200</xdr:colOff>
                    <xdr:row>92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7" r:id="rId76" name="Check Box 73">
              <controlPr defaultSize="0" autoFill="0" autoLine="0" autoPict="0">
                <anchor moveWithCells="1">
                  <from>
                    <xdr:col>8</xdr:col>
                    <xdr:colOff>19050</xdr:colOff>
                    <xdr:row>92</xdr:row>
                    <xdr:rowOff>133350</xdr:rowOff>
                  </from>
                  <to>
                    <xdr:col>9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8" r:id="rId77" name="Check Box 74">
              <controlPr defaultSize="0" autoFill="0" autoLine="0" autoPict="0">
                <anchor moveWithCells="1">
                  <from>
                    <xdr:col>10</xdr:col>
                    <xdr:colOff>19050</xdr:colOff>
                    <xdr:row>92</xdr:row>
                    <xdr:rowOff>133350</xdr:rowOff>
                  </from>
                  <to>
                    <xdr:col>11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9" r:id="rId78" name="Check Box 75">
              <controlPr defaultSize="0" autoFill="0" autoLine="0" autoPict="0">
                <anchor moveWithCells="1">
                  <from>
                    <xdr:col>12</xdr:col>
                    <xdr:colOff>19050</xdr:colOff>
                    <xdr:row>92</xdr:row>
                    <xdr:rowOff>133350</xdr:rowOff>
                  </from>
                  <to>
                    <xdr:col>13</xdr:col>
                    <xdr:colOff>76200</xdr:colOff>
                    <xdr:row>94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0" r:id="rId79" name="Check Box 76">
              <controlPr defaultSize="0" autoFill="0" autoLine="0" autoPict="0">
                <anchor moveWithCells="1">
                  <from>
                    <xdr:col>8</xdr:col>
                    <xdr:colOff>19050</xdr:colOff>
                    <xdr:row>94</xdr:row>
                    <xdr:rowOff>133350</xdr:rowOff>
                  </from>
                  <to>
                    <xdr:col>9</xdr:col>
                    <xdr:colOff>76200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1" r:id="rId80" name="Check Box 77">
              <controlPr defaultSize="0" autoFill="0" autoLine="0" autoPict="0">
                <anchor moveWithCells="1">
                  <from>
                    <xdr:col>10</xdr:col>
                    <xdr:colOff>19050</xdr:colOff>
                    <xdr:row>94</xdr:row>
                    <xdr:rowOff>133350</xdr:rowOff>
                  </from>
                  <to>
                    <xdr:col>11</xdr:col>
                    <xdr:colOff>76200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2" r:id="rId81" name="Check Box 78">
              <controlPr defaultSize="0" autoFill="0" autoLine="0" autoPict="0">
                <anchor moveWithCells="1">
                  <from>
                    <xdr:col>12</xdr:col>
                    <xdr:colOff>19050</xdr:colOff>
                    <xdr:row>94</xdr:row>
                    <xdr:rowOff>133350</xdr:rowOff>
                  </from>
                  <to>
                    <xdr:col>13</xdr:col>
                    <xdr:colOff>76200</xdr:colOff>
                    <xdr:row>96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3" r:id="rId82" name="Check Box 79">
              <controlPr defaultSize="0" autoFill="0" autoLine="0" autoPict="0">
                <anchor moveWithCells="1">
                  <from>
                    <xdr:col>8</xdr:col>
                    <xdr:colOff>19050</xdr:colOff>
                    <xdr:row>96</xdr:row>
                    <xdr:rowOff>133350</xdr:rowOff>
                  </from>
                  <to>
                    <xdr:col>9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4" r:id="rId83" name="Check Box 80">
              <controlPr defaultSize="0" autoFill="0" autoLine="0" autoPict="0">
                <anchor moveWithCells="1">
                  <from>
                    <xdr:col>10</xdr:col>
                    <xdr:colOff>19050</xdr:colOff>
                    <xdr:row>96</xdr:row>
                    <xdr:rowOff>133350</xdr:rowOff>
                  </from>
                  <to>
                    <xdr:col>11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5" r:id="rId84" name="Check Box 81">
              <controlPr defaultSize="0" autoFill="0" autoLine="0" autoPict="0">
                <anchor moveWithCells="1">
                  <from>
                    <xdr:col>12</xdr:col>
                    <xdr:colOff>19050</xdr:colOff>
                    <xdr:row>96</xdr:row>
                    <xdr:rowOff>133350</xdr:rowOff>
                  </from>
                  <to>
                    <xdr:col>13</xdr:col>
                    <xdr:colOff>76200</xdr:colOff>
                    <xdr:row>98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6" r:id="rId85" name="Check Box 82">
              <controlPr defaultSize="0" autoFill="0" autoLine="0" autoPict="0">
                <anchor moveWithCells="1">
                  <from>
                    <xdr:col>8</xdr:col>
                    <xdr:colOff>19050</xdr:colOff>
                    <xdr:row>98</xdr:row>
                    <xdr:rowOff>133350</xdr:rowOff>
                  </from>
                  <to>
                    <xdr:col>9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7" r:id="rId86" name="Check Box 83">
              <controlPr defaultSize="0" autoFill="0" autoLine="0" autoPict="0">
                <anchor moveWithCells="1">
                  <from>
                    <xdr:col>10</xdr:col>
                    <xdr:colOff>19050</xdr:colOff>
                    <xdr:row>98</xdr:row>
                    <xdr:rowOff>133350</xdr:rowOff>
                  </from>
                  <to>
                    <xdr:col>11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8" r:id="rId87" name="Check Box 84">
              <controlPr defaultSize="0" autoFill="0" autoLine="0" autoPict="0">
                <anchor moveWithCells="1">
                  <from>
                    <xdr:col>12</xdr:col>
                    <xdr:colOff>19050</xdr:colOff>
                    <xdr:row>98</xdr:row>
                    <xdr:rowOff>133350</xdr:rowOff>
                  </from>
                  <to>
                    <xdr:col>13</xdr:col>
                    <xdr:colOff>76200</xdr:colOff>
                    <xdr:row>100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9" r:id="rId88" name="Check Box 85">
              <controlPr defaultSize="0" autoFill="0" autoLine="0" autoPict="0">
                <anchor moveWithCells="1">
                  <from>
                    <xdr:col>8</xdr:col>
                    <xdr:colOff>19050</xdr:colOff>
                    <xdr:row>100</xdr:row>
                    <xdr:rowOff>133350</xdr:rowOff>
                  </from>
                  <to>
                    <xdr:col>9</xdr:col>
                    <xdr:colOff>76200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0" r:id="rId89" name="Check Box 86">
              <controlPr defaultSize="0" autoFill="0" autoLine="0" autoPict="0">
                <anchor moveWithCells="1">
                  <from>
                    <xdr:col>10</xdr:col>
                    <xdr:colOff>19050</xdr:colOff>
                    <xdr:row>100</xdr:row>
                    <xdr:rowOff>133350</xdr:rowOff>
                  </from>
                  <to>
                    <xdr:col>11</xdr:col>
                    <xdr:colOff>76200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1" r:id="rId90" name="Check Box 87">
              <controlPr defaultSize="0" autoFill="0" autoLine="0" autoPict="0">
                <anchor moveWithCells="1">
                  <from>
                    <xdr:col>12</xdr:col>
                    <xdr:colOff>19050</xdr:colOff>
                    <xdr:row>100</xdr:row>
                    <xdr:rowOff>133350</xdr:rowOff>
                  </from>
                  <to>
                    <xdr:col>13</xdr:col>
                    <xdr:colOff>76200</xdr:colOff>
                    <xdr:row>102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2" r:id="rId91" name="Check Box 88">
              <controlPr defaultSize="0" autoFill="0" autoLine="0" autoPict="0">
                <anchor moveWithCells="1">
                  <from>
                    <xdr:col>8</xdr:col>
                    <xdr:colOff>19050</xdr:colOff>
                    <xdr:row>102</xdr:row>
                    <xdr:rowOff>133350</xdr:rowOff>
                  </from>
                  <to>
                    <xdr:col>9</xdr:col>
                    <xdr:colOff>76200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3" r:id="rId92" name="Check Box 89">
              <controlPr defaultSize="0" autoFill="0" autoLine="0" autoPict="0">
                <anchor moveWithCells="1">
                  <from>
                    <xdr:col>10</xdr:col>
                    <xdr:colOff>19050</xdr:colOff>
                    <xdr:row>102</xdr:row>
                    <xdr:rowOff>133350</xdr:rowOff>
                  </from>
                  <to>
                    <xdr:col>11</xdr:col>
                    <xdr:colOff>76200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4" r:id="rId93" name="Check Box 90">
              <controlPr defaultSize="0" autoFill="0" autoLine="0" autoPict="0">
                <anchor moveWithCells="1">
                  <from>
                    <xdr:col>12</xdr:col>
                    <xdr:colOff>19050</xdr:colOff>
                    <xdr:row>102</xdr:row>
                    <xdr:rowOff>133350</xdr:rowOff>
                  </from>
                  <to>
                    <xdr:col>13</xdr:col>
                    <xdr:colOff>76200</xdr:colOff>
                    <xdr:row>104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5" r:id="rId94" name="Check Box 91">
              <controlPr defaultSize="0" autoFill="0" autoLine="0" autoPict="0">
                <anchor moveWithCells="1">
                  <from>
                    <xdr:col>8</xdr:col>
                    <xdr:colOff>19050</xdr:colOff>
                    <xdr:row>104</xdr:row>
                    <xdr:rowOff>133350</xdr:rowOff>
                  </from>
                  <to>
                    <xdr:col>9</xdr:col>
                    <xdr:colOff>76200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6" r:id="rId95" name="Check Box 92">
              <controlPr defaultSize="0" autoFill="0" autoLine="0" autoPict="0">
                <anchor moveWithCells="1">
                  <from>
                    <xdr:col>10</xdr:col>
                    <xdr:colOff>19050</xdr:colOff>
                    <xdr:row>104</xdr:row>
                    <xdr:rowOff>133350</xdr:rowOff>
                  </from>
                  <to>
                    <xdr:col>11</xdr:col>
                    <xdr:colOff>76200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7" r:id="rId96" name="Check Box 93">
              <controlPr defaultSize="0" autoFill="0" autoLine="0" autoPict="0">
                <anchor moveWithCells="1">
                  <from>
                    <xdr:col>12</xdr:col>
                    <xdr:colOff>19050</xdr:colOff>
                    <xdr:row>104</xdr:row>
                    <xdr:rowOff>133350</xdr:rowOff>
                  </from>
                  <to>
                    <xdr:col>13</xdr:col>
                    <xdr:colOff>76200</xdr:colOff>
                    <xdr:row>106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8" r:id="rId97" name="Check Box 94">
              <controlPr defaultSize="0" autoFill="0" autoLine="0" autoPict="0">
                <anchor moveWithCells="1">
                  <from>
                    <xdr:col>8</xdr:col>
                    <xdr:colOff>19050</xdr:colOff>
                    <xdr:row>114</xdr:row>
                    <xdr:rowOff>133350</xdr:rowOff>
                  </from>
                  <to>
                    <xdr:col>9</xdr:col>
                    <xdr:colOff>76200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9" r:id="rId98" name="Check Box 95">
              <controlPr defaultSize="0" autoFill="0" autoLine="0" autoPict="0">
                <anchor moveWithCells="1">
                  <from>
                    <xdr:col>10</xdr:col>
                    <xdr:colOff>19050</xdr:colOff>
                    <xdr:row>114</xdr:row>
                    <xdr:rowOff>133350</xdr:rowOff>
                  </from>
                  <to>
                    <xdr:col>11</xdr:col>
                    <xdr:colOff>76200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0" r:id="rId99" name="Check Box 96">
              <controlPr defaultSize="0" autoFill="0" autoLine="0" autoPict="0">
                <anchor moveWithCells="1">
                  <from>
                    <xdr:col>12</xdr:col>
                    <xdr:colOff>19050</xdr:colOff>
                    <xdr:row>114</xdr:row>
                    <xdr:rowOff>133350</xdr:rowOff>
                  </from>
                  <to>
                    <xdr:col>13</xdr:col>
                    <xdr:colOff>76200</xdr:colOff>
                    <xdr:row>116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1" r:id="rId100" name="Check Box 97">
              <controlPr defaultSize="0" autoFill="0" autoLine="0" autoPict="0">
                <anchor moveWithCells="1">
                  <from>
                    <xdr:col>8</xdr:col>
                    <xdr:colOff>19050</xdr:colOff>
                    <xdr:row>116</xdr:row>
                    <xdr:rowOff>133350</xdr:rowOff>
                  </from>
                  <to>
                    <xdr:col>9</xdr:col>
                    <xdr:colOff>76200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2" r:id="rId101" name="Check Box 98">
              <controlPr defaultSize="0" autoFill="0" autoLine="0" autoPict="0">
                <anchor moveWithCells="1">
                  <from>
                    <xdr:col>10</xdr:col>
                    <xdr:colOff>19050</xdr:colOff>
                    <xdr:row>116</xdr:row>
                    <xdr:rowOff>133350</xdr:rowOff>
                  </from>
                  <to>
                    <xdr:col>11</xdr:col>
                    <xdr:colOff>76200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3" r:id="rId102" name="Check Box 99">
              <controlPr defaultSize="0" autoFill="0" autoLine="0" autoPict="0">
                <anchor moveWithCells="1">
                  <from>
                    <xdr:col>12</xdr:col>
                    <xdr:colOff>19050</xdr:colOff>
                    <xdr:row>116</xdr:row>
                    <xdr:rowOff>133350</xdr:rowOff>
                  </from>
                  <to>
                    <xdr:col>13</xdr:col>
                    <xdr:colOff>76200</xdr:colOff>
                    <xdr:row>118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4" r:id="rId103" name="Check Box 100">
              <controlPr defaultSize="0" autoFill="0" autoLine="0" autoPict="0">
                <anchor moveWithCells="1">
                  <from>
                    <xdr:col>8</xdr:col>
                    <xdr:colOff>19050</xdr:colOff>
                    <xdr:row>121</xdr:row>
                    <xdr:rowOff>133350</xdr:rowOff>
                  </from>
                  <to>
                    <xdr:col>9</xdr:col>
                    <xdr:colOff>76200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5" r:id="rId104" name="Check Box 101">
              <controlPr defaultSize="0" autoFill="0" autoLine="0" autoPict="0">
                <anchor moveWithCells="1">
                  <from>
                    <xdr:col>10</xdr:col>
                    <xdr:colOff>19050</xdr:colOff>
                    <xdr:row>121</xdr:row>
                    <xdr:rowOff>133350</xdr:rowOff>
                  </from>
                  <to>
                    <xdr:col>11</xdr:col>
                    <xdr:colOff>76200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6" r:id="rId105" name="Check Box 102">
              <controlPr defaultSize="0" autoFill="0" autoLine="0" autoPict="0">
                <anchor moveWithCells="1">
                  <from>
                    <xdr:col>12</xdr:col>
                    <xdr:colOff>19050</xdr:colOff>
                    <xdr:row>121</xdr:row>
                    <xdr:rowOff>133350</xdr:rowOff>
                  </from>
                  <to>
                    <xdr:col>13</xdr:col>
                    <xdr:colOff>76200</xdr:colOff>
                    <xdr:row>123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7" r:id="rId106" name="Check Box 103">
              <controlPr defaultSize="0" autoFill="0" autoLine="0" autoPict="0">
                <anchor moveWithCells="1">
                  <from>
                    <xdr:col>8</xdr:col>
                    <xdr:colOff>19050</xdr:colOff>
                    <xdr:row>124</xdr:row>
                    <xdr:rowOff>133350</xdr:rowOff>
                  </from>
                  <to>
                    <xdr:col>9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8" r:id="rId107" name="Check Box 104">
              <controlPr defaultSize="0" autoFill="0" autoLine="0" autoPict="0">
                <anchor moveWithCells="1">
                  <from>
                    <xdr:col>10</xdr:col>
                    <xdr:colOff>19050</xdr:colOff>
                    <xdr:row>124</xdr:row>
                    <xdr:rowOff>133350</xdr:rowOff>
                  </from>
                  <to>
                    <xdr:col>11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9" r:id="rId108" name="Check Box 105">
              <controlPr defaultSize="0" autoFill="0" autoLine="0" autoPict="0">
                <anchor moveWithCells="1">
                  <from>
                    <xdr:col>12</xdr:col>
                    <xdr:colOff>19050</xdr:colOff>
                    <xdr:row>124</xdr:row>
                    <xdr:rowOff>133350</xdr:rowOff>
                  </from>
                  <to>
                    <xdr:col>13</xdr:col>
                    <xdr:colOff>76200</xdr:colOff>
                    <xdr:row>126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0" r:id="rId109" name="Check Box 106">
              <controlPr defaultSize="0" autoFill="0" autoLine="0" autoPict="0">
                <anchor moveWithCells="1">
                  <from>
                    <xdr:col>8</xdr:col>
                    <xdr:colOff>19050</xdr:colOff>
                    <xdr:row>128</xdr:row>
                    <xdr:rowOff>133350</xdr:rowOff>
                  </from>
                  <to>
                    <xdr:col>9</xdr:col>
                    <xdr:colOff>76200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1" r:id="rId110" name="Check Box 107">
              <controlPr defaultSize="0" autoFill="0" autoLine="0" autoPict="0">
                <anchor moveWithCells="1">
                  <from>
                    <xdr:col>10</xdr:col>
                    <xdr:colOff>19050</xdr:colOff>
                    <xdr:row>128</xdr:row>
                    <xdr:rowOff>133350</xdr:rowOff>
                  </from>
                  <to>
                    <xdr:col>11</xdr:col>
                    <xdr:colOff>76200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2" r:id="rId111" name="Check Box 108">
              <controlPr defaultSize="0" autoFill="0" autoLine="0" autoPict="0">
                <anchor moveWithCells="1">
                  <from>
                    <xdr:col>12</xdr:col>
                    <xdr:colOff>19050</xdr:colOff>
                    <xdr:row>128</xdr:row>
                    <xdr:rowOff>133350</xdr:rowOff>
                  </from>
                  <to>
                    <xdr:col>13</xdr:col>
                    <xdr:colOff>76200</xdr:colOff>
                    <xdr:row>130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3" r:id="rId112" name="Check Box 109">
              <controlPr defaultSize="0" autoFill="0" autoLine="0" autoPict="0">
                <anchor moveWithCells="1">
                  <from>
                    <xdr:col>8</xdr:col>
                    <xdr:colOff>19050</xdr:colOff>
                    <xdr:row>145</xdr:row>
                    <xdr:rowOff>133350</xdr:rowOff>
                  </from>
                  <to>
                    <xdr:col>9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4" r:id="rId113" name="Check Box 110">
              <controlPr defaultSize="0" autoFill="0" autoLine="0" autoPict="0">
                <anchor moveWithCells="1">
                  <from>
                    <xdr:col>10</xdr:col>
                    <xdr:colOff>19050</xdr:colOff>
                    <xdr:row>145</xdr:row>
                    <xdr:rowOff>133350</xdr:rowOff>
                  </from>
                  <to>
                    <xdr:col>11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5" r:id="rId114" name="Check Box 111">
              <controlPr defaultSize="0" autoFill="0" autoLine="0" autoPict="0">
                <anchor moveWithCells="1">
                  <from>
                    <xdr:col>12</xdr:col>
                    <xdr:colOff>19050</xdr:colOff>
                    <xdr:row>145</xdr:row>
                    <xdr:rowOff>133350</xdr:rowOff>
                  </from>
                  <to>
                    <xdr:col>13</xdr:col>
                    <xdr:colOff>76200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6" r:id="rId115" name="Check Box 112">
              <controlPr defaultSize="0" autoFill="0" autoLine="0" autoPict="0">
                <anchor moveWithCells="1">
                  <from>
                    <xdr:col>8</xdr:col>
                    <xdr:colOff>19050</xdr:colOff>
                    <xdr:row>155</xdr:row>
                    <xdr:rowOff>133350</xdr:rowOff>
                  </from>
                  <to>
                    <xdr:col>9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7" r:id="rId116" name="Check Box 113">
              <controlPr defaultSize="0" autoFill="0" autoLine="0" autoPict="0">
                <anchor moveWithCells="1">
                  <from>
                    <xdr:col>10</xdr:col>
                    <xdr:colOff>19050</xdr:colOff>
                    <xdr:row>155</xdr:row>
                    <xdr:rowOff>133350</xdr:rowOff>
                  </from>
                  <to>
                    <xdr:col>11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8" r:id="rId117" name="Check Box 114">
              <controlPr defaultSize="0" autoFill="0" autoLine="0" autoPict="0">
                <anchor moveWithCells="1">
                  <from>
                    <xdr:col>12</xdr:col>
                    <xdr:colOff>19050</xdr:colOff>
                    <xdr:row>155</xdr:row>
                    <xdr:rowOff>133350</xdr:rowOff>
                  </from>
                  <to>
                    <xdr:col>13</xdr:col>
                    <xdr:colOff>76200</xdr:colOff>
                    <xdr:row>157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9" r:id="rId118" name="Check Box 115">
              <controlPr defaultSize="0" autoFill="0" autoLine="0" autoPict="0">
                <anchor moveWithCells="1">
                  <from>
                    <xdr:col>8</xdr:col>
                    <xdr:colOff>19050</xdr:colOff>
                    <xdr:row>157</xdr:row>
                    <xdr:rowOff>133350</xdr:rowOff>
                  </from>
                  <to>
                    <xdr:col>9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0" r:id="rId119" name="Check Box 116">
              <controlPr defaultSize="0" autoFill="0" autoLine="0" autoPict="0">
                <anchor moveWithCells="1">
                  <from>
                    <xdr:col>10</xdr:col>
                    <xdr:colOff>19050</xdr:colOff>
                    <xdr:row>157</xdr:row>
                    <xdr:rowOff>133350</xdr:rowOff>
                  </from>
                  <to>
                    <xdr:col>11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1" r:id="rId120" name="Check Box 117">
              <controlPr defaultSize="0" autoFill="0" autoLine="0" autoPict="0">
                <anchor moveWithCells="1">
                  <from>
                    <xdr:col>12</xdr:col>
                    <xdr:colOff>19050</xdr:colOff>
                    <xdr:row>157</xdr:row>
                    <xdr:rowOff>133350</xdr:rowOff>
                  </from>
                  <to>
                    <xdr:col>13</xdr:col>
                    <xdr:colOff>76200</xdr:colOff>
                    <xdr:row>159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2" r:id="rId121" name="Check Box 118">
              <controlPr defaultSize="0" autoFill="0" autoLine="0" autoPict="0">
                <anchor moveWithCells="1">
                  <from>
                    <xdr:col>8</xdr:col>
                    <xdr:colOff>19050</xdr:colOff>
                    <xdr:row>159</xdr:row>
                    <xdr:rowOff>133350</xdr:rowOff>
                  </from>
                  <to>
                    <xdr:col>9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3" r:id="rId122" name="Check Box 119">
              <controlPr defaultSize="0" autoFill="0" autoLine="0" autoPict="0">
                <anchor moveWithCells="1">
                  <from>
                    <xdr:col>10</xdr:col>
                    <xdr:colOff>19050</xdr:colOff>
                    <xdr:row>159</xdr:row>
                    <xdr:rowOff>133350</xdr:rowOff>
                  </from>
                  <to>
                    <xdr:col>11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4" r:id="rId123" name="Check Box 120">
              <controlPr defaultSize="0" autoFill="0" autoLine="0" autoPict="0">
                <anchor moveWithCells="1">
                  <from>
                    <xdr:col>12</xdr:col>
                    <xdr:colOff>19050</xdr:colOff>
                    <xdr:row>159</xdr:row>
                    <xdr:rowOff>133350</xdr:rowOff>
                  </from>
                  <to>
                    <xdr:col>13</xdr:col>
                    <xdr:colOff>76200</xdr:colOff>
                    <xdr:row>161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5" r:id="rId124" name="Check Box 121">
              <controlPr defaultSize="0" autoFill="0" autoLine="0" autoPict="0">
                <anchor moveWithCells="1">
                  <from>
                    <xdr:col>8</xdr:col>
                    <xdr:colOff>19050</xdr:colOff>
                    <xdr:row>163</xdr:row>
                    <xdr:rowOff>133350</xdr:rowOff>
                  </from>
                  <to>
                    <xdr:col>9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6" r:id="rId125" name="Check Box 122">
              <controlPr defaultSize="0" autoFill="0" autoLine="0" autoPict="0">
                <anchor moveWithCells="1">
                  <from>
                    <xdr:col>10</xdr:col>
                    <xdr:colOff>19050</xdr:colOff>
                    <xdr:row>163</xdr:row>
                    <xdr:rowOff>133350</xdr:rowOff>
                  </from>
                  <to>
                    <xdr:col>11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7" r:id="rId126" name="Check Box 123">
              <controlPr defaultSize="0" autoFill="0" autoLine="0" autoPict="0">
                <anchor moveWithCells="1">
                  <from>
                    <xdr:col>12</xdr:col>
                    <xdr:colOff>19050</xdr:colOff>
                    <xdr:row>163</xdr:row>
                    <xdr:rowOff>133350</xdr:rowOff>
                  </from>
                  <to>
                    <xdr:col>13</xdr:col>
                    <xdr:colOff>76200</xdr:colOff>
                    <xdr:row>165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8" r:id="rId127" name="Check Box 124">
              <controlPr defaultSize="0" autoFill="0" autoLine="0" autoPict="0">
                <anchor moveWithCells="1">
                  <from>
                    <xdr:col>8</xdr:col>
                    <xdr:colOff>19050</xdr:colOff>
                    <xdr:row>165</xdr:row>
                    <xdr:rowOff>133350</xdr:rowOff>
                  </from>
                  <to>
                    <xdr:col>9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9" r:id="rId128" name="Check Box 125">
              <controlPr defaultSize="0" autoFill="0" autoLine="0" autoPict="0">
                <anchor moveWithCells="1">
                  <from>
                    <xdr:col>10</xdr:col>
                    <xdr:colOff>19050</xdr:colOff>
                    <xdr:row>165</xdr:row>
                    <xdr:rowOff>133350</xdr:rowOff>
                  </from>
                  <to>
                    <xdr:col>11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0" r:id="rId129" name="Check Box 126">
              <controlPr defaultSize="0" autoFill="0" autoLine="0" autoPict="0">
                <anchor moveWithCells="1">
                  <from>
                    <xdr:col>12</xdr:col>
                    <xdr:colOff>19050</xdr:colOff>
                    <xdr:row>165</xdr:row>
                    <xdr:rowOff>133350</xdr:rowOff>
                  </from>
                  <to>
                    <xdr:col>13</xdr:col>
                    <xdr:colOff>76200</xdr:colOff>
                    <xdr:row>167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1" r:id="rId130" name="Check Box 127">
              <controlPr defaultSize="0" autoFill="0" autoLine="0" autoPict="0">
                <anchor moveWithCells="1">
                  <from>
                    <xdr:col>8</xdr:col>
                    <xdr:colOff>19050</xdr:colOff>
                    <xdr:row>173</xdr:row>
                    <xdr:rowOff>133350</xdr:rowOff>
                  </from>
                  <to>
                    <xdr:col>9</xdr:col>
                    <xdr:colOff>76200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2" r:id="rId131" name="Check Box 128">
              <controlPr defaultSize="0" autoFill="0" autoLine="0" autoPict="0">
                <anchor moveWithCells="1">
                  <from>
                    <xdr:col>10</xdr:col>
                    <xdr:colOff>19050</xdr:colOff>
                    <xdr:row>173</xdr:row>
                    <xdr:rowOff>133350</xdr:rowOff>
                  </from>
                  <to>
                    <xdr:col>11</xdr:col>
                    <xdr:colOff>76200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3" r:id="rId132" name="Check Box 129">
              <controlPr defaultSize="0" autoFill="0" autoLine="0" autoPict="0">
                <anchor moveWithCells="1">
                  <from>
                    <xdr:col>12</xdr:col>
                    <xdr:colOff>19050</xdr:colOff>
                    <xdr:row>173</xdr:row>
                    <xdr:rowOff>133350</xdr:rowOff>
                  </from>
                  <to>
                    <xdr:col>13</xdr:col>
                    <xdr:colOff>76200</xdr:colOff>
                    <xdr:row>175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4" r:id="rId133" name="Check Box 130">
              <controlPr defaultSize="0" autoFill="0" autoLine="0" autoPict="0">
                <anchor moveWithCells="1">
                  <from>
                    <xdr:col>8</xdr:col>
                    <xdr:colOff>19050</xdr:colOff>
                    <xdr:row>175</xdr:row>
                    <xdr:rowOff>133350</xdr:rowOff>
                  </from>
                  <to>
                    <xdr:col>9</xdr:col>
                    <xdr:colOff>76200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5" r:id="rId134" name="Check Box 131">
              <controlPr defaultSize="0" autoFill="0" autoLine="0" autoPict="0">
                <anchor moveWithCells="1">
                  <from>
                    <xdr:col>10</xdr:col>
                    <xdr:colOff>19050</xdr:colOff>
                    <xdr:row>175</xdr:row>
                    <xdr:rowOff>133350</xdr:rowOff>
                  </from>
                  <to>
                    <xdr:col>11</xdr:col>
                    <xdr:colOff>76200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6" r:id="rId135" name="Check Box 132">
              <controlPr defaultSize="0" autoFill="0" autoLine="0" autoPict="0">
                <anchor moveWithCells="1">
                  <from>
                    <xdr:col>12</xdr:col>
                    <xdr:colOff>19050</xdr:colOff>
                    <xdr:row>175</xdr:row>
                    <xdr:rowOff>133350</xdr:rowOff>
                  </from>
                  <to>
                    <xdr:col>13</xdr:col>
                    <xdr:colOff>76200</xdr:colOff>
                    <xdr:row>177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7" r:id="rId136" name="Check Box 133">
              <controlPr defaultSize="0" autoFill="0" autoLine="0" autoPict="0">
                <anchor moveWithCells="1">
                  <from>
                    <xdr:col>8</xdr:col>
                    <xdr:colOff>19050</xdr:colOff>
                    <xdr:row>177</xdr:row>
                    <xdr:rowOff>133350</xdr:rowOff>
                  </from>
                  <to>
                    <xdr:col>9</xdr:col>
                    <xdr:colOff>76200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8" r:id="rId137" name="Check Box 134">
              <controlPr defaultSize="0" autoFill="0" autoLine="0" autoPict="0">
                <anchor moveWithCells="1">
                  <from>
                    <xdr:col>10</xdr:col>
                    <xdr:colOff>19050</xdr:colOff>
                    <xdr:row>177</xdr:row>
                    <xdr:rowOff>133350</xdr:rowOff>
                  </from>
                  <to>
                    <xdr:col>11</xdr:col>
                    <xdr:colOff>76200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9" r:id="rId138" name="Check Box 135">
              <controlPr defaultSize="0" autoFill="0" autoLine="0" autoPict="0">
                <anchor moveWithCells="1">
                  <from>
                    <xdr:col>12</xdr:col>
                    <xdr:colOff>19050</xdr:colOff>
                    <xdr:row>177</xdr:row>
                    <xdr:rowOff>133350</xdr:rowOff>
                  </from>
                  <to>
                    <xdr:col>13</xdr:col>
                    <xdr:colOff>76200</xdr:colOff>
                    <xdr:row>179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0" r:id="rId139" name="Check Box 136">
              <controlPr defaultSize="0" autoFill="0" autoLine="0" autoPict="0">
                <anchor moveWithCells="1">
                  <from>
                    <xdr:col>8</xdr:col>
                    <xdr:colOff>19050</xdr:colOff>
                    <xdr:row>131</xdr:row>
                    <xdr:rowOff>133350</xdr:rowOff>
                  </from>
                  <to>
                    <xdr:col>9</xdr:col>
                    <xdr:colOff>76200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1" r:id="rId140" name="Check Box 137">
              <controlPr defaultSize="0" autoFill="0" autoLine="0" autoPict="0">
                <anchor moveWithCells="1">
                  <from>
                    <xdr:col>10</xdr:col>
                    <xdr:colOff>19050</xdr:colOff>
                    <xdr:row>131</xdr:row>
                    <xdr:rowOff>133350</xdr:rowOff>
                  </from>
                  <to>
                    <xdr:col>11</xdr:col>
                    <xdr:colOff>76200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2" r:id="rId141" name="Check Box 138">
              <controlPr defaultSize="0" autoFill="0" autoLine="0" autoPict="0">
                <anchor moveWithCells="1">
                  <from>
                    <xdr:col>12</xdr:col>
                    <xdr:colOff>19050</xdr:colOff>
                    <xdr:row>131</xdr:row>
                    <xdr:rowOff>133350</xdr:rowOff>
                  </from>
                  <to>
                    <xdr:col>13</xdr:col>
                    <xdr:colOff>76200</xdr:colOff>
                    <xdr:row>133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3" r:id="rId142" name="Check Box 139">
              <controlPr defaultSize="0" autoFill="0" autoLine="0" autoPict="0">
                <anchor moveWithCells="1">
                  <from>
                    <xdr:col>8</xdr:col>
                    <xdr:colOff>19050</xdr:colOff>
                    <xdr:row>51</xdr:row>
                    <xdr:rowOff>133350</xdr:rowOff>
                  </from>
                  <to>
                    <xdr:col>9</xdr:col>
                    <xdr:colOff>76200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4" r:id="rId143" name="Check Box 140">
              <controlPr defaultSize="0" autoFill="0" autoLine="0" autoPict="0">
                <anchor moveWithCells="1">
                  <from>
                    <xdr:col>10</xdr:col>
                    <xdr:colOff>19050</xdr:colOff>
                    <xdr:row>50</xdr:row>
                    <xdr:rowOff>133350</xdr:rowOff>
                  </from>
                  <to>
                    <xdr:col>11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5" r:id="rId144" name="Check Box 141">
              <controlPr defaultSize="0" autoFill="0" autoLine="0" autoPict="0">
                <anchor moveWithCells="1">
                  <from>
                    <xdr:col>12</xdr:col>
                    <xdr:colOff>19050</xdr:colOff>
                    <xdr:row>50</xdr:row>
                    <xdr:rowOff>133350</xdr:rowOff>
                  </from>
                  <to>
                    <xdr:col>13</xdr:col>
                    <xdr:colOff>76200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6" r:id="rId145" name="Check Box 142">
              <controlPr defaultSize="0" autoFill="0" autoLine="0" autoPict="0">
                <anchor moveWithCells="1">
                  <from>
                    <xdr:col>2</xdr:col>
                    <xdr:colOff>19050</xdr:colOff>
                    <xdr:row>323</xdr:row>
                    <xdr:rowOff>133350</xdr:rowOff>
                  </from>
                  <to>
                    <xdr:col>2</xdr:col>
                    <xdr:colOff>333375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7" r:id="rId146" name="Check Box 143">
              <controlPr defaultSize="0" autoFill="0" autoLine="0" autoPict="0">
                <anchor moveWithCells="1">
                  <from>
                    <xdr:col>3</xdr:col>
                    <xdr:colOff>19050</xdr:colOff>
                    <xdr:row>323</xdr:row>
                    <xdr:rowOff>133350</xdr:rowOff>
                  </from>
                  <to>
                    <xdr:col>3</xdr:col>
                    <xdr:colOff>333375</xdr:colOff>
                    <xdr:row>325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8" r:id="rId147" name="Check Box 144">
              <controlPr defaultSize="0" autoFill="0" autoLine="0" autoPict="0">
                <anchor moveWithCells="1">
                  <from>
                    <xdr:col>4</xdr:col>
                    <xdr:colOff>19050</xdr:colOff>
                    <xdr:row>324</xdr:row>
                    <xdr:rowOff>133350</xdr:rowOff>
                  </from>
                  <to>
                    <xdr:col>4</xdr:col>
                    <xdr:colOff>333375</xdr:colOff>
                    <xdr:row>326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9" r:id="rId148" name="Check Box 145">
              <controlPr defaultSize="0" autoFill="0" autoLine="0" autoPict="0">
                <anchor moveWithCells="1">
                  <from>
                    <xdr:col>2</xdr:col>
                    <xdr:colOff>19050</xdr:colOff>
                    <xdr:row>327</xdr:row>
                    <xdr:rowOff>133350</xdr:rowOff>
                  </from>
                  <to>
                    <xdr:col>2</xdr:col>
                    <xdr:colOff>333375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0" r:id="rId149" name="Check Box 146">
              <controlPr defaultSize="0" autoFill="0" autoLine="0" autoPict="0">
                <anchor moveWithCells="1">
                  <from>
                    <xdr:col>3</xdr:col>
                    <xdr:colOff>19050</xdr:colOff>
                    <xdr:row>327</xdr:row>
                    <xdr:rowOff>133350</xdr:rowOff>
                  </from>
                  <to>
                    <xdr:col>3</xdr:col>
                    <xdr:colOff>333375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1" r:id="rId150" name="Check Box 147">
              <controlPr defaultSize="0" autoFill="0" autoLine="0" autoPict="0">
                <anchor moveWithCells="1">
                  <from>
                    <xdr:col>4</xdr:col>
                    <xdr:colOff>19050</xdr:colOff>
                    <xdr:row>327</xdr:row>
                    <xdr:rowOff>133350</xdr:rowOff>
                  </from>
                  <to>
                    <xdr:col>4</xdr:col>
                    <xdr:colOff>333375</xdr:colOff>
                    <xdr:row>329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2" r:id="rId151" name="Check Box 148">
              <controlPr defaultSize="0" autoFill="0" autoLine="0" autoPict="0">
                <anchor moveWithCells="1">
                  <from>
                    <xdr:col>8</xdr:col>
                    <xdr:colOff>28575</xdr:colOff>
                    <xdr:row>134</xdr:row>
                    <xdr:rowOff>133350</xdr:rowOff>
                  </from>
                  <to>
                    <xdr:col>9</xdr:col>
                    <xdr:colOff>95250</xdr:colOff>
                    <xdr:row>136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3" r:id="rId152" name="Check Box 149">
              <controlPr defaultSize="0" autoFill="0" autoLine="0" autoPict="0">
                <anchor moveWithCells="1">
                  <from>
                    <xdr:col>10</xdr:col>
                    <xdr:colOff>19050</xdr:colOff>
                    <xdr:row>134</xdr:row>
                    <xdr:rowOff>133350</xdr:rowOff>
                  </from>
                  <to>
                    <xdr:col>11</xdr:col>
                    <xdr:colOff>76200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4" r:id="rId153" name="Check Box 150">
              <controlPr defaultSize="0" autoFill="0" autoLine="0" autoPict="0">
                <anchor moveWithCells="1">
                  <from>
                    <xdr:col>12</xdr:col>
                    <xdr:colOff>0</xdr:colOff>
                    <xdr:row>134</xdr:row>
                    <xdr:rowOff>133350</xdr:rowOff>
                  </from>
                  <to>
                    <xdr:col>13</xdr:col>
                    <xdr:colOff>57150</xdr:colOff>
                    <xdr:row>136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5" r:id="rId154" name="Check Box 151">
              <controlPr defaultSize="0" autoFill="0" autoLine="0" autoPict="0">
                <anchor moveWithCells="1">
                  <from>
                    <xdr:col>1</xdr:col>
                    <xdr:colOff>19050</xdr:colOff>
                    <xdr:row>328</xdr:row>
                    <xdr:rowOff>133350</xdr:rowOff>
                  </from>
                  <to>
                    <xdr:col>1</xdr:col>
                    <xdr:colOff>333375</xdr:colOff>
                    <xdr:row>330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6" r:id="rId155" name="Check Box 152">
              <controlPr defaultSize="0" autoFill="0" autoLine="0" autoPict="0">
                <anchor moveWithCells="1">
                  <from>
                    <xdr:col>2</xdr:col>
                    <xdr:colOff>19050</xdr:colOff>
                    <xdr:row>330</xdr:row>
                    <xdr:rowOff>133350</xdr:rowOff>
                  </from>
                  <to>
                    <xdr:col>2</xdr:col>
                    <xdr:colOff>333375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7" r:id="rId156" name="Check Box 153">
              <controlPr defaultSize="0" autoFill="0" autoLine="0" autoPict="0">
                <anchor moveWithCells="1">
                  <from>
                    <xdr:col>4</xdr:col>
                    <xdr:colOff>19050</xdr:colOff>
                    <xdr:row>330</xdr:row>
                    <xdr:rowOff>133350</xdr:rowOff>
                  </from>
                  <to>
                    <xdr:col>4</xdr:col>
                    <xdr:colOff>333375</xdr:colOff>
                    <xdr:row>332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8" r:id="rId157" name="Check Box 154">
              <controlPr defaultSize="0" autoFill="0" autoLine="0" autoPict="0">
                <anchor moveWithCells="1">
                  <from>
                    <xdr:col>8</xdr:col>
                    <xdr:colOff>28575</xdr:colOff>
                    <xdr:row>35</xdr:row>
                    <xdr:rowOff>133350</xdr:rowOff>
                  </from>
                  <to>
                    <xdr:col>9</xdr:col>
                    <xdr:colOff>95250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9" r:id="rId158" name="Check Box 155">
              <controlPr defaultSize="0" autoFill="0" autoLine="0" autoPict="0">
                <anchor moveWithCells="1">
                  <from>
                    <xdr:col>10</xdr:col>
                    <xdr:colOff>19050</xdr:colOff>
                    <xdr:row>35</xdr:row>
                    <xdr:rowOff>133350</xdr:rowOff>
                  </from>
                  <to>
                    <xdr:col>11</xdr:col>
                    <xdr:colOff>76200</xdr:colOff>
                    <xdr:row>37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0" r:id="rId159" name="Check Box 156">
              <controlPr defaultSize="0" autoFill="0" autoLine="0" autoPict="0">
                <anchor moveWithCells="1">
                  <from>
                    <xdr:col>12</xdr:col>
                    <xdr:colOff>19050</xdr:colOff>
                    <xdr:row>35</xdr:row>
                    <xdr:rowOff>133350</xdr:rowOff>
                  </from>
                  <to>
                    <xdr:col>13</xdr:col>
                    <xdr:colOff>76200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1" r:id="rId160" name="Check Box 157">
              <controlPr defaultSize="0" autoFill="0" autoLine="0" autoPict="0">
                <anchor moveWithCells="1">
                  <from>
                    <xdr:col>8</xdr:col>
                    <xdr:colOff>19050</xdr:colOff>
                    <xdr:row>112</xdr:row>
                    <xdr:rowOff>57150</xdr:rowOff>
                  </from>
                  <to>
                    <xdr:col>9</xdr:col>
                    <xdr:colOff>95250</xdr:colOff>
                    <xdr:row>114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2" r:id="rId161" name="Check Box 158">
              <controlPr defaultSize="0" autoFill="0" autoLine="0" autoPict="0">
                <anchor moveWithCells="1">
                  <from>
                    <xdr:col>9</xdr:col>
                    <xdr:colOff>619125</xdr:colOff>
                    <xdr:row>112</xdr:row>
                    <xdr:rowOff>133350</xdr:rowOff>
                  </from>
                  <to>
                    <xdr:col>11</xdr:col>
                    <xdr:colOff>47625</xdr:colOff>
                    <xdr:row>114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3" r:id="rId162" name="Check Box 159">
              <controlPr defaultSize="0" autoFill="0" autoLine="0" autoPict="0">
                <anchor moveWithCells="1">
                  <from>
                    <xdr:col>12</xdr:col>
                    <xdr:colOff>28575</xdr:colOff>
                    <xdr:row>112</xdr:row>
                    <xdr:rowOff>133350</xdr:rowOff>
                  </from>
                  <to>
                    <xdr:col>13</xdr:col>
                    <xdr:colOff>95250</xdr:colOff>
                    <xdr:row>114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09553-D627-45AA-871F-A2F41258D17A}">
  <sheetPr codeName="Sheet33">
    <tabColor indexed="13"/>
  </sheetPr>
  <dimension ref="A1:K49"/>
  <sheetViews>
    <sheetView zoomScale="75" zoomScaleNormal="75" workbookViewId="0">
      <selection activeCell="L25" sqref="L25"/>
    </sheetView>
  </sheetViews>
  <sheetFormatPr defaultColWidth="9.140625" defaultRowHeight="14.25" x14ac:dyDescent="0.2"/>
  <cols>
    <col min="1" max="1" width="1.42578125" style="45" customWidth="1"/>
    <col min="2" max="2" width="6.42578125" style="45" customWidth="1"/>
    <col min="3" max="3" width="37" style="8" customWidth="1"/>
    <col min="4" max="5" width="15.7109375" style="8" customWidth="1"/>
    <col min="6" max="6" width="15.140625" style="8" customWidth="1"/>
    <col min="7" max="7" width="16.42578125" style="8" customWidth="1"/>
    <col min="8" max="10" width="9.140625" style="8"/>
    <col min="11" max="11" width="5.42578125" style="8" customWidth="1"/>
    <col min="12" max="16384" width="9.140625" style="8"/>
  </cols>
  <sheetData>
    <row r="1" spans="1:7" x14ac:dyDescent="0.2">
      <c r="A1" s="40"/>
      <c r="B1" s="40"/>
      <c r="C1" s="41"/>
      <c r="D1" s="42">
        <v>-1</v>
      </c>
      <c r="E1" s="43">
        <v>-2</v>
      </c>
      <c r="F1" s="92">
        <v>-3</v>
      </c>
      <c r="G1" s="44">
        <v>-4</v>
      </c>
    </row>
    <row r="2" spans="1:7" x14ac:dyDescent="0.2">
      <c r="C2" s="16"/>
      <c r="D2" s="16"/>
      <c r="E2" s="56" t="s">
        <v>1</v>
      </c>
      <c r="F2" s="879" t="str">
        <f>"BUDGET YEAR ENDING "&amp;TEXT('Form 1'!C138, "MM/DD/YY")</f>
        <v>BUDGET YEAR ENDING 06/30/26</v>
      </c>
      <c r="G2" s="880"/>
    </row>
    <row r="3" spans="1:7" s="49" customFormat="1" ht="15.75" customHeight="1" x14ac:dyDescent="0.2">
      <c r="A3" s="89"/>
      <c r="B3" s="83"/>
      <c r="C3" s="85"/>
      <c r="D3" s="84" t="s">
        <v>486</v>
      </c>
      <c r="E3" s="84" t="s">
        <v>488</v>
      </c>
      <c r="F3" s="91"/>
    </row>
    <row r="4" spans="1:7" s="49" customFormat="1" ht="15.75" customHeight="1" x14ac:dyDescent="0.2">
      <c r="A4" s="89"/>
      <c r="B4" s="83"/>
      <c r="C4" s="85" t="s">
        <v>278</v>
      </c>
      <c r="D4" s="84" t="s">
        <v>487</v>
      </c>
      <c r="E4" s="84" t="s">
        <v>487</v>
      </c>
      <c r="F4" s="88" t="s">
        <v>489</v>
      </c>
      <c r="G4" s="82" t="s">
        <v>158</v>
      </c>
    </row>
    <row r="5" spans="1:7" s="49" customFormat="1" ht="15" customHeight="1" x14ac:dyDescent="0.2">
      <c r="A5" s="46"/>
      <c r="B5" s="74"/>
      <c r="C5" s="75"/>
      <c r="D5" s="337">
        <f>'Form 1'!C129</f>
        <v>45473</v>
      </c>
      <c r="E5" s="337">
        <f>'Form 1'!C133</f>
        <v>45838</v>
      </c>
      <c r="F5" s="86" t="s">
        <v>490</v>
      </c>
      <c r="G5" s="48" t="s">
        <v>490</v>
      </c>
    </row>
    <row r="6" spans="1:7" ht="21" customHeight="1" x14ac:dyDescent="0.25">
      <c r="A6" s="180" t="s">
        <v>248</v>
      </c>
      <c r="B6" s="180"/>
      <c r="C6" s="181" t="s">
        <v>330</v>
      </c>
      <c r="D6" s="155"/>
      <c r="E6" s="155"/>
      <c r="F6" s="155"/>
      <c r="G6" s="156"/>
    </row>
    <row r="7" spans="1:7" x14ac:dyDescent="0.2">
      <c r="A7" s="182" t="s">
        <v>331</v>
      </c>
      <c r="B7" s="183"/>
      <c r="C7" s="144" t="s">
        <v>332</v>
      </c>
      <c r="D7" s="142"/>
      <c r="E7" s="142"/>
      <c r="F7" s="142"/>
      <c r="G7" s="143"/>
    </row>
    <row r="8" spans="1:7" x14ac:dyDescent="0.2">
      <c r="A8" s="183"/>
      <c r="B8" s="183" t="s">
        <v>179</v>
      </c>
      <c r="C8" s="144" t="s">
        <v>180</v>
      </c>
      <c r="D8" s="142"/>
      <c r="E8" s="142"/>
      <c r="F8" s="142"/>
      <c r="G8" s="143"/>
    </row>
    <row r="9" spans="1:7" x14ac:dyDescent="0.2">
      <c r="A9" s="183"/>
      <c r="B9" s="183" t="s">
        <v>333</v>
      </c>
      <c r="C9" s="144" t="s">
        <v>334</v>
      </c>
      <c r="D9" s="142"/>
      <c r="E9" s="142"/>
      <c r="F9" s="142"/>
      <c r="G9" s="143"/>
    </row>
    <row r="10" spans="1:7" x14ac:dyDescent="0.2">
      <c r="A10" s="183"/>
      <c r="B10" s="183" t="s">
        <v>335</v>
      </c>
      <c r="C10" s="144" t="s">
        <v>336</v>
      </c>
      <c r="D10" s="142"/>
      <c r="E10" s="142"/>
      <c r="F10" s="142"/>
      <c r="G10" s="143"/>
    </row>
    <row r="11" spans="1:7" x14ac:dyDescent="0.2">
      <c r="A11" s="183"/>
      <c r="B11" s="183" t="s">
        <v>337</v>
      </c>
      <c r="C11" s="144" t="s">
        <v>338</v>
      </c>
      <c r="D11" s="142"/>
      <c r="E11" s="142"/>
      <c r="F11" s="142"/>
      <c r="G11" s="143"/>
    </row>
    <row r="12" spans="1:7" x14ac:dyDescent="0.2">
      <c r="A12" s="183"/>
      <c r="B12" s="183" t="s">
        <v>339</v>
      </c>
      <c r="C12" s="144" t="s">
        <v>340</v>
      </c>
      <c r="D12" s="142"/>
      <c r="E12" s="142"/>
      <c r="F12" s="142"/>
      <c r="G12" s="143"/>
    </row>
    <row r="13" spans="1:7" x14ac:dyDescent="0.2">
      <c r="A13" s="183"/>
      <c r="B13" s="183" t="s">
        <v>181</v>
      </c>
      <c r="C13" s="144" t="s">
        <v>107</v>
      </c>
      <c r="D13" s="142"/>
      <c r="E13" s="142"/>
      <c r="F13" s="142"/>
      <c r="G13" s="143"/>
    </row>
    <row r="14" spans="1:7" x14ac:dyDescent="0.2">
      <c r="A14" s="182" t="s">
        <v>341</v>
      </c>
      <c r="B14" s="183"/>
      <c r="C14" s="144" t="s">
        <v>325</v>
      </c>
      <c r="D14" s="142"/>
      <c r="E14" s="142"/>
      <c r="F14" s="142"/>
      <c r="G14" s="143"/>
    </row>
    <row r="15" spans="1:7" x14ac:dyDescent="0.2">
      <c r="A15" s="183" t="s">
        <v>342</v>
      </c>
      <c r="B15" s="183"/>
      <c r="C15" s="144" t="s">
        <v>343</v>
      </c>
      <c r="D15" s="142"/>
      <c r="E15" s="142"/>
      <c r="F15" s="142"/>
      <c r="G15" s="143"/>
    </row>
    <row r="16" spans="1:7" x14ac:dyDescent="0.2">
      <c r="A16" s="183"/>
      <c r="B16" s="183" t="s">
        <v>344</v>
      </c>
      <c r="C16" s="144" t="s">
        <v>345</v>
      </c>
      <c r="D16" s="142"/>
      <c r="E16" s="142"/>
      <c r="F16" s="142"/>
      <c r="G16" s="143"/>
    </row>
    <row r="17" spans="1:7" x14ac:dyDescent="0.2">
      <c r="A17" s="183"/>
      <c r="B17" s="183" t="s">
        <v>346</v>
      </c>
      <c r="C17" s="144" t="s">
        <v>347</v>
      </c>
      <c r="D17" s="142"/>
      <c r="E17" s="142"/>
      <c r="F17" s="142"/>
      <c r="G17" s="143"/>
    </row>
    <row r="18" spans="1:7" x14ac:dyDescent="0.2">
      <c r="A18" s="183"/>
      <c r="B18" s="183" t="s">
        <v>348</v>
      </c>
      <c r="C18" s="144" t="s">
        <v>349</v>
      </c>
      <c r="D18" s="142"/>
      <c r="E18" s="142"/>
      <c r="F18" s="142"/>
      <c r="G18" s="143"/>
    </row>
    <row r="19" spans="1:7" x14ac:dyDescent="0.2">
      <c r="A19" s="183" t="s">
        <v>350</v>
      </c>
      <c r="B19" s="183"/>
      <c r="C19" s="144" t="s">
        <v>351</v>
      </c>
      <c r="D19" s="142"/>
      <c r="E19" s="142"/>
      <c r="F19" s="142"/>
      <c r="G19" s="143"/>
    </row>
    <row r="20" spans="1:7" x14ac:dyDescent="0.2">
      <c r="A20" s="183"/>
      <c r="B20" s="183" t="s">
        <v>352</v>
      </c>
      <c r="C20" s="144" t="s">
        <v>345</v>
      </c>
      <c r="D20" s="142"/>
      <c r="E20" s="142"/>
      <c r="F20" s="142"/>
      <c r="G20" s="143"/>
    </row>
    <row r="21" spans="1:7" x14ac:dyDescent="0.2">
      <c r="A21" s="183"/>
      <c r="B21" s="183" t="s">
        <v>353</v>
      </c>
      <c r="C21" s="144" t="s">
        <v>349</v>
      </c>
      <c r="D21" s="142"/>
      <c r="E21" s="142"/>
      <c r="F21" s="142"/>
      <c r="G21" s="143"/>
    </row>
    <row r="22" spans="1:7" x14ac:dyDescent="0.2">
      <c r="A22" s="183" t="s">
        <v>114</v>
      </c>
      <c r="B22" s="183"/>
      <c r="C22" s="144" t="s">
        <v>354</v>
      </c>
      <c r="D22" s="142"/>
      <c r="E22" s="142"/>
      <c r="F22" s="142"/>
      <c r="G22" s="143"/>
    </row>
    <row r="23" spans="1:7" x14ac:dyDescent="0.2">
      <c r="A23" s="183" t="s">
        <v>94</v>
      </c>
      <c r="B23" s="183"/>
      <c r="C23" s="144" t="s">
        <v>355</v>
      </c>
      <c r="D23" s="142"/>
      <c r="E23" s="142"/>
      <c r="F23" s="142"/>
      <c r="G23" s="143"/>
    </row>
    <row r="24" spans="1:7" x14ac:dyDescent="0.2">
      <c r="A24" s="183"/>
      <c r="B24" s="183" t="s">
        <v>356</v>
      </c>
      <c r="C24" s="144" t="s">
        <v>357</v>
      </c>
      <c r="D24" s="142"/>
      <c r="E24" s="142"/>
      <c r="F24" s="142"/>
      <c r="G24" s="143"/>
    </row>
    <row r="25" spans="1:7" x14ac:dyDescent="0.2">
      <c r="A25" s="183"/>
      <c r="B25" s="183" t="s">
        <v>358</v>
      </c>
      <c r="C25" s="144" t="s">
        <v>359</v>
      </c>
      <c r="D25" s="142"/>
      <c r="E25" s="142"/>
      <c r="F25" s="142"/>
      <c r="G25" s="143"/>
    </row>
    <row r="26" spans="1:7" x14ac:dyDescent="0.2">
      <c r="A26" s="183"/>
      <c r="B26" s="183" t="s">
        <v>360</v>
      </c>
      <c r="C26" s="144" t="s">
        <v>361</v>
      </c>
      <c r="D26" s="142"/>
      <c r="E26" s="142"/>
      <c r="F26" s="142"/>
      <c r="G26" s="143"/>
    </row>
    <row r="27" spans="1:7" x14ac:dyDescent="0.2">
      <c r="A27" s="183"/>
      <c r="B27" s="183" t="s">
        <v>362</v>
      </c>
      <c r="C27" s="144" t="s">
        <v>107</v>
      </c>
      <c r="D27" s="142"/>
      <c r="E27" s="142"/>
      <c r="F27" s="142"/>
      <c r="G27" s="143"/>
    </row>
    <row r="28" spans="1:7" x14ac:dyDescent="0.2">
      <c r="A28" s="182" t="s">
        <v>363</v>
      </c>
      <c r="B28" s="183"/>
      <c r="C28" s="144" t="s">
        <v>364</v>
      </c>
      <c r="D28" s="142"/>
      <c r="E28" s="142"/>
      <c r="F28" s="142"/>
      <c r="G28" s="143"/>
    </row>
    <row r="29" spans="1:7" x14ac:dyDescent="0.2">
      <c r="A29" s="182" t="s">
        <v>365</v>
      </c>
      <c r="B29" s="183"/>
      <c r="C29" s="144" t="s">
        <v>366</v>
      </c>
      <c r="D29" s="142"/>
      <c r="E29" s="142"/>
      <c r="F29" s="142"/>
      <c r="G29" s="143"/>
    </row>
    <row r="30" spans="1:7" x14ac:dyDescent="0.2">
      <c r="A30" s="182" t="s">
        <v>367</v>
      </c>
      <c r="B30" s="183"/>
      <c r="C30" s="144" t="s">
        <v>368</v>
      </c>
      <c r="D30" s="142"/>
      <c r="E30" s="142"/>
      <c r="F30" s="142"/>
      <c r="G30" s="143"/>
    </row>
    <row r="31" spans="1:7" x14ac:dyDescent="0.2">
      <c r="A31" s="183" t="s">
        <v>369</v>
      </c>
      <c r="B31" s="183"/>
      <c r="C31" s="334" t="s">
        <v>573</v>
      </c>
      <c r="D31" s="142"/>
      <c r="E31" s="142"/>
      <c r="F31" s="142"/>
      <c r="G31" s="143"/>
    </row>
    <row r="32" spans="1:7" x14ac:dyDescent="0.2">
      <c r="A32" s="182" t="s">
        <v>370</v>
      </c>
      <c r="B32" s="182"/>
      <c r="C32" s="138" t="s">
        <v>371</v>
      </c>
      <c r="D32" s="184"/>
      <c r="E32" s="184"/>
      <c r="F32" s="184"/>
      <c r="G32" s="185"/>
    </row>
    <row r="33" spans="1:11" x14ac:dyDescent="0.2">
      <c r="A33" s="182" t="s">
        <v>372</v>
      </c>
      <c r="B33" s="183"/>
      <c r="C33" s="144" t="s">
        <v>373</v>
      </c>
      <c r="D33" s="142"/>
      <c r="E33" s="142"/>
      <c r="F33" s="142"/>
      <c r="G33" s="143"/>
    </row>
    <row r="34" spans="1:11" x14ac:dyDescent="0.2">
      <c r="A34" s="182" t="s">
        <v>374</v>
      </c>
      <c r="B34" s="183"/>
      <c r="C34" s="334" t="s">
        <v>572</v>
      </c>
      <c r="D34" s="142"/>
      <c r="E34" s="142"/>
      <c r="F34" s="142"/>
      <c r="G34" s="143"/>
    </row>
    <row r="35" spans="1:11" x14ac:dyDescent="0.2">
      <c r="A35" s="183"/>
      <c r="B35" s="183"/>
      <c r="C35" s="144"/>
      <c r="D35" s="142"/>
      <c r="E35" s="142"/>
      <c r="F35" s="142"/>
      <c r="G35" s="143"/>
    </row>
    <row r="36" spans="1:11" ht="15.75" thickBot="1" x14ac:dyDescent="0.3">
      <c r="A36" s="186" t="s">
        <v>375</v>
      </c>
      <c r="B36" s="187"/>
      <c r="C36" s="161"/>
      <c r="D36" s="162"/>
      <c r="E36" s="162"/>
      <c r="F36" s="162"/>
      <c r="G36" s="163"/>
    </row>
    <row r="37" spans="1:11" ht="21.75" customHeight="1" thickTop="1" x14ac:dyDescent="0.25">
      <c r="A37" s="188" t="s">
        <v>376</v>
      </c>
      <c r="B37" s="189"/>
      <c r="C37" s="190" t="s">
        <v>377</v>
      </c>
      <c r="D37" s="155"/>
      <c r="E37" s="155"/>
      <c r="F37" s="155"/>
      <c r="G37" s="156"/>
    </row>
    <row r="38" spans="1:11" x14ac:dyDescent="0.2">
      <c r="A38" s="183"/>
      <c r="B38" s="183" t="s">
        <v>597</v>
      </c>
      <c r="C38" s="144" t="s">
        <v>378</v>
      </c>
      <c r="D38" s="142"/>
      <c r="E38" s="142"/>
      <c r="F38" s="142"/>
      <c r="G38" s="143"/>
    </row>
    <row r="39" spans="1:11" x14ac:dyDescent="0.2">
      <c r="A39" s="183"/>
      <c r="B39" s="183" t="s">
        <v>380</v>
      </c>
      <c r="C39" s="144" t="s">
        <v>381</v>
      </c>
      <c r="D39" s="142"/>
      <c r="E39" s="142"/>
      <c r="F39" s="142"/>
      <c r="G39" s="143"/>
      <c r="K39" s="51"/>
    </row>
    <row r="40" spans="1:11" x14ac:dyDescent="0.2">
      <c r="A40" s="183"/>
      <c r="B40" s="183" t="s">
        <v>382</v>
      </c>
      <c r="C40" s="144" t="s">
        <v>383</v>
      </c>
      <c r="D40" s="142"/>
      <c r="E40" s="142"/>
      <c r="F40" s="142"/>
      <c r="G40" s="143"/>
    </row>
    <row r="41" spans="1:11" ht="20.25" customHeight="1" thickBot="1" x14ac:dyDescent="0.3">
      <c r="A41" s="186" t="s">
        <v>384</v>
      </c>
      <c r="B41" s="187"/>
      <c r="C41" s="161"/>
      <c r="D41" s="162"/>
      <c r="E41" s="162"/>
      <c r="F41" s="162"/>
      <c r="G41" s="163"/>
    </row>
    <row r="42" spans="1:11" ht="15" thickTop="1" x14ac:dyDescent="0.2">
      <c r="A42" s="191"/>
      <c r="B42" s="191"/>
      <c r="C42" s="164"/>
      <c r="D42" s="164"/>
      <c r="E42" s="164"/>
      <c r="F42" s="164"/>
      <c r="G42" s="164"/>
    </row>
    <row r="43" spans="1:11" x14ac:dyDescent="0.2">
      <c r="A43" s="191"/>
      <c r="B43" s="191"/>
      <c r="C43" s="164"/>
      <c r="D43" s="164"/>
      <c r="E43" s="164"/>
      <c r="F43" s="164"/>
      <c r="G43" s="164"/>
    </row>
    <row r="44" spans="1:11" x14ac:dyDescent="0.2">
      <c r="A44" s="183"/>
      <c r="B44" s="183"/>
      <c r="C44" s="140"/>
      <c r="D44" s="164" t="s">
        <v>53</v>
      </c>
      <c r="E44" s="140"/>
      <c r="F44" s="336" t="str">
        <f>"Budget Fiscal Year "&amp;TEXT('Form 1'!$C$136, "mm/dd/yy")</f>
        <v>Budget Fiscal Year 2025-2026</v>
      </c>
      <c r="G44" s="164"/>
    </row>
    <row r="45" spans="1:11" ht="14.25" customHeight="1" x14ac:dyDescent="0.2">
      <c r="A45" s="182"/>
      <c r="B45" s="182"/>
      <c r="C45" s="192"/>
      <c r="D45" s="191" t="s">
        <v>276</v>
      </c>
      <c r="E45" s="164"/>
      <c r="F45" s="164"/>
      <c r="G45" s="164"/>
    </row>
    <row r="46" spans="1:11" ht="17.25" customHeight="1" x14ac:dyDescent="0.2">
      <c r="A46" s="191" t="s">
        <v>277</v>
      </c>
      <c r="B46" s="191"/>
      <c r="C46" s="164"/>
      <c r="D46" s="164"/>
      <c r="E46" s="164"/>
      <c r="F46" s="164"/>
      <c r="G46" s="164"/>
    </row>
    <row r="47" spans="1:11" x14ac:dyDescent="0.2">
      <c r="A47" s="191"/>
      <c r="B47" s="191"/>
      <c r="C47" s="164"/>
      <c r="D47" s="164"/>
      <c r="E47" s="164"/>
      <c r="F47" s="164"/>
      <c r="G47" s="164"/>
    </row>
    <row r="48" spans="1:11" x14ac:dyDescent="0.2">
      <c r="A48" s="191"/>
      <c r="B48" s="191"/>
      <c r="C48" s="164"/>
      <c r="D48" s="164"/>
      <c r="E48" s="164"/>
      <c r="F48" s="107"/>
      <c r="G48" s="135" t="s">
        <v>501</v>
      </c>
    </row>
    <row r="49" spans="7:7" x14ac:dyDescent="0.2">
      <c r="G49" s="335">
        <f>'Form 1'!$C$147</f>
        <v>45586</v>
      </c>
    </row>
  </sheetData>
  <mergeCells count="1">
    <mergeCell ref="F2:G2"/>
  </mergeCells>
  <phoneticPr fontId="0" type="noConversion"/>
  <pageMargins left="0.55000000000000004" right="0" top="0.75" bottom="0.25" header="0.5" footer="0"/>
  <pageSetup scale="90" orientation="portrait" r:id="rId1"/>
  <headerFooter alignWithMargins="0"/>
  <legacy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AA7F1-2234-4FBB-B3D6-32AF9F7D8752}">
  <sheetPr codeName="Sheet34">
    <tabColor indexed="13"/>
  </sheetPr>
  <dimension ref="A1:G46"/>
  <sheetViews>
    <sheetView zoomScale="75" workbookViewId="0">
      <selection activeCell="L25" sqref="L25"/>
    </sheetView>
  </sheetViews>
  <sheetFormatPr defaultColWidth="9.140625" defaultRowHeight="14.25" x14ac:dyDescent="0.2"/>
  <cols>
    <col min="1" max="1" width="1.5703125" style="9" customWidth="1"/>
    <col min="2" max="2" width="6.140625" style="9" customWidth="1"/>
    <col min="3" max="3" width="35" style="8" customWidth="1"/>
    <col min="4" max="5" width="15.7109375" style="8" customWidth="1"/>
    <col min="6" max="6" width="15.140625" style="8" customWidth="1"/>
    <col min="7" max="7" width="17.5703125" style="8" customWidth="1"/>
    <col min="8" max="16384" width="9.140625" style="8"/>
  </cols>
  <sheetData>
    <row r="1" spans="1:7" x14ac:dyDescent="0.2">
      <c r="A1" s="40"/>
      <c r="B1" s="40"/>
      <c r="C1" s="41"/>
      <c r="D1" s="42">
        <v>-1</v>
      </c>
      <c r="E1" s="43">
        <v>-2</v>
      </c>
      <c r="F1" s="44">
        <v>-3</v>
      </c>
      <c r="G1" s="44">
        <v>-4</v>
      </c>
    </row>
    <row r="2" spans="1:7" s="49" customFormat="1" ht="15.75" customHeight="1" x14ac:dyDescent="0.2">
      <c r="A2" s="89"/>
      <c r="B2" s="83"/>
      <c r="C2" s="85"/>
      <c r="D2" s="93"/>
      <c r="E2" s="82" t="s">
        <v>1</v>
      </c>
      <c r="F2" s="879" t="str">
        <f>"BUDGET YEAR ENDING "&amp;TEXT('Form 1'!C138, "MM/DD/YY")</f>
        <v>BUDGET YEAR ENDING 06/30/26</v>
      </c>
      <c r="G2" s="880"/>
    </row>
    <row r="3" spans="1:7" s="49" customFormat="1" ht="15.75" customHeight="1" x14ac:dyDescent="0.2">
      <c r="A3" s="89"/>
      <c r="B3" s="83"/>
      <c r="C3" s="93"/>
      <c r="D3" s="84" t="s">
        <v>486</v>
      </c>
      <c r="E3" s="84" t="s">
        <v>488</v>
      </c>
      <c r="F3" s="93"/>
    </row>
    <row r="4" spans="1:7" s="49" customFormat="1" ht="15.75" customHeight="1" x14ac:dyDescent="0.2">
      <c r="A4" s="89"/>
      <c r="B4" s="83"/>
      <c r="C4" s="85" t="s">
        <v>278</v>
      </c>
      <c r="D4" s="84" t="s">
        <v>487</v>
      </c>
      <c r="E4" s="84" t="s">
        <v>487</v>
      </c>
      <c r="F4" s="88" t="s">
        <v>489</v>
      </c>
      <c r="G4" s="82" t="s">
        <v>158</v>
      </c>
    </row>
    <row r="5" spans="1:7" s="49" customFormat="1" ht="15" customHeight="1" x14ac:dyDescent="0.2">
      <c r="A5" s="46"/>
      <c r="B5" s="74"/>
      <c r="C5" s="75"/>
      <c r="D5" s="337">
        <f>'Form 1'!C129</f>
        <v>45473</v>
      </c>
      <c r="E5" s="337">
        <f>'Form 1'!C133</f>
        <v>45838</v>
      </c>
      <c r="F5" s="86" t="s">
        <v>490</v>
      </c>
      <c r="G5" s="48" t="s">
        <v>490</v>
      </c>
    </row>
    <row r="6" spans="1:7" ht="21" customHeight="1" x14ac:dyDescent="0.25">
      <c r="A6" s="193" t="s">
        <v>117</v>
      </c>
      <c r="B6" s="193"/>
      <c r="C6" s="181" t="s">
        <v>279</v>
      </c>
      <c r="D6" s="194"/>
      <c r="E6" s="194"/>
      <c r="F6" s="194"/>
      <c r="G6" s="164"/>
    </row>
    <row r="7" spans="1:7" x14ac:dyDescent="0.2">
      <c r="A7" s="195" t="s">
        <v>213</v>
      </c>
      <c r="B7" s="196"/>
      <c r="C7" s="144" t="s">
        <v>280</v>
      </c>
      <c r="D7" s="144"/>
      <c r="E7" s="144"/>
      <c r="F7" s="144"/>
      <c r="G7" s="140"/>
    </row>
    <row r="8" spans="1:7" x14ac:dyDescent="0.2">
      <c r="A8" s="196"/>
      <c r="B8" s="196" t="s">
        <v>281</v>
      </c>
      <c r="C8" s="144" t="s">
        <v>282</v>
      </c>
      <c r="D8" s="144"/>
      <c r="E8" s="144"/>
      <c r="F8" s="144"/>
      <c r="G8" s="140"/>
    </row>
    <row r="9" spans="1:7" x14ac:dyDescent="0.2">
      <c r="A9" s="196"/>
      <c r="B9" s="196" t="s">
        <v>283</v>
      </c>
      <c r="C9" s="144" t="s">
        <v>107</v>
      </c>
      <c r="D9" s="144"/>
      <c r="E9" s="144"/>
      <c r="F9" s="144"/>
      <c r="G9" s="140"/>
    </row>
    <row r="10" spans="1:7" x14ac:dyDescent="0.2">
      <c r="A10" s="196" t="s">
        <v>216</v>
      </c>
      <c r="B10" s="196"/>
      <c r="C10" s="144" t="s">
        <v>284</v>
      </c>
      <c r="D10" s="144"/>
      <c r="E10" s="144"/>
      <c r="F10" s="144"/>
      <c r="G10" s="140"/>
    </row>
    <row r="11" spans="1:7" x14ac:dyDescent="0.2">
      <c r="A11" s="196"/>
      <c r="B11" s="196" t="s">
        <v>285</v>
      </c>
      <c r="C11" s="144" t="s">
        <v>286</v>
      </c>
      <c r="D11" s="144"/>
      <c r="E11" s="144"/>
      <c r="F11" s="144"/>
      <c r="G11" s="140"/>
    </row>
    <row r="12" spans="1:7" x14ac:dyDescent="0.2">
      <c r="A12" s="196"/>
      <c r="B12" s="196" t="s">
        <v>287</v>
      </c>
      <c r="C12" s="144" t="s">
        <v>288</v>
      </c>
      <c r="D12" s="144"/>
      <c r="E12" s="144"/>
      <c r="F12" s="144"/>
      <c r="G12" s="140"/>
    </row>
    <row r="13" spans="1:7" x14ac:dyDescent="0.2">
      <c r="A13" s="195" t="s">
        <v>219</v>
      </c>
      <c r="B13" s="196"/>
      <c r="C13" s="144" t="s">
        <v>289</v>
      </c>
      <c r="D13" s="144"/>
      <c r="E13" s="144"/>
      <c r="F13" s="144"/>
      <c r="G13" s="140"/>
    </row>
    <row r="14" spans="1:7" x14ac:dyDescent="0.2">
      <c r="A14" s="196"/>
      <c r="B14" s="196" t="s">
        <v>290</v>
      </c>
      <c r="C14" s="144" t="s">
        <v>291</v>
      </c>
      <c r="D14" s="144"/>
      <c r="E14" s="144"/>
      <c r="F14" s="144"/>
      <c r="G14" s="140"/>
    </row>
    <row r="15" spans="1:7" x14ac:dyDescent="0.2">
      <c r="A15" s="196"/>
      <c r="B15" s="196" t="s">
        <v>292</v>
      </c>
      <c r="C15" s="144" t="s">
        <v>293</v>
      </c>
      <c r="D15" s="144"/>
      <c r="E15" s="144"/>
      <c r="F15" s="144"/>
      <c r="G15" s="140"/>
    </row>
    <row r="16" spans="1:7" x14ac:dyDescent="0.2">
      <c r="A16" s="196"/>
      <c r="B16" s="196" t="s">
        <v>294</v>
      </c>
      <c r="C16" s="144" t="s">
        <v>295</v>
      </c>
      <c r="D16" s="144"/>
      <c r="E16" s="144"/>
      <c r="F16" s="144"/>
      <c r="G16" s="140"/>
    </row>
    <row r="17" spans="1:7" x14ac:dyDescent="0.2">
      <c r="A17" s="195"/>
      <c r="B17" s="196" t="s">
        <v>296</v>
      </c>
      <c r="C17" s="144" t="s">
        <v>297</v>
      </c>
      <c r="D17" s="144"/>
      <c r="E17" s="144"/>
      <c r="F17" s="144"/>
      <c r="G17" s="140"/>
    </row>
    <row r="18" spans="1:7" ht="26.25" customHeight="1" x14ac:dyDescent="0.2">
      <c r="A18" s="196"/>
      <c r="B18" s="197" t="s">
        <v>298</v>
      </c>
      <c r="C18" s="169" t="s">
        <v>299</v>
      </c>
      <c r="D18" s="144"/>
      <c r="E18" s="144"/>
      <c r="F18" s="144"/>
      <c r="G18" s="140"/>
    </row>
    <row r="19" spans="1:7" x14ac:dyDescent="0.2">
      <c r="A19" s="196"/>
      <c r="B19" s="196" t="s">
        <v>300</v>
      </c>
      <c r="C19" s="144" t="s">
        <v>301</v>
      </c>
      <c r="D19" s="144"/>
      <c r="E19" s="144"/>
      <c r="F19" s="144"/>
      <c r="G19" s="140"/>
    </row>
    <row r="20" spans="1:7" x14ac:dyDescent="0.2">
      <c r="A20" s="196"/>
      <c r="B20" s="196" t="s">
        <v>302</v>
      </c>
      <c r="C20" s="144" t="s">
        <v>303</v>
      </c>
      <c r="D20" s="144"/>
      <c r="E20" s="144"/>
      <c r="F20" s="144"/>
      <c r="G20" s="140"/>
    </row>
    <row r="21" spans="1:7" x14ac:dyDescent="0.2">
      <c r="A21" s="195"/>
      <c r="B21" s="196" t="s">
        <v>304</v>
      </c>
      <c r="C21" s="144" t="s">
        <v>305</v>
      </c>
      <c r="D21" s="144"/>
      <c r="E21" s="144"/>
      <c r="F21" s="144"/>
      <c r="G21" s="140"/>
    </row>
    <row r="22" spans="1:7" x14ac:dyDescent="0.2">
      <c r="A22" s="196"/>
      <c r="B22" s="196" t="s">
        <v>119</v>
      </c>
      <c r="C22" s="144" t="s">
        <v>306</v>
      </c>
      <c r="D22" s="144"/>
      <c r="E22" s="144"/>
      <c r="F22" s="144"/>
      <c r="G22" s="140"/>
    </row>
    <row r="23" spans="1:7" x14ac:dyDescent="0.2">
      <c r="A23" s="195"/>
      <c r="B23" s="196" t="s">
        <v>307</v>
      </c>
      <c r="C23" s="144" t="s">
        <v>308</v>
      </c>
      <c r="D23" s="144"/>
      <c r="E23" s="144"/>
      <c r="F23" s="144"/>
      <c r="G23" s="140"/>
    </row>
    <row r="24" spans="1:7" x14ac:dyDescent="0.2">
      <c r="A24" s="196"/>
      <c r="B24" s="196" t="s">
        <v>309</v>
      </c>
      <c r="C24" s="144" t="s">
        <v>310</v>
      </c>
      <c r="D24" s="144"/>
      <c r="E24" s="144"/>
      <c r="F24" s="144"/>
      <c r="G24" s="140"/>
    </row>
    <row r="25" spans="1:7" x14ac:dyDescent="0.2">
      <c r="A25" s="196"/>
      <c r="B25" s="196" t="s">
        <v>311</v>
      </c>
      <c r="C25" s="144" t="s">
        <v>312</v>
      </c>
      <c r="D25" s="144"/>
      <c r="E25" s="144"/>
      <c r="F25" s="144"/>
      <c r="G25" s="140"/>
    </row>
    <row r="26" spans="1:7" x14ac:dyDescent="0.2">
      <c r="A26" s="196"/>
      <c r="B26" s="196" t="s">
        <v>313</v>
      </c>
      <c r="C26" s="144" t="s">
        <v>314</v>
      </c>
      <c r="D26" s="144"/>
      <c r="E26" s="144"/>
      <c r="F26" s="144"/>
      <c r="G26" s="140"/>
    </row>
    <row r="27" spans="1:7" x14ac:dyDescent="0.2">
      <c r="A27" s="196" t="s">
        <v>221</v>
      </c>
      <c r="B27" s="196"/>
      <c r="C27" s="144" t="s">
        <v>315</v>
      </c>
      <c r="D27" s="144"/>
      <c r="E27" s="144"/>
      <c r="F27" s="144"/>
      <c r="G27" s="140"/>
    </row>
    <row r="28" spans="1:7" x14ac:dyDescent="0.2">
      <c r="A28" s="196"/>
      <c r="B28" s="196" t="s">
        <v>316</v>
      </c>
      <c r="C28" s="144" t="s">
        <v>317</v>
      </c>
      <c r="D28" s="144"/>
      <c r="E28" s="144"/>
      <c r="F28" s="144"/>
      <c r="G28" s="140"/>
    </row>
    <row r="29" spans="1:7" x14ac:dyDescent="0.2">
      <c r="A29" s="196"/>
      <c r="B29" s="196" t="s">
        <v>318</v>
      </c>
      <c r="C29" s="144" t="s">
        <v>319</v>
      </c>
      <c r="D29" s="144"/>
      <c r="E29" s="144"/>
      <c r="F29" s="144"/>
      <c r="G29" s="140"/>
    </row>
    <row r="30" spans="1:7" x14ac:dyDescent="0.2">
      <c r="A30" s="196"/>
      <c r="B30" s="196" t="s">
        <v>320</v>
      </c>
      <c r="C30" s="144" t="s">
        <v>321</v>
      </c>
      <c r="D30" s="144"/>
      <c r="E30" s="144"/>
      <c r="F30" s="144"/>
      <c r="G30" s="140"/>
    </row>
    <row r="31" spans="1:7" x14ac:dyDescent="0.2">
      <c r="A31" s="196"/>
      <c r="B31" s="196" t="s">
        <v>322</v>
      </c>
      <c r="C31" s="144" t="s">
        <v>323</v>
      </c>
      <c r="D31" s="144"/>
      <c r="E31" s="144"/>
      <c r="F31" s="144"/>
      <c r="G31" s="140"/>
    </row>
    <row r="32" spans="1:7" x14ac:dyDescent="0.2">
      <c r="A32" s="196" t="s">
        <v>324</v>
      </c>
      <c r="B32" s="196"/>
      <c r="C32" s="144" t="s">
        <v>325</v>
      </c>
      <c r="D32" s="144"/>
      <c r="E32" s="144"/>
      <c r="F32" s="144"/>
      <c r="G32" s="140"/>
    </row>
    <row r="33" spans="1:7" x14ac:dyDescent="0.2">
      <c r="A33" s="196"/>
      <c r="B33" s="196" t="s">
        <v>326</v>
      </c>
      <c r="C33" s="144" t="s">
        <v>327</v>
      </c>
      <c r="D33" s="144"/>
      <c r="E33" s="144"/>
      <c r="F33" s="144"/>
      <c r="G33" s="140"/>
    </row>
    <row r="34" spans="1:7" x14ac:dyDescent="0.2">
      <c r="A34" s="195" t="s">
        <v>196</v>
      </c>
      <c r="B34" s="196"/>
      <c r="C34" s="338" t="s">
        <v>328</v>
      </c>
      <c r="D34" s="144"/>
      <c r="E34" s="144"/>
      <c r="F34" s="144"/>
      <c r="G34" s="140"/>
    </row>
    <row r="35" spans="1:7" x14ac:dyDescent="0.2">
      <c r="A35" s="198"/>
      <c r="B35" s="198"/>
      <c r="C35" s="194"/>
      <c r="D35" s="194"/>
      <c r="E35" s="194"/>
      <c r="F35" s="194"/>
      <c r="G35" s="164"/>
    </row>
    <row r="36" spans="1:7" ht="15.75" thickBot="1" x14ac:dyDescent="0.3">
      <c r="A36" s="199" t="s">
        <v>329</v>
      </c>
      <c r="B36" s="200"/>
      <c r="C36" s="161"/>
      <c r="D36" s="161"/>
      <c r="E36" s="161"/>
      <c r="F36" s="161"/>
      <c r="G36" s="201"/>
    </row>
    <row r="37" spans="1:7" ht="15" thickTop="1" x14ac:dyDescent="0.2">
      <c r="A37" s="198"/>
      <c r="B37" s="198"/>
      <c r="C37" s="164"/>
      <c r="D37" s="164"/>
      <c r="E37" s="164"/>
      <c r="F37" s="164"/>
      <c r="G37" s="164"/>
    </row>
    <row r="38" spans="1:7" x14ac:dyDescent="0.2">
      <c r="A38" s="198"/>
      <c r="B38" s="198"/>
      <c r="C38" s="164"/>
      <c r="D38" s="164"/>
      <c r="E38" s="164"/>
      <c r="F38" s="164"/>
      <c r="G38" s="164"/>
    </row>
    <row r="39" spans="1:7" x14ac:dyDescent="0.2">
      <c r="A39" s="198"/>
      <c r="B39" s="198"/>
      <c r="C39" s="164"/>
      <c r="D39" s="164"/>
      <c r="E39" s="164"/>
      <c r="F39" s="164"/>
      <c r="G39" s="164"/>
    </row>
    <row r="40" spans="1:7" x14ac:dyDescent="0.2">
      <c r="A40" s="198"/>
      <c r="B40" s="198"/>
      <c r="C40" s="164"/>
      <c r="D40" s="164"/>
      <c r="E40" s="164"/>
      <c r="F40" s="164"/>
      <c r="G40" s="164"/>
    </row>
    <row r="41" spans="1:7" ht="16.5" customHeight="1" x14ac:dyDescent="0.2">
      <c r="A41" s="198"/>
      <c r="B41" s="198"/>
      <c r="C41" s="164"/>
      <c r="D41" s="164"/>
      <c r="E41" s="164"/>
      <c r="F41" s="164"/>
      <c r="G41" s="164"/>
    </row>
    <row r="42" spans="1:7" x14ac:dyDescent="0.2">
      <c r="A42" s="198"/>
      <c r="B42" s="198"/>
      <c r="C42" s="164"/>
      <c r="D42" s="164"/>
      <c r="E42" s="164"/>
      <c r="F42" s="164"/>
      <c r="G42" s="164"/>
    </row>
    <row r="43" spans="1:7" x14ac:dyDescent="0.2">
      <c r="A43" s="198"/>
      <c r="B43" s="198"/>
      <c r="C43" s="164"/>
      <c r="D43" s="164"/>
      <c r="E43" s="164"/>
      <c r="F43" s="164"/>
      <c r="G43" s="164"/>
    </row>
    <row r="44" spans="1:7" x14ac:dyDescent="0.2">
      <c r="A44" s="198"/>
      <c r="B44" s="198"/>
      <c r="C44" s="164"/>
      <c r="D44" s="164"/>
      <c r="E44" s="164"/>
      <c r="F44" s="164"/>
      <c r="G44" s="164"/>
    </row>
    <row r="45" spans="1:7" x14ac:dyDescent="0.2">
      <c r="A45" s="198"/>
      <c r="B45" s="198"/>
      <c r="C45" s="164"/>
      <c r="D45" s="164"/>
      <c r="E45" s="164"/>
      <c r="F45" s="107"/>
      <c r="G45" s="135" t="s">
        <v>501</v>
      </c>
    </row>
    <row r="46" spans="1:7" x14ac:dyDescent="0.2">
      <c r="G46" s="335">
        <f>'Form 1'!$C$147</f>
        <v>45586</v>
      </c>
    </row>
  </sheetData>
  <mergeCells count="1">
    <mergeCell ref="F2:G2"/>
  </mergeCells>
  <phoneticPr fontId="0" type="noConversion"/>
  <pageMargins left="0.66" right="0" top="1" bottom="0.75" header="0.5" footer="0"/>
  <pageSetup scale="90" orientation="portrait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5C550-C81D-425D-900D-5A35A7EAEA00}">
  <sheetPr codeName="Sheet35">
    <tabColor indexed="13"/>
  </sheetPr>
  <dimension ref="A1:G46"/>
  <sheetViews>
    <sheetView zoomScale="75" workbookViewId="0">
      <selection activeCell="L25" sqref="L25"/>
    </sheetView>
  </sheetViews>
  <sheetFormatPr defaultColWidth="9.140625" defaultRowHeight="14.25" x14ac:dyDescent="0.2"/>
  <cols>
    <col min="1" max="1" width="2" style="9" customWidth="1"/>
    <col min="2" max="2" width="5.42578125" style="9" customWidth="1"/>
    <col min="3" max="3" width="35.42578125" style="8" customWidth="1"/>
    <col min="4" max="5" width="15.7109375" style="8" customWidth="1"/>
    <col min="6" max="6" width="15.28515625" style="8" customWidth="1"/>
    <col min="7" max="7" width="16.42578125" style="8" customWidth="1"/>
    <col min="8" max="16384" width="9.140625" style="8"/>
  </cols>
  <sheetData>
    <row r="1" spans="1:7" x14ac:dyDescent="0.2">
      <c r="A1" s="40"/>
      <c r="B1" s="40"/>
      <c r="C1" s="41"/>
      <c r="D1" s="42">
        <v>-1</v>
      </c>
      <c r="E1" s="43">
        <v>-2</v>
      </c>
      <c r="F1" s="44">
        <v>-3</v>
      </c>
      <c r="G1" s="44">
        <v>-4</v>
      </c>
    </row>
    <row r="2" spans="1:7" s="49" customFormat="1" ht="15.75" customHeight="1" x14ac:dyDescent="0.2">
      <c r="A2" s="89"/>
      <c r="C2" s="93"/>
      <c r="D2" s="93"/>
      <c r="E2" s="82" t="s">
        <v>1</v>
      </c>
      <c r="F2" s="879" t="str">
        <f>"BUDGET YEAR ENDING "&amp;TEXT('Form 1'!C138, "MM/DD/YY")</f>
        <v>BUDGET YEAR ENDING 06/30/26</v>
      </c>
      <c r="G2" s="880"/>
    </row>
    <row r="3" spans="1:7" s="49" customFormat="1" ht="15.75" customHeight="1" x14ac:dyDescent="0.2">
      <c r="A3" s="89"/>
      <c r="B3" s="881" t="s">
        <v>491</v>
      </c>
      <c r="C3" s="882"/>
      <c r="D3" s="84" t="s">
        <v>486</v>
      </c>
      <c r="E3" s="84" t="s">
        <v>488</v>
      </c>
      <c r="F3" s="91"/>
    </row>
    <row r="4" spans="1:7" s="49" customFormat="1" ht="15.75" customHeight="1" x14ac:dyDescent="0.2">
      <c r="A4" s="89"/>
      <c r="B4" s="881" t="s">
        <v>492</v>
      </c>
      <c r="C4" s="882"/>
      <c r="D4" s="84" t="s">
        <v>487</v>
      </c>
      <c r="E4" s="84" t="s">
        <v>487</v>
      </c>
      <c r="F4" s="88" t="s">
        <v>489</v>
      </c>
      <c r="G4" s="82" t="s">
        <v>158</v>
      </c>
    </row>
    <row r="5" spans="1:7" s="49" customFormat="1" ht="15" customHeight="1" x14ac:dyDescent="0.2">
      <c r="A5" s="46"/>
      <c r="B5" s="74"/>
      <c r="C5" s="75"/>
      <c r="D5" s="337">
        <f>'Form 1'!C129</f>
        <v>45473</v>
      </c>
      <c r="E5" s="337">
        <f>'Form 1'!C133</f>
        <v>45838</v>
      </c>
      <c r="F5" s="86" t="s">
        <v>490</v>
      </c>
      <c r="G5" s="48" t="s">
        <v>490</v>
      </c>
    </row>
    <row r="6" spans="1:7" ht="19.5" customHeight="1" x14ac:dyDescent="0.25">
      <c r="A6" s="193" t="s">
        <v>261</v>
      </c>
      <c r="B6" s="193"/>
      <c r="C6" s="181" t="s">
        <v>262</v>
      </c>
      <c r="D6" s="155"/>
      <c r="E6" s="155"/>
      <c r="F6" s="155"/>
      <c r="G6" s="156"/>
    </row>
    <row r="7" spans="1:7" x14ac:dyDescent="0.2">
      <c r="A7" s="195"/>
      <c r="B7" s="196" t="s">
        <v>263</v>
      </c>
      <c r="C7" s="144" t="s">
        <v>264</v>
      </c>
      <c r="D7" s="142"/>
      <c r="E7" s="142"/>
      <c r="F7" s="142"/>
      <c r="G7" s="143"/>
    </row>
    <row r="8" spans="1:7" x14ac:dyDescent="0.2">
      <c r="A8" s="196"/>
      <c r="B8" s="196" t="s">
        <v>127</v>
      </c>
      <c r="C8" s="144" t="s">
        <v>265</v>
      </c>
      <c r="D8" s="142"/>
      <c r="E8" s="142"/>
      <c r="F8" s="142"/>
      <c r="G8" s="143"/>
    </row>
    <row r="9" spans="1:7" x14ac:dyDescent="0.2">
      <c r="A9" s="196"/>
      <c r="B9" s="196" t="s">
        <v>266</v>
      </c>
      <c r="C9" s="144" t="s">
        <v>267</v>
      </c>
      <c r="D9" s="142"/>
      <c r="E9" s="142"/>
      <c r="F9" s="142"/>
      <c r="G9" s="143"/>
    </row>
    <row r="10" spans="1:7" x14ac:dyDescent="0.2">
      <c r="A10" s="196"/>
      <c r="B10" s="196"/>
      <c r="C10" s="144"/>
      <c r="D10" s="142"/>
      <c r="E10" s="142"/>
      <c r="F10" s="142"/>
      <c r="G10" s="143"/>
    </row>
    <row r="11" spans="1:7" ht="20.25" customHeight="1" thickBot="1" x14ac:dyDescent="0.3">
      <c r="A11" s="202" t="s">
        <v>268</v>
      </c>
      <c r="B11" s="203"/>
      <c r="C11" s="204"/>
      <c r="D11" s="205"/>
      <c r="E11" s="205"/>
      <c r="F11" s="205"/>
      <c r="G11" s="206"/>
    </row>
    <row r="12" spans="1:7" ht="21.75" customHeight="1" x14ac:dyDescent="0.25">
      <c r="A12" s="207" t="s">
        <v>269</v>
      </c>
      <c r="B12" s="196"/>
      <c r="C12" s="144"/>
      <c r="D12" s="142"/>
      <c r="E12" s="142"/>
      <c r="F12" s="142"/>
      <c r="G12" s="143"/>
    </row>
    <row r="13" spans="1:7" x14ac:dyDescent="0.2">
      <c r="A13" s="195"/>
      <c r="B13" s="196" t="s">
        <v>270</v>
      </c>
      <c r="C13" s="144"/>
      <c r="D13" s="142"/>
      <c r="E13" s="142"/>
      <c r="F13" s="142"/>
      <c r="G13" s="143"/>
    </row>
    <row r="14" spans="1:7" x14ac:dyDescent="0.2">
      <c r="A14" s="196"/>
      <c r="B14" s="196" t="s">
        <v>271</v>
      </c>
      <c r="C14" s="144"/>
      <c r="D14" s="142"/>
      <c r="E14" s="142"/>
      <c r="F14" s="142"/>
      <c r="G14" s="143"/>
    </row>
    <row r="15" spans="1:7" ht="21.75" customHeight="1" thickBot="1" x14ac:dyDescent="0.3">
      <c r="A15" s="202" t="s">
        <v>272</v>
      </c>
      <c r="B15" s="203"/>
      <c r="C15" s="204"/>
      <c r="D15" s="205"/>
      <c r="E15" s="205"/>
      <c r="F15" s="205"/>
      <c r="G15" s="206"/>
    </row>
    <row r="16" spans="1:7" ht="18.75" customHeight="1" x14ac:dyDescent="0.2">
      <c r="A16" s="196"/>
      <c r="B16" s="196" t="s">
        <v>273</v>
      </c>
      <c r="C16" s="144"/>
      <c r="D16" s="142"/>
      <c r="E16" s="142"/>
      <c r="F16" s="142"/>
      <c r="G16" s="143"/>
    </row>
    <row r="17" spans="1:7" ht="18.75" customHeight="1" x14ac:dyDescent="0.2">
      <c r="A17" s="195"/>
      <c r="B17" s="196" t="s">
        <v>274</v>
      </c>
      <c r="C17" s="144"/>
      <c r="D17" s="142"/>
      <c r="E17" s="142"/>
      <c r="F17" s="142"/>
      <c r="G17" s="143"/>
    </row>
    <row r="18" spans="1:7" ht="27.75" customHeight="1" thickBot="1" x14ac:dyDescent="0.3">
      <c r="A18" s="199" t="s">
        <v>275</v>
      </c>
      <c r="B18" s="200"/>
      <c r="C18" s="161"/>
      <c r="D18" s="162"/>
      <c r="E18" s="162"/>
      <c r="F18" s="162"/>
      <c r="G18" s="163"/>
    </row>
    <row r="19" spans="1:7" ht="15" thickTop="1" x14ac:dyDescent="0.2">
      <c r="A19" s="198"/>
      <c r="B19" s="198"/>
      <c r="C19" s="164"/>
      <c r="D19" s="164"/>
      <c r="E19" s="164"/>
      <c r="F19" s="164"/>
      <c r="G19" s="164"/>
    </row>
    <row r="20" spans="1:7" x14ac:dyDescent="0.2">
      <c r="A20" s="198"/>
      <c r="B20" s="198"/>
      <c r="C20" s="164"/>
      <c r="D20" s="164"/>
      <c r="E20" s="164"/>
      <c r="F20" s="164"/>
      <c r="G20" s="164"/>
    </row>
    <row r="21" spans="1:7" x14ac:dyDescent="0.2">
      <c r="A21" s="198"/>
      <c r="B21" s="198"/>
      <c r="C21" s="164"/>
      <c r="D21" s="164"/>
      <c r="E21" s="164"/>
      <c r="F21" s="164"/>
      <c r="G21" s="164"/>
    </row>
    <row r="22" spans="1:7" x14ac:dyDescent="0.2">
      <c r="A22" s="183"/>
      <c r="B22" s="183"/>
      <c r="C22" s="140"/>
      <c r="D22" s="164" t="s">
        <v>53</v>
      </c>
      <c r="E22" s="140"/>
      <c r="F22" s="336" t="str">
        <f>"Budget Fiscal Year "&amp;TEXT('Form 1'!$C$136, "mm/dd/yy")</f>
        <v>Budget Fiscal Year 2025-2026</v>
      </c>
      <c r="G22" s="164"/>
    </row>
    <row r="23" spans="1:7" x14ac:dyDescent="0.2">
      <c r="A23" s="195"/>
      <c r="B23" s="182"/>
      <c r="C23" s="192"/>
      <c r="D23" s="191" t="s">
        <v>276</v>
      </c>
      <c r="E23" s="164"/>
      <c r="F23" s="164"/>
      <c r="G23" s="164"/>
    </row>
    <row r="24" spans="1:7" x14ac:dyDescent="0.2">
      <c r="A24" s="191"/>
      <c r="B24" s="191"/>
      <c r="C24" s="164"/>
      <c r="D24" s="164"/>
      <c r="E24" s="164"/>
      <c r="F24" s="164"/>
      <c r="G24" s="164"/>
    </row>
    <row r="25" spans="1:7" x14ac:dyDescent="0.2">
      <c r="A25" s="191" t="s">
        <v>277</v>
      </c>
      <c r="B25" s="191"/>
      <c r="C25" s="164"/>
      <c r="D25" s="164"/>
      <c r="E25" s="164"/>
      <c r="F25" s="164"/>
      <c r="G25" s="164"/>
    </row>
    <row r="26" spans="1:7" x14ac:dyDescent="0.2">
      <c r="A26" s="198"/>
      <c r="B26" s="198"/>
      <c r="C26" s="164"/>
      <c r="D26" s="164"/>
      <c r="E26" s="164"/>
      <c r="F26" s="164"/>
      <c r="G26" s="164"/>
    </row>
    <row r="27" spans="1:7" x14ac:dyDescent="0.2">
      <c r="A27" s="198"/>
      <c r="B27" s="198"/>
      <c r="C27" s="164"/>
      <c r="D27" s="164"/>
      <c r="E27" s="164"/>
      <c r="F27" s="164"/>
      <c r="G27" s="164"/>
    </row>
    <row r="28" spans="1:7" x14ac:dyDescent="0.2">
      <c r="A28" s="198"/>
      <c r="B28" s="198"/>
      <c r="C28" s="164"/>
      <c r="D28" s="164"/>
      <c r="E28" s="164"/>
      <c r="F28" s="164"/>
      <c r="G28" s="164"/>
    </row>
    <row r="29" spans="1:7" x14ac:dyDescent="0.2">
      <c r="A29" s="198"/>
      <c r="B29" s="198"/>
      <c r="C29" s="164"/>
      <c r="D29" s="164"/>
      <c r="E29" s="164"/>
      <c r="F29" s="164"/>
      <c r="G29" s="164"/>
    </row>
    <row r="30" spans="1:7" ht="18.75" customHeight="1" x14ac:dyDescent="0.2">
      <c r="A30" s="198"/>
      <c r="B30" s="198"/>
      <c r="C30" s="164"/>
      <c r="D30" s="164"/>
      <c r="E30" s="164"/>
      <c r="F30" s="164"/>
      <c r="G30" s="164"/>
    </row>
    <row r="31" spans="1:7" x14ac:dyDescent="0.2">
      <c r="A31" s="198"/>
      <c r="B31" s="198"/>
      <c r="C31" s="164"/>
      <c r="D31" s="164"/>
      <c r="E31" s="164"/>
      <c r="F31" s="164"/>
      <c r="G31" s="164"/>
    </row>
    <row r="32" spans="1:7" x14ac:dyDescent="0.2">
      <c r="A32" s="198"/>
      <c r="B32" s="198"/>
      <c r="C32" s="164"/>
      <c r="D32" s="164"/>
      <c r="E32" s="164"/>
      <c r="F32" s="164"/>
      <c r="G32" s="164"/>
    </row>
    <row r="33" spans="1:7" x14ac:dyDescent="0.2">
      <c r="A33" s="198"/>
      <c r="B33" s="198"/>
      <c r="C33" s="164"/>
      <c r="D33" s="164"/>
      <c r="E33" s="164"/>
      <c r="F33" s="164"/>
      <c r="G33" s="164"/>
    </row>
    <row r="34" spans="1:7" x14ac:dyDescent="0.2">
      <c r="A34" s="198"/>
      <c r="B34" s="198"/>
      <c r="C34" s="164"/>
      <c r="D34" s="164"/>
      <c r="E34" s="164"/>
      <c r="F34" s="164"/>
      <c r="G34" s="164"/>
    </row>
    <row r="35" spans="1:7" x14ac:dyDescent="0.2">
      <c r="A35" s="198"/>
      <c r="B35" s="198"/>
      <c r="C35" s="164"/>
      <c r="D35" s="164"/>
      <c r="E35" s="164"/>
      <c r="F35" s="164"/>
      <c r="G35" s="164"/>
    </row>
    <row r="36" spans="1:7" x14ac:dyDescent="0.2">
      <c r="A36" s="198"/>
      <c r="B36" s="198"/>
      <c r="C36" s="164"/>
      <c r="D36" s="164"/>
      <c r="E36" s="164"/>
      <c r="F36" s="164"/>
      <c r="G36" s="164"/>
    </row>
    <row r="37" spans="1:7" x14ac:dyDescent="0.2">
      <c r="A37" s="198"/>
      <c r="B37" s="198"/>
      <c r="C37" s="164"/>
      <c r="D37" s="164"/>
      <c r="E37" s="164"/>
      <c r="F37" s="164"/>
      <c r="G37" s="164"/>
    </row>
    <row r="38" spans="1:7" x14ac:dyDescent="0.2">
      <c r="A38" s="198"/>
      <c r="B38" s="198"/>
      <c r="C38" s="164"/>
      <c r="D38" s="164"/>
      <c r="E38" s="164"/>
      <c r="F38" s="164"/>
      <c r="G38" s="164"/>
    </row>
    <row r="39" spans="1:7" x14ac:dyDescent="0.2">
      <c r="A39" s="198"/>
      <c r="B39" s="198"/>
      <c r="C39" s="164"/>
      <c r="D39" s="164"/>
      <c r="E39" s="164"/>
      <c r="F39" s="164"/>
      <c r="G39" s="164"/>
    </row>
    <row r="40" spans="1:7" x14ac:dyDescent="0.2">
      <c r="A40" s="198"/>
      <c r="B40" s="198"/>
      <c r="C40" s="164"/>
      <c r="D40" s="164"/>
      <c r="E40" s="164"/>
      <c r="F40" s="164"/>
      <c r="G40" s="164"/>
    </row>
    <row r="41" spans="1:7" x14ac:dyDescent="0.2">
      <c r="A41" s="198"/>
      <c r="B41" s="198"/>
      <c r="C41" s="164"/>
      <c r="D41" s="164"/>
      <c r="E41" s="164"/>
      <c r="F41" s="164"/>
      <c r="G41" s="164"/>
    </row>
    <row r="42" spans="1:7" x14ac:dyDescent="0.2">
      <c r="A42" s="198"/>
      <c r="B42" s="198"/>
      <c r="C42" s="164"/>
      <c r="D42" s="164"/>
      <c r="E42" s="164"/>
      <c r="F42" s="164"/>
      <c r="G42" s="164"/>
    </row>
    <row r="43" spans="1:7" x14ac:dyDescent="0.2">
      <c r="A43" s="198"/>
      <c r="B43" s="198"/>
      <c r="C43" s="164"/>
      <c r="D43" s="164"/>
      <c r="E43" s="164"/>
      <c r="F43" s="164"/>
      <c r="G43" s="164"/>
    </row>
    <row r="44" spans="1:7" x14ac:dyDescent="0.2">
      <c r="A44" s="198"/>
      <c r="B44" s="198"/>
      <c r="C44" s="164"/>
      <c r="D44" s="164"/>
      <c r="E44" s="164"/>
      <c r="F44" s="164"/>
      <c r="G44" s="164"/>
    </row>
    <row r="45" spans="1:7" x14ac:dyDescent="0.2">
      <c r="A45" s="198"/>
      <c r="B45" s="198"/>
      <c r="C45" s="164"/>
      <c r="D45" s="164"/>
      <c r="E45" s="164"/>
      <c r="F45" s="107"/>
      <c r="G45" s="135" t="s">
        <v>501</v>
      </c>
    </row>
    <row r="46" spans="1:7" x14ac:dyDescent="0.2">
      <c r="G46" s="335">
        <f>'Form 1'!$C$147</f>
        <v>45586</v>
      </c>
    </row>
  </sheetData>
  <mergeCells count="3">
    <mergeCell ref="B3:C3"/>
    <mergeCell ref="B4:C4"/>
    <mergeCell ref="F2:G2"/>
  </mergeCells>
  <phoneticPr fontId="0" type="noConversion"/>
  <pageMargins left="0.55000000000000004" right="0" top="1" bottom="0.25" header="0.5" footer="0"/>
  <pageSetup scale="90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DDB40-4F5A-483A-BD3D-B4205A4B4381}">
  <sheetPr codeName="Sheet5">
    <tabColor theme="7"/>
    <pageSetUpPr fitToPage="1"/>
  </sheetPr>
  <dimension ref="A1:O64"/>
  <sheetViews>
    <sheetView zoomScaleNormal="100" workbookViewId="0">
      <selection activeCell="Q10" sqref="Q10"/>
    </sheetView>
  </sheetViews>
  <sheetFormatPr defaultColWidth="9.140625" defaultRowHeight="12" x14ac:dyDescent="0.2"/>
  <cols>
    <col min="1" max="1" width="4.7109375" style="321" customWidth="1"/>
    <col min="2" max="2" width="10.7109375" style="107" customWidth="1"/>
    <col min="3" max="3" width="13.140625" style="107" bestFit="1" customWidth="1"/>
    <col min="4" max="4" width="10.28515625" style="107" customWidth="1"/>
    <col min="5" max="5" width="4.42578125" style="107" customWidth="1"/>
    <col min="6" max="6" width="14" style="107" customWidth="1"/>
    <col min="7" max="7" width="2.42578125" style="107" customWidth="1"/>
    <col min="8" max="8" width="10.5703125" style="107" customWidth="1"/>
    <col min="9" max="9" width="5" style="107" customWidth="1"/>
    <col min="10" max="10" width="16.7109375" style="107" bestFit="1" customWidth="1"/>
    <col min="11" max="11" width="2.85546875" style="107" customWidth="1"/>
    <col min="12" max="12" width="13.28515625" style="107" customWidth="1"/>
    <col min="13" max="13" width="4.28515625" style="107" customWidth="1"/>
    <col min="14" max="14" width="19.42578125" style="107" customWidth="1"/>
    <col min="15" max="16384" width="9.140625" style="107"/>
  </cols>
  <sheetData>
    <row r="1" spans="1:14" x14ac:dyDescent="0.2">
      <c r="A1" s="780" t="s">
        <v>419</v>
      </c>
      <c r="B1" s="780"/>
      <c r="C1" s="780"/>
      <c r="D1" s="780"/>
      <c r="E1" s="780"/>
      <c r="F1" s="780"/>
      <c r="G1" s="780"/>
      <c r="H1" s="780"/>
      <c r="I1" s="780"/>
      <c r="J1" s="780"/>
      <c r="K1" s="780"/>
      <c r="L1" s="780"/>
      <c r="M1" s="780"/>
      <c r="N1" s="780"/>
    </row>
    <row r="2" spans="1:14" ht="14.25" x14ac:dyDescent="0.2">
      <c r="A2" s="164" t="s">
        <v>420</v>
      </c>
      <c r="B2" s="164" t="s">
        <v>421</v>
      </c>
      <c r="C2" s="164"/>
      <c r="D2" s="164"/>
    </row>
    <row r="3" spans="1:14" ht="14.25" x14ac:dyDescent="0.2">
      <c r="A3" s="164"/>
      <c r="B3" s="164" t="s">
        <v>422</v>
      </c>
      <c r="E3" s="474"/>
      <c r="F3" s="603"/>
      <c r="G3" s="603"/>
      <c r="H3" s="603"/>
      <c r="I3" s="603"/>
      <c r="J3" s="778" t="s">
        <v>922</v>
      </c>
      <c r="K3" s="778"/>
      <c r="L3" s="778"/>
      <c r="M3" s="778"/>
      <c r="N3" s="778"/>
    </row>
    <row r="4" spans="1:14" ht="14.25" x14ac:dyDescent="0.2">
      <c r="A4" s="164"/>
      <c r="B4" s="164" t="s">
        <v>423</v>
      </c>
      <c r="E4" s="164"/>
      <c r="F4" s="164"/>
      <c r="J4" s="107" t="s">
        <v>923</v>
      </c>
      <c r="K4" s="107" t="s">
        <v>15</v>
      </c>
      <c r="L4" s="779"/>
      <c r="M4" s="779"/>
      <c r="N4" s="779"/>
    </row>
    <row r="5" spans="1:14" ht="14.25" x14ac:dyDescent="0.2">
      <c r="A5" s="164" t="s">
        <v>424</v>
      </c>
      <c r="B5" s="164" t="s">
        <v>891</v>
      </c>
      <c r="E5" s="474"/>
      <c r="F5" s="604"/>
      <c r="G5" s="604"/>
      <c r="H5" s="604"/>
      <c r="I5" s="604"/>
    </row>
    <row r="6" spans="1:14" ht="14.25" x14ac:dyDescent="0.2">
      <c r="A6" s="164"/>
      <c r="B6" s="164"/>
      <c r="E6" s="164"/>
      <c r="F6" s="164"/>
    </row>
    <row r="7" spans="1:14" ht="14.25" x14ac:dyDescent="0.2">
      <c r="A7" s="164" t="s">
        <v>425</v>
      </c>
      <c r="B7" s="164" t="s">
        <v>426</v>
      </c>
      <c r="E7" s="474"/>
      <c r="F7" s="604"/>
      <c r="G7" s="604"/>
      <c r="H7" s="604"/>
      <c r="I7" s="604"/>
    </row>
    <row r="9" spans="1:14" s="419" customFormat="1" ht="15" customHeight="1" x14ac:dyDescent="0.2">
      <c r="A9" s="419" t="s">
        <v>881</v>
      </c>
      <c r="B9" s="781" t="s">
        <v>703</v>
      </c>
      <c r="C9" s="781"/>
      <c r="D9" s="781"/>
      <c r="E9" s="781"/>
      <c r="F9" s="781"/>
      <c r="G9" s="781"/>
      <c r="H9" s="781"/>
      <c r="I9" s="781"/>
      <c r="J9" s="781"/>
      <c r="K9" s="781"/>
      <c r="L9" s="781"/>
      <c r="M9" s="781"/>
      <c r="N9" s="781"/>
    </row>
    <row r="10" spans="1:14" s="419" customFormat="1" ht="15" customHeight="1" x14ac:dyDescent="0.2">
      <c r="A10" s="591"/>
      <c r="B10" s="591"/>
      <c r="C10" s="591"/>
      <c r="D10" s="591"/>
      <c r="E10" s="591"/>
      <c r="F10" s="591"/>
      <c r="G10" s="591"/>
      <c r="H10" s="591"/>
      <c r="I10" s="591"/>
      <c r="J10" s="591"/>
      <c r="K10" s="591"/>
      <c r="L10" s="591"/>
      <c r="M10" s="591"/>
      <c r="N10" s="592" t="s">
        <v>909</v>
      </c>
    </row>
    <row r="11" spans="1:14" s="419" customFormat="1" ht="15" customHeight="1" x14ac:dyDescent="0.2">
      <c r="A11" s="591"/>
      <c r="B11" s="591"/>
      <c r="C11" s="591"/>
      <c r="D11" s="591"/>
      <c r="E11" s="591"/>
      <c r="F11" s="419" t="s">
        <v>2</v>
      </c>
      <c r="G11" s="591"/>
      <c r="H11" s="591"/>
      <c r="I11" s="591"/>
      <c r="J11" s="592" t="s">
        <v>1</v>
      </c>
      <c r="K11" s="591"/>
      <c r="L11" s="591"/>
      <c r="M11" s="591"/>
      <c r="N11" s="592" t="s">
        <v>3</v>
      </c>
    </row>
    <row r="12" spans="1:14" s="419" customFormat="1" ht="15" customHeight="1" x14ac:dyDescent="0.2">
      <c r="A12" s="591"/>
      <c r="B12" s="591"/>
      <c r="C12" s="591"/>
      <c r="D12" s="591"/>
      <c r="E12" s="591"/>
      <c r="F12" s="124" t="str">
        <f>'Form 1'!C130</f>
        <v>Ending 6/30/2024</v>
      </c>
      <c r="G12" s="591"/>
      <c r="H12" s="591"/>
      <c r="I12" s="591"/>
      <c r="J12" s="124" t="str">
        <f>'Form 1'!C134</f>
        <v>Ending 6/30/2025</v>
      </c>
      <c r="K12" s="107"/>
      <c r="L12" s="107"/>
      <c r="M12" s="107"/>
      <c r="N12" s="124" t="str">
        <f>'Form 1'!C141</f>
        <v>Ending 6/30/2026</v>
      </c>
    </row>
    <row r="13" spans="1:14" s="419" customFormat="1" x14ac:dyDescent="0.2">
      <c r="A13" s="593"/>
    </row>
    <row r="14" spans="1:14" s="419" customFormat="1" ht="16.5" customHeight="1" x14ac:dyDescent="0.2">
      <c r="A14" s="593"/>
      <c r="B14" s="419" t="s">
        <v>704</v>
      </c>
      <c r="F14" s="594"/>
      <c r="J14" s="594"/>
      <c r="N14" s="594">
        <v>11.5</v>
      </c>
    </row>
    <row r="15" spans="1:14" s="419" customFormat="1" ht="15.75" customHeight="1" x14ac:dyDescent="0.2">
      <c r="A15" s="593"/>
      <c r="B15" s="419" t="s">
        <v>705</v>
      </c>
      <c r="F15" s="594"/>
      <c r="J15" s="594"/>
      <c r="N15" s="594">
        <v>8.5</v>
      </c>
    </row>
    <row r="16" spans="1:14" s="419" customFormat="1" ht="15.75" customHeight="1" x14ac:dyDescent="0.2">
      <c r="A16" s="593"/>
      <c r="B16" s="543" t="s">
        <v>857</v>
      </c>
      <c r="C16" s="543"/>
      <c r="D16" s="543"/>
      <c r="E16" s="543"/>
      <c r="F16" s="595"/>
      <c r="G16" s="543"/>
      <c r="H16" s="543"/>
      <c r="I16" s="543"/>
      <c r="J16" s="595"/>
      <c r="K16" s="543"/>
      <c r="L16" s="543"/>
      <c r="M16" s="543"/>
      <c r="N16" s="595">
        <v>150</v>
      </c>
    </row>
    <row r="18" spans="1:15" x14ac:dyDescent="0.2">
      <c r="A18" s="596" t="s">
        <v>892</v>
      </c>
      <c r="B18" s="777" t="s">
        <v>894</v>
      </c>
      <c r="C18" s="777"/>
      <c r="D18" s="597"/>
      <c r="E18" s="597"/>
      <c r="F18" s="597"/>
      <c r="G18" s="597"/>
      <c r="H18" s="597"/>
      <c r="I18" s="597"/>
      <c r="J18" s="597"/>
      <c r="K18" s="597"/>
      <c r="L18" s="597"/>
      <c r="M18" s="597"/>
      <c r="N18" s="597"/>
      <c r="O18" s="597"/>
    </row>
    <row r="19" spans="1:15" x14ac:dyDescent="0.2">
      <c r="J19" s="130"/>
      <c r="N19" s="130" t="s">
        <v>910</v>
      </c>
    </row>
    <row r="20" spans="1:15" ht="12.75" customHeight="1" x14ac:dyDescent="0.2">
      <c r="D20" s="130"/>
      <c r="E20" s="130"/>
      <c r="F20" s="130" t="s">
        <v>2</v>
      </c>
      <c r="H20" s="130"/>
      <c r="I20" s="130"/>
      <c r="J20" s="130" t="s">
        <v>911</v>
      </c>
      <c r="L20" s="130"/>
      <c r="M20" s="130"/>
      <c r="N20" s="130" t="s">
        <v>3</v>
      </c>
    </row>
    <row r="21" spans="1:15" ht="12.75" customHeight="1" x14ac:dyDescent="0.2">
      <c r="D21" s="130"/>
      <c r="E21" s="130"/>
      <c r="F21" s="124" t="str">
        <f>'Form 1'!C130</f>
        <v>Ending 6/30/2024</v>
      </c>
      <c r="H21" s="130"/>
      <c r="I21" s="130"/>
      <c r="J21" s="124" t="str">
        <f>'Form 1'!C134</f>
        <v>Ending 6/30/2025</v>
      </c>
      <c r="L21" s="130"/>
      <c r="M21" s="130"/>
      <c r="N21" s="124" t="str">
        <f>'Form 1'!C141</f>
        <v>Ending 6/30/2026</v>
      </c>
    </row>
    <row r="23" spans="1:15" x14ac:dyDescent="0.2">
      <c r="B23" s="129" t="s">
        <v>876</v>
      </c>
      <c r="F23" s="112"/>
      <c r="G23" s="128"/>
      <c r="H23" s="128"/>
      <c r="I23" s="128"/>
      <c r="J23" s="112"/>
      <c r="K23" s="128"/>
      <c r="L23" s="128"/>
      <c r="M23" s="128"/>
      <c r="N23" s="112">
        <f>+N16</f>
        <v>150</v>
      </c>
    </row>
    <row r="24" spans="1:15" x14ac:dyDescent="0.2">
      <c r="F24" s="130"/>
      <c r="G24" s="130"/>
    </row>
    <row r="25" spans="1:15" x14ac:dyDescent="0.2">
      <c r="A25" s="127"/>
      <c r="B25" s="131" t="s">
        <v>11</v>
      </c>
      <c r="F25" s="130"/>
      <c r="G25" s="130"/>
    </row>
    <row r="26" spans="1:15" x14ac:dyDescent="0.2">
      <c r="B26" s="107" t="s">
        <v>12</v>
      </c>
      <c r="F26" s="112"/>
      <c r="G26" s="130"/>
      <c r="J26" s="109"/>
      <c r="N26" s="109">
        <v>0</v>
      </c>
    </row>
    <row r="27" spans="1:15" x14ac:dyDescent="0.2">
      <c r="F27" s="130"/>
      <c r="G27" s="130"/>
    </row>
    <row r="28" spans="1:15" x14ac:dyDescent="0.2">
      <c r="A28" s="127"/>
      <c r="B28" s="131" t="s">
        <v>13</v>
      </c>
      <c r="F28" s="130"/>
      <c r="G28" s="130"/>
    </row>
    <row r="29" spans="1:15" x14ac:dyDescent="0.2">
      <c r="B29" s="107" t="s">
        <v>14</v>
      </c>
      <c r="F29" s="112"/>
      <c r="G29" s="130"/>
      <c r="J29" s="109"/>
      <c r="N29" s="109">
        <v>0</v>
      </c>
    </row>
    <row r="30" spans="1:15" x14ac:dyDescent="0.2">
      <c r="F30" s="130"/>
      <c r="G30" s="130"/>
    </row>
    <row r="31" spans="1:15" x14ac:dyDescent="0.2">
      <c r="B31" s="129" t="s">
        <v>877</v>
      </c>
      <c r="F31" s="112">
        <f>SUM(F23:F29)</f>
        <v>0</v>
      </c>
      <c r="G31" s="130"/>
      <c r="J31" s="112">
        <f>SUM(J23:J29)</f>
        <v>0</v>
      </c>
      <c r="N31" s="112">
        <f>+N23+N26+N29</f>
        <v>150</v>
      </c>
    </row>
    <row r="32" spans="1:15" ht="12.75" thickBot="1" x14ac:dyDescent="0.25">
      <c r="A32" s="322"/>
      <c r="B32" s="132"/>
      <c r="C32" s="132"/>
      <c r="D32" s="132"/>
      <c r="E32" s="132"/>
      <c r="F32" s="132"/>
      <c r="G32" s="132"/>
      <c r="H32" s="132"/>
      <c r="I32" s="132"/>
      <c r="J32" s="132"/>
      <c r="K32" s="132"/>
      <c r="L32" s="132"/>
      <c r="M32" s="132"/>
      <c r="N32" s="133"/>
    </row>
    <row r="33" spans="1:14" ht="21.75" customHeight="1" thickTop="1" x14ac:dyDescent="0.2">
      <c r="L33" s="107" t="s">
        <v>921</v>
      </c>
    </row>
    <row r="34" spans="1:14" ht="12.75" customHeight="1" x14ac:dyDescent="0.2">
      <c r="A34" s="107" t="s">
        <v>882</v>
      </c>
      <c r="B34" s="780" t="s">
        <v>883</v>
      </c>
      <c r="C34" s="780"/>
      <c r="D34" s="780"/>
      <c r="E34" s="780"/>
      <c r="F34" s="780"/>
      <c r="G34" s="780"/>
      <c r="H34" s="780"/>
      <c r="I34" s="780"/>
      <c r="J34" s="780"/>
      <c r="K34" s="780"/>
      <c r="L34" s="780"/>
      <c r="M34" s="780"/>
      <c r="N34" s="780"/>
    </row>
    <row r="35" spans="1:14" x14ac:dyDescent="0.2">
      <c r="A35" s="107"/>
      <c r="E35" s="321"/>
    </row>
    <row r="36" spans="1:14" x14ac:dyDescent="0.2">
      <c r="A36" s="107"/>
      <c r="E36" s="321"/>
      <c r="F36" s="569" t="s">
        <v>858</v>
      </c>
    </row>
    <row r="37" spans="1:14" x14ac:dyDescent="0.2">
      <c r="A37" s="107"/>
      <c r="E37" s="127"/>
      <c r="F37" s="572" t="str">
        <f>"Adjusted Base per Pupil Amount for " &amp;PROPER(L21)</f>
        <v xml:space="preserve">Adjusted Base per Pupil Amount for </v>
      </c>
      <c r="G37" s="130"/>
      <c r="H37" s="130"/>
      <c r="I37" s="130"/>
      <c r="J37" s="130"/>
      <c r="L37" s="598">
        <v>9414</v>
      </c>
      <c r="N37" s="570"/>
    </row>
    <row r="38" spans="1:14" ht="20.25" customHeight="1" x14ac:dyDescent="0.2">
      <c r="A38" s="107"/>
      <c r="E38" s="127"/>
      <c r="F38" s="572" t="s">
        <v>859</v>
      </c>
      <c r="G38" s="130"/>
      <c r="H38" s="130"/>
      <c r="I38" s="130"/>
      <c r="J38" s="130"/>
      <c r="L38" s="599">
        <f>N31</f>
        <v>150</v>
      </c>
      <c r="M38" s="130"/>
    </row>
    <row r="39" spans="1:14" x14ac:dyDescent="0.2">
      <c r="A39" s="107"/>
      <c r="E39" s="321"/>
      <c r="F39" s="600" t="s">
        <v>860</v>
      </c>
      <c r="G39" s="130"/>
      <c r="H39" s="130"/>
      <c r="I39" s="130"/>
      <c r="J39" s="130"/>
      <c r="L39" s="601">
        <f>L37*L38</f>
        <v>1412100</v>
      </c>
    </row>
    <row r="40" spans="1:14" x14ac:dyDescent="0.2">
      <c r="A40" s="107"/>
      <c r="E40" s="321"/>
      <c r="F40" s="572"/>
      <c r="G40" s="130"/>
      <c r="H40" s="130"/>
      <c r="I40" s="130"/>
      <c r="J40" s="130"/>
      <c r="L40" s="570"/>
      <c r="M40" s="571"/>
    </row>
    <row r="41" spans="1:14" x14ac:dyDescent="0.2">
      <c r="A41" s="107"/>
      <c r="E41" s="321"/>
      <c r="F41" s="600" t="s">
        <v>861</v>
      </c>
      <c r="G41" s="130"/>
      <c r="H41" s="130"/>
      <c r="I41" s="130"/>
      <c r="J41" s="130"/>
      <c r="L41" s="570"/>
      <c r="M41" s="571"/>
    </row>
    <row r="42" spans="1:14" x14ac:dyDescent="0.2">
      <c r="A42" s="107"/>
      <c r="E42" s="127"/>
      <c r="F42" s="572" t="s">
        <v>862</v>
      </c>
      <c r="L42" s="585">
        <v>0</v>
      </c>
      <c r="M42" s="571"/>
    </row>
    <row r="43" spans="1:14" x14ac:dyDescent="0.2">
      <c r="A43" s="107"/>
      <c r="E43" s="127"/>
      <c r="F43" s="572" t="s">
        <v>863</v>
      </c>
      <c r="L43" s="585">
        <v>0</v>
      </c>
      <c r="M43" s="571"/>
    </row>
    <row r="44" spans="1:14" x14ac:dyDescent="0.2">
      <c r="A44" s="107"/>
      <c r="E44" s="127"/>
      <c r="F44" s="572" t="s">
        <v>864</v>
      </c>
      <c r="L44" s="586">
        <v>0</v>
      </c>
      <c r="M44" s="571"/>
    </row>
    <row r="45" spans="1:14" x14ac:dyDescent="0.2">
      <c r="A45" s="107"/>
      <c r="E45" s="321"/>
      <c r="F45" s="569" t="s">
        <v>865</v>
      </c>
      <c r="L45" s="601">
        <f>SUM(L42:L44)</f>
        <v>0</v>
      </c>
      <c r="M45" s="571"/>
    </row>
    <row r="46" spans="1:14" x14ac:dyDescent="0.2">
      <c r="A46" s="107"/>
      <c r="E46" s="321"/>
      <c r="L46" s="571"/>
      <c r="M46" s="571"/>
    </row>
    <row r="47" spans="1:14" x14ac:dyDescent="0.2">
      <c r="A47" s="107"/>
      <c r="E47" s="127"/>
      <c r="F47" s="600" t="s">
        <v>866</v>
      </c>
      <c r="G47" s="130"/>
      <c r="H47" s="130"/>
      <c r="I47" s="130"/>
      <c r="J47" s="130"/>
      <c r="L47" s="587">
        <v>0</v>
      </c>
      <c r="M47" s="571"/>
    </row>
    <row r="48" spans="1:14" x14ac:dyDescent="0.2">
      <c r="A48" s="107"/>
      <c r="E48" s="321"/>
      <c r="F48" s="572"/>
      <c r="G48" s="130"/>
      <c r="H48" s="130"/>
      <c r="I48" s="130"/>
      <c r="J48" s="130"/>
      <c r="L48" s="570">
        <f>SUM(L46)</f>
        <v>0</v>
      </c>
      <c r="M48" s="571"/>
    </row>
    <row r="49" spans="1:14" x14ac:dyDescent="0.2">
      <c r="A49" s="107"/>
      <c r="E49" s="321"/>
      <c r="F49" s="569" t="s">
        <v>867</v>
      </c>
      <c r="G49" s="130"/>
      <c r="H49" s="130"/>
      <c r="I49" s="130"/>
      <c r="J49" s="130"/>
      <c r="L49" s="570"/>
      <c r="M49" s="571"/>
    </row>
    <row r="50" spans="1:14" x14ac:dyDescent="0.2">
      <c r="A50" s="107"/>
      <c r="E50" s="127"/>
      <c r="F50" s="572" t="s">
        <v>868</v>
      </c>
      <c r="G50" s="130"/>
      <c r="H50" s="130"/>
      <c r="I50" s="130"/>
      <c r="J50" s="130"/>
      <c r="L50" s="585">
        <v>0</v>
      </c>
      <c r="M50" s="571"/>
    </row>
    <row r="51" spans="1:14" x14ac:dyDescent="0.2">
      <c r="A51" s="107"/>
      <c r="E51" s="127"/>
      <c r="F51" s="572" t="s">
        <v>869</v>
      </c>
      <c r="G51" s="130"/>
      <c r="H51" s="130"/>
      <c r="I51" s="130"/>
      <c r="J51" s="130"/>
      <c r="L51" s="585">
        <v>0</v>
      </c>
      <c r="M51" s="571"/>
    </row>
    <row r="52" spans="1:14" x14ac:dyDescent="0.2">
      <c r="A52" s="107"/>
      <c r="E52" s="127"/>
      <c r="F52" s="572" t="s">
        <v>870</v>
      </c>
      <c r="G52" s="130"/>
      <c r="H52" s="130"/>
      <c r="I52" s="130"/>
      <c r="J52" s="130"/>
      <c r="L52" s="586">
        <v>0</v>
      </c>
      <c r="M52" s="571"/>
    </row>
    <row r="53" spans="1:14" x14ac:dyDescent="0.2">
      <c r="A53" s="107"/>
      <c r="E53" s="321"/>
      <c r="F53" s="600" t="s">
        <v>871</v>
      </c>
      <c r="G53" s="130"/>
      <c r="H53" s="130"/>
      <c r="I53" s="130"/>
      <c r="J53" s="130"/>
      <c r="L53" s="601">
        <f>SUM(L50:L52)</f>
        <v>0</v>
      </c>
      <c r="M53" s="571"/>
    </row>
    <row r="54" spans="1:14" x14ac:dyDescent="0.2">
      <c r="A54" s="107"/>
      <c r="E54" s="321"/>
      <c r="F54" s="127"/>
      <c r="G54" s="130"/>
      <c r="H54" s="130"/>
      <c r="I54" s="130"/>
      <c r="J54" s="130"/>
      <c r="L54" s="571"/>
      <c r="M54" s="571"/>
      <c r="N54" s="570"/>
    </row>
    <row r="55" spans="1:14" ht="12.75" thickBot="1" x14ac:dyDescent="0.25">
      <c r="A55" s="107"/>
      <c r="E55" s="127"/>
      <c r="F55" s="569" t="s">
        <v>872</v>
      </c>
      <c r="L55" s="571"/>
      <c r="M55" s="573"/>
      <c r="N55" s="602">
        <f>SUM(L39,L47,L53,L45)</f>
        <v>1412100</v>
      </c>
    </row>
    <row r="56" spans="1:14" ht="12.75" thickTop="1" x14ac:dyDescent="0.2">
      <c r="M56" s="135"/>
      <c r="N56" s="574"/>
    </row>
    <row r="58" spans="1:14" x14ac:dyDescent="0.2">
      <c r="A58" s="127"/>
      <c r="C58" s="135" t="s">
        <v>953</v>
      </c>
      <c r="D58" s="111" t="s">
        <v>955</v>
      </c>
      <c r="E58" s="111"/>
      <c r="F58" s="111"/>
    </row>
    <row r="59" spans="1:14" x14ac:dyDescent="0.2">
      <c r="M59" s="97"/>
      <c r="N59" s="99"/>
    </row>
    <row r="60" spans="1:14" x14ac:dyDescent="0.2">
      <c r="B60" s="462"/>
      <c r="D60" s="130"/>
      <c r="E60" s="130"/>
      <c r="F60" s="130"/>
      <c r="M60" s="97"/>
      <c r="N60" s="99" t="s">
        <v>501</v>
      </c>
    </row>
    <row r="61" spans="1:14" x14ac:dyDescent="0.2">
      <c r="N61" s="135" t="s">
        <v>920</v>
      </c>
    </row>
    <row r="62" spans="1:14" x14ac:dyDescent="0.2">
      <c r="B62" s="107" t="s">
        <v>755</v>
      </c>
      <c r="N62" s="135" t="s">
        <v>895</v>
      </c>
    </row>
    <row r="63" spans="1:14" ht="12.75" thickBot="1" x14ac:dyDescent="0.25">
      <c r="A63" s="550"/>
      <c r="B63" s="479"/>
      <c r="C63" s="479"/>
      <c r="D63" s="479"/>
      <c r="E63" s="479"/>
      <c r="F63" s="479"/>
      <c r="G63" s="479"/>
      <c r="H63" s="479"/>
      <c r="I63" s="479"/>
      <c r="J63" s="479"/>
      <c r="K63" s="479"/>
      <c r="L63" s="479"/>
      <c r="M63" s="479"/>
      <c r="N63" s="479"/>
    </row>
    <row r="64" spans="1:14" ht="12.75" thickTop="1" x14ac:dyDescent="0.2">
      <c r="N64" s="462"/>
    </row>
  </sheetData>
  <sheetProtection algorithmName="SHA-512" hashValue="+Gs9QcU19PTbJZlmtkg52GGJbl8oN+52oUXkWF2rMWe58QwangAgEzr0zWUHVKRvA3Xeh4BflQuUHtoOhLo/PA==" saltValue="0SRgxbk2AyF37NLyK28Ajg==" spinCount="100000" sheet="1" objects="1" scenarios="1"/>
  <mergeCells count="6">
    <mergeCell ref="B18:C18"/>
    <mergeCell ref="J3:N3"/>
    <mergeCell ref="L4:N4"/>
    <mergeCell ref="B34:N34"/>
    <mergeCell ref="A1:N1"/>
    <mergeCell ref="B9:N9"/>
  </mergeCells>
  <pageMargins left="0.55000000000000004" right="0" top="0.5" bottom="0.25" header="0.5" footer="0"/>
  <pageSetup scale="71" orientation="portrait" r:id="rId1"/>
  <headerFooter alignWithMargins="0">
    <oddFooter>&amp;C&amp;8Last Revised 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50961-21C8-40AF-9F6B-551EA096C022}">
  <sheetPr codeName="Sheet6"/>
  <dimension ref="A1:U59"/>
  <sheetViews>
    <sheetView zoomScale="80" zoomScaleNormal="80" workbookViewId="0">
      <selection activeCell="Q1" sqref="Q1"/>
    </sheetView>
  </sheetViews>
  <sheetFormatPr defaultColWidth="9.140625" defaultRowHeight="12" x14ac:dyDescent="0.2"/>
  <cols>
    <col min="1" max="1" width="4.7109375" style="95" customWidth="1"/>
    <col min="2" max="2" width="10.7109375" style="1" customWidth="1"/>
    <col min="3" max="3" width="3.28515625" style="1" customWidth="1"/>
    <col min="4" max="4" width="10.28515625" style="1" customWidth="1"/>
    <col min="5" max="5" width="4.42578125" style="1" customWidth="1"/>
    <col min="6" max="6" width="14.28515625" style="1" customWidth="1"/>
    <col min="7" max="7" width="4.42578125" style="1" customWidth="1"/>
    <col min="8" max="8" width="10.5703125" style="1" customWidth="1"/>
    <col min="9" max="9" width="4.42578125" style="1" customWidth="1"/>
    <col min="10" max="10" width="15.28515625" style="1" customWidth="1"/>
    <col min="11" max="11" width="2.85546875" style="1" customWidth="1"/>
    <col min="12" max="12" width="2.85546875" style="1" hidden="1" customWidth="1"/>
    <col min="13" max="13" width="11.85546875" style="1" customWidth="1"/>
    <col min="14" max="14" width="4.42578125" style="1" customWidth="1"/>
    <col min="15" max="15" width="16.42578125" style="1" customWidth="1"/>
    <col min="16" max="16" width="9.140625" style="1"/>
    <col min="17" max="17" width="16.7109375" style="1" customWidth="1"/>
    <col min="18" max="16384" width="9.140625" style="1"/>
  </cols>
  <sheetData>
    <row r="1" spans="1:21" x14ac:dyDescent="0.2">
      <c r="A1" s="776" t="s">
        <v>0</v>
      </c>
      <c r="B1" s="776"/>
      <c r="C1" s="776"/>
      <c r="D1" s="776"/>
      <c r="E1" s="776"/>
      <c r="F1" s="776"/>
      <c r="G1" s="776"/>
      <c r="H1" s="776"/>
      <c r="I1" s="776"/>
      <c r="J1" s="776"/>
      <c r="K1" s="776"/>
      <c r="L1" s="776"/>
      <c r="M1" s="776"/>
      <c r="N1" s="776"/>
      <c r="O1" s="776"/>
      <c r="Q1" s="107"/>
      <c r="R1" s="108"/>
    </row>
    <row r="2" spans="1:21" x14ac:dyDescent="0.2">
      <c r="R2" s="108"/>
    </row>
    <row r="3" spans="1:21" ht="12.75" customHeight="1" x14ac:dyDescent="0.2">
      <c r="D3" s="786" t="s">
        <v>2</v>
      </c>
      <c r="E3" s="786"/>
      <c r="F3" s="786"/>
      <c r="H3" s="786" t="s">
        <v>2</v>
      </c>
      <c r="I3" s="786"/>
      <c r="J3" s="786"/>
      <c r="M3" s="786" t="s">
        <v>511</v>
      </c>
      <c r="N3" s="786"/>
      <c r="O3" s="786"/>
      <c r="R3" s="108"/>
    </row>
    <row r="4" spans="1:21" ht="12.75" customHeight="1" thickBot="1" x14ac:dyDescent="0.25">
      <c r="D4" s="787" t="str">
        <f>"ENDING "&amp;TEXT('Form 1'!C129,"mm/dd/yy")</f>
        <v>ENDING 06/30/24</v>
      </c>
      <c r="E4" s="787"/>
      <c r="F4" s="787"/>
      <c r="H4" s="787" t="str">
        <f>"ENDING "&amp;TEXT('Form 1'!C133,"mm/dd/yy")</f>
        <v>ENDING 06/30/25</v>
      </c>
      <c r="I4" s="787"/>
      <c r="J4" s="787"/>
      <c r="M4" s="787" t="str">
        <f>"ENDING "&amp;TEXT('Form 1'!C138,"mm/dd/yy")</f>
        <v>ENDING 06/30/26</v>
      </c>
      <c r="N4" s="787"/>
      <c r="O4" s="787"/>
      <c r="Q4" s="5"/>
      <c r="R4" s="784"/>
      <c r="S4" s="784"/>
      <c r="T4" s="784"/>
      <c r="U4" s="784"/>
    </row>
    <row r="5" spans="1:21" x14ac:dyDescent="0.2">
      <c r="F5" s="3"/>
      <c r="G5" s="5"/>
    </row>
    <row r="6" spans="1:21" x14ac:dyDescent="0.2">
      <c r="A6" s="2">
        <v>1</v>
      </c>
      <c r="B6" s="1" t="s">
        <v>4</v>
      </c>
      <c r="J6" s="3"/>
    </row>
    <row r="7" spans="1:21" x14ac:dyDescent="0.2">
      <c r="A7" s="2"/>
      <c r="B7" s="1" t="s">
        <v>5</v>
      </c>
      <c r="D7" s="109"/>
      <c r="E7" s="4" t="s">
        <v>6</v>
      </c>
      <c r="F7" s="110">
        <f>+D7*0.6</f>
        <v>0</v>
      </c>
      <c r="G7" s="5"/>
      <c r="H7" s="109"/>
      <c r="I7" s="4" t="s">
        <v>6</v>
      </c>
      <c r="J7" s="110">
        <f>+H7*0.6</f>
        <v>0</v>
      </c>
      <c r="M7" s="111"/>
      <c r="N7" s="4" t="s">
        <v>6</v>
      </c>
      <c r="O7" s="110">
        <f>+M7*0.6</f>
        <v>0</v>
      </c>
    </row>
    <row r="8" spans="1:21" x14ac:dyDescent="0.2">
      <c r="A8" s="2"/>
      <c r="F8" s="5"/>
      <c r="G8" s="5"/>
      <c r="J8" s="5"/>
      <c r="O8" s="5"/>
    </row>
    <row r="9" spans="1:21" x14ac:dyDescent="0.2">
      <c r="A9" s="2">
        <v>2</v>
      </c>
      <c r="B9" s="1" t="s">
        <v>7</v>
      </c>
      <c r="D9" s="109"/>
      <c r="E9" s="4" t="s">
        <v>6</v>
      </c>
      <c r="F9" s="110">
        <f>+D9*0.6</f>
        <v>0</v>
      </c>
      <c r="G9" s="5"/>
      <c r="H9" s="109"/>
      <c r="I9" s="4" t="s">
        <v>6</v>
      </c>
      <c r="J9" s="110">
        <f>+H9*0.6</f>
        <v>0</v>
      </c>
      <c r="M9" s="111"/>
      <c r="N9" s="4" t="s">
        <v>6</v>
      </c>
      <c r="O9" s="110">
        <f>+M9*0.6</f>
        <v>0</v>
      </c>
    </row>
    <row r="10" spans="1:21" x14ac:dyDescent="0.2">
      <c r="A10" s="2"/>
      <c r="F10" s="5"/>
      <c r="G10" s="5"/>
      <c r="J10" s="5"/>
      <c r="O10" s="5"/>
    </row>
    <row r="11" spans="1:21" x14ac:dyDescent="0.2">
      <c r="A11" s="2">
        <v>3</v>
      </c>
      <c r="B11" s="1" t="s">
        <v>512</v>
      </c>
      <c r="F11" s="112"/>
      <c r="G11" s="5"/>
      <c r="J11" s="112"/>
      <c r="O11" s="112"/>
    </row>
    <row r="12" spans="1:21" x14ac:dyDescent="0.2">
      <c r="A12" s="95" t="s">
        <v>30</v>
      </c>
      <c r="B12" s="1" t="s">
        <v>494</v>
      </c>
      <c r="F12" s="110">
        <f>SUM(F7,F9,F11)</f>
        <v>0</v>
      </c>
      <c r="G12" s="3"/>
      <c r="H12" s="3"/>
      <c r="I12" s="3"/>
      <c r="J12" s="110">
        <f>SUM(J7,J9,J11)</f>
        <v>0</v>
      </c>
      <c r="K12" s="3"/>
      <c r="L12" s="3"/>
      <c r="M12" s="3"/>
      <c r="N12" s="3"/>
      <c r="O12" s="110">
        <f>SUM(O7,O9,O11)</f>
        <v>0</v>
      </c>
    </row>
    <row r="13" spans="1:21" x14ac:dyDescent="0.2">
      <c r="F13" s="5"/>
      <c r="G13" s="5"/>
    </row>
    <row r="14" spans="1:21" x14ac:dyDescent="0.2">
      <c r="A14" s="95" t="s">
        <v>31</v>
      </c>
      <c r="B14" s="113" t="s">
        <v>534</v>
      </c>
      <c r="F14" s="5"/>
      <c r="G14" s="5"/>
    </row>
    <row r="15" spans="1:21" x14ac:dyDescent="0.2">
      <c r="B15" s="1" t="s">
        <v>513</v>
      </c>
      <c r="F15" s="112"/>
      <c r="G15" s="5"/>
      <c r="J15" s="109"/>
      <c r="O15" s="109"/>
    </row>
    <row r="16" spans="1:21" x14ac:dyDescent="0.2">
      <c r="F16" s="5"/>
      <c r="G16" s="5"/>
    </row>
    <row r="17" spans="1:15" x14ac:dyDescent="0.2">
      <c r="A17" s="95" t="s">
        <v>514</v>
      </c>
      <c r="B17" s="113" t="s">
        <v>535</v>
      </c>
      <c r="F17" s="5"/>
      <c r="G17" s="5"/>
    </row>
    <row r="18" spans="1:15" x14ac:dyDescent="0.2">
      <c r="B18" s="1" t="s">
        <v>513</v>
      </c>
      <c r="F18" s="112"/>
      <c r="G18" s="5"/>
      <c r="J18" s="109"/>
      <c r="O18" s="109"/>
    </row>
    <row r="19" spans="1:15" x14ac:dyDescent="0.2">
      <c r="B19" s="1" t="s">
        <v>515</v>
      </c>
      <c r="F19" s="5"/>
      <c r="G19" s="5"/>
    </row>
    <row r="20" spans="1:15" ht="20.25" customHeight="1" x14ac:dyDescent="0.2">
      <c r="A20" s="95" t="s">
        <v>496</v>
      </c>
      <c r="B20" s="114" t="s">
        <v>516</v>
      </c>
      <c r="F20" s="115">
        <f>SUM(F18,F15,F12)</f>
        <v>0</v>
      </c>
      <c r="G20" s="106"/>
      <c r="H20" s="113"/>
      <c r="I20" s="113"/>
      <c r="J20" s="115">
        <f>SUM(J18,J15,J12)</f>
        <v>0</v>
      </c>
      <c r="K20" s="113"/>
      <c r="L20" s="113"/>
      <c r="M20" s="113"/>
      <c r="N20" s="113"/>
      <c r="O20" s="115">
        <f>SUM(O18,O15,O12)</f>
        <v>0</v>
      </c>
    </row>
    <row r="21" spans="1:15" ht="36.75" customHeight="1" x14ac:dyDescent="0.2">
      <c r="A21" s="409" t="s">
        <v>517</v>
      </c>
      <c r="B21" s="785" t="s">
        <v>518</v>
      </c>
      <c r="C21" s="785"/>
      <c r="D21" s="785"/>
      <c r="E21" s="785"/>
      <c r="F21" s="116"/>
      <c r="G21" s="106"/>
      <c r="H21" s="113"/>
      <c r="I21" s="113"/>
      <c r="J21" s="113"/>
      <c r="K21" s="113"/>
      <c r="L21" s="113"/>
      <c r="M21" s="113"/>
      <c r="N21" s="113"/>
      <c r="O21" s="408">
        <f>MAX(F20,J20,O20)</f>
        <v>0</v>
      </c>
    </row>
    <row r="22" spans="1:15" ht="20.25" customHeight="1" x14ac:dyDescent="0.2">
      <c r="A22" s="95" t="s">
        <v>497</v>
      </c>
      <c r="B22" s="113" t="s">
        <v>519</v>
      </c>
      <c r="F22" s="116"/>
      <c r="G22" s="106"/>
      <c r="H22" s="113"/>
      <c r="I22" s="113"/>
      <c r="J22" s="113"/>
      <c r="K22" s="113"/>
      <c r="L22" s="113"/>
      <c r="M22" s="113"/>
      <c r="N22" s="113"/>
      <c r="O22" s="117">
        <f>MAX(O21-O20,0)</f>
        <v>0</v>
      </c>
    </row>
    <row r="23" spans="1:15" ht="12.75" thickBot="1" x14ac:dyDescent="0.25">
      <c r="A23" s="9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81"/>
    </row>
    <row r="24" spans="1:15" ht="21.75" customHeight="1" thickTop="1" x14ac:dyDescent="0.2">
      <c r="A24" s="95" t="s">
        <v>520</v>
      </c>
      <c r="B24" s="2" t="str">
        <f>"Basic support per student amount for your district, Year "&amp;PROPER(M4)</f>
        <v>Basic support per student amount for your district, Year Ending 06/30/26</v>
      </c>
      <c r="C24" s="5"/>
      <c r="D24" s="5"/>
      <c r="E24" s="5"/>
      <c r="F24" s="5"/>
      <c r="G24" s="2"/>
      <c r="H24" s="5"/>
      <c r="I24" s="5"/>
      <c r="J24" s="126"/>
      <c r="M24" s="125">
        <f>+O21*J24</f>
        <v>0</v>
      </c>
    </row>
    <row r="25" spans="1:15" x14ac:dyDescent="0.2">
      <c r="A25" s="95" t="s">
        <v>521</v>
      </c>
      <c r="B25" s="1" t="s">
        <v>522</v>
      </c>
      <c r="J25" s="119"/>
      <c r="M25" s="120">
        <f>+O20*J25</f>
        <v>0</v>
      </c>
    </row>
    <row r="26" spans="1:15" x14ac:dyDescent="0.2">
      <c r="A26" s="95" t="s">
        <v>502</v>
      </c>
      <c r="B26" s="1" t="s">
        <v>523</v>
      </c>
      <c r="L26" s="1" t="s">
        <v>15</v>
      </c>
      <c r="M26" s="125">
        <f>+M25+M24</f>
        <v>0</v>
      </c>
    </row>
    <row r="27" spans="1:15" ht="12.75" customHeight="1" x14ac:dyDescent="0.2"/>
    <row r="28" spans="1:15" ht="12.75" customHeight="1" x14ac:dyDescent="0.2">
      <c r="A28" s="95" t="s">
        <v>498</v>
      </c>
      <c r="B28" s="1" t="s">
        <v>17</v>
      </c>
      <c r="H28" s="118"/>
    </row>
    <row r="29" spans="1:15" ht="12.75" customHeight="1" x14ac:dyDescent="0.2">
      <c r="A29" s="95" t="s">
        <v>524</v>
      </c>
      <c r="B29" s="771" t="s">
        <v>525</v>
      </c>
      <c r="C29" s="771"/>
      <c r="D29" s="771"/>
      <c r="E29" s="771"/>
      <c r="F29" s="771"/>
      <c r="G29" s="5" t="s">
        <v>18</v>
      </c>
      <c r="H29" s="119"/>
      <c r="K29" s="1" t="s">
        <v>495</v>
      </c>
      <c r="L29" s="1" t="s">
        <v>15</v>
      </c>
      <c r="M29" s="120">
        <f>+H28*H29</f>
        <v>0</v>
      </c>
    </row>
    <row r="31" spans="1:15" x14ac:dyDescent="0.2">
      <c r="A31" s="95" t="s">
        <v>503</v>
      </c>
      <c r="B31" s="1" t="s">
        <v>526</v>
      </c>
      <c r="N31" s="7"/>
      <c r="O31" s="120">
        <f>+M29+M26</f>
        <v>0</v>
      </c>
    </row>
    <row r="33" spans="1:15" x14ac:dyDescent="0.2">
      <c r="A33" s="324" t="s">
        <v>542</v>
      </c>
    </row>
    <row r="35" spans="1:15" x14ac:dyDescent="0.2">
      <c r="A35" s="95" t="s">
        <v>504</v>
      </c>
      <c r="B35" s="113" t="s">
        <v>684</v>
      </c>
      <c r="L35" s="1" t="s">
        <v>15</v>
      </c>
      <c r="M35" s="121"/>
    </row>
    <row r="37" spans="1:15" x14ac:dyDescent="0.2">
      <c r="A37" s="95" t="s">
        <v>527</v>
      </c>
      <c r="B37" s="1" t="s">
        <v>536</v>
      </c>
      <c r="L37" s="1" t="s">
        <v>15</v>
      </c>
      <c r="M37" s="121"/>
    </row>
    <row r="39" spans="1:15" ht="12.75" thickBot="1" x14ac:dyDescent="0.25">
      <c r="A39" s="95" t="s">
        <v>645</v>
      </c>
      <c r="B39" s="1" t="s">
        <v>648</v>
      </c>
      <c r="N39" s="7"/>
      <c r="O39" s="370">
        <f>MAX(O31-M35-M37,M25)</f>
        <v>0</v>
      </c>
    </row>
    <row r="40" spans="1:15" ht="12" customHeight="1" thickBot="1" x14ac:dyDescent="0.25"/>
    <row r="41" spans="1:15" ht="15" customHeight="1" x14ac:dyDescent="0.2">
      <c r="B41" s="371" t="s">
        <v>649</v>
      </c>
      <c r="C41" s="372"/>
      <c r="D41" s="372" t="s">
        <v>650</v>
      </c>
      <c r="E41" s="372"/>
      <c r="F41" s="372"/>
      <c r="G41" s="372"/>
      <c r="H41" s="372"/>
      <c r="I41" s="373" t="s">
        <v>15</v>
      </c>
      <c r="J41" s="374"/>
    </row>
    <row r="42" spans="1:15" ht="15.75" customHeight="1" thickBot="1" x14ac:dyDescent="0.25">
      <c r="B42" s="375"/>
      <c r="C42" s="376"/>
      <c r="D42" s="376" t="s">
        <v>528</v>
      </c>
      <c r="E42" s="376"/>
      <c r="F42" s="376"/>
      <c r="G42" s="376"/>
      <c r="H42" s="376"/>
      <c r="I42" s="377" t="s">
        <v>15</v>
      </c>
      <c r="J42" s="378">
        <f>+O39-J41</f>
        <v>0</v>
      </c>
      <c r="N42" s="7"/>
    </row>
    <row r="43" spans="1:15" ht="15.75" customHeight="1" thickBot="1" x14ac:dyDescent="0.25">
      <c r="A43" s="9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</row>
    <row r="44" spans="1:15" ht="12.75" thickTop="1" x14ac:dyDescent="0.2"/>
    <row r="45" spans="1:15" ht="12.75" thickBot="1" x14ac:dyDescent="0.25">
      <c r="A45" s="95" t="s">
        <v>529</v>
      </c>
      <c r="B45" s="1" t="s">
        <v>22</v>
      </c>
      <c r="O45" s="118"/>
    </row>
    <row r="46" spans="1:15" ht="12.75" thickBot="1" x14ac:dyDescent="0.25">
      <c r="B46" s="1" t="s">
        <v>530</v>
      </c>
      <c r="E46" s="122"/>
      <c r="F46" s="1" t="s">
        <v>528</v>
      </c>
      <c r="G46" s="122"/>
      <c r="H46" s="1" t="s">
        <v>409</v>
      </c>
      <c r="N46" s="7"/>
    </row>
    <row r="47" spans="1:15" x14ac:dyDescent="0.2">
      <c r="N47" s="7"/>
    </row>
    <row r="48" spans="1:15" ht="12.75" thickBot="1" x14ac:dyDescent="0.25">
      <c r="A48" s="95" t="s">
        <v>531</v>
      </c>
      <c r="B48" s="1" t="s">
        <v>24</v>
      </c>
      <c r="N48" s="7"/>
      <c r="O48" s="118"/>
    </row>
    <row r="49" spans="1:15" ht="12.75" thickBot="1" x14ac:dyDescent="0.25">
      <c r="B49" s="1" t="s">
        <v>530</v>
      </c>
      <c r="E49" s="122"/>
      <c r="F49" s="1" t="s">
        <v>528</v>
      </c>
      <c r="G49" s="122"/>
      <c r="H49" s="1" t="s">
        <v>409</v>
      </c>
      <c r="N49" s="7"/>
    </row>
    <row r="50" spans="1:15" x14ac:dyDescent="0.2">
      <c r="N50" s="7"/>
    </row>
    <row r="51" spans="1:15" ht="12.75" thickBot="1" x14ac:dyDescent="0.25">
      <c r="A51" s="95" t="s">
        <v>532</v>
      </c>
      <c r="B51" s="1" t="s">
        <v>25</v>
      </c>
      <c r="G51" s="782"/>
      <c r="H51" s="782"/>
      <c r="I51" s="782"/>
      <c r="J51" s="782"/>
      <c r="K51" s="782"/>
      <c r="N51" s="7"/>
      <c r="O51" s="118"/>
    </row>
    <row r="52" spans="1:15" ht="12.75" thickBot="1" x14ac:dyDescent="0.25">
      <c r="B52" s="1" t="s">
        <v>530</v>
      </c>
      <c r="E52" s="122"/>
      <c r="F52" s="1" t="s">
        <v>528</v>
      </c>
      <c r="G52" s="323"/>
      <c r="H52" s="1" t="s">
        <v>409</v>
      </c>
      <c r="N52" s="7"/>
    </row>
    <row r="53" spans="1:15" x14ac:dyDescent="0.2">
      <c r="N53" s="7"/>
    </row>
    <row r="54" spans="1:15" ht="22.5" customHeight="1" thickBot="1" x14ac:dyDescent="0.25">
      <c r="A54" s="95" t="s">
        <v>533</v>
      </c>
      <c r="B54" s="396" t="str">
        <f>"Total projected DSA revenue for Year "&amp;PROPER(M4)&amp;" (Lines 16, 17, 18, 19)"</f>
        <v>Total projected DSA revenue for Year Ending 06/30/26 (Lines 16, 17, 18, 19)</v>
      </c>
      <c r="N54" s="7"/>
      <c r="O54" s="123">
        <f>SUM(O39,O45,O48,O51)</f>
        <v>0</v>
      </c>
    </row>
    <row r="55" spans="1:15" ht="13.5" thickTop="1" thickBot="1" x14ac:dyDescent="0.25">
      <c r="A55" s="9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1:15" ht="12.75" thickTop="1" x14ac:dyDescent="0.2"/>
    <row r="57" spans="1:15" x14ac:dyDescent="0.2">
      <c r="A57" s="2" t="str">
        <f>"Fiscal Year "&amp;PROPER(M4)</f>
        <v>Fiscal Year Ending 06/30/26</v>
      </c>
      <c r="E57" s="771" t="s">
        <v>53</v>
      </c>
      <c r="F57" s="771"/>
      <c r="G57" s="783"/>
      <c r="H57" s="783"/>
      <c r="I57" s="783"/>
      <c r="J57" s="783"/>
    </row>
    <row r="58" spans="1:15" x14ac:dyDescent="0.2">
      <c r="A58" s="95" t="s">
        <v>537</v>
      </c>
      <c r="D58" s="124"/>
      <c r="E58" s="5" t="s">
        <v>27</v>
      </c>
      <c r="F58" s="124"/>
      <c r="O58" s="7" t="s">
        <v>501</v>
      </c>
    </row>
    <row r="59" spans="1:15" x14ac:dyDescent="0.2">
      <c r="O59" s="397">
        <f>'Form 1'!C147</f>
        <v>45586</v>
      </c>
    </row>
  </sheetData>
  <sheetProtection selectLockedCells="1"/>
  <mergeCells count="13">
    <mergeCell ref="G51:K51"/>
    <mergeCell ref="E57:F57"/>
    <mergeCell ref="G57:J57"/>
    <mergeCell ref="R4:U4"/>
    <mergeCell ref="A1:O1"/>
    <mergeCell ref="B21:E21"/>
    <mergeCell ref="B29:F29"/>
    <mergeCell ref="M3:O3"/>
    <mergeCell ref="M4:O4"/>
    <mergeCell ref="H4:J4"/>
    <mergeCell ref="H3:J3"/>
    <mergeCell ref="D4:F4"/>
    <mergeCell ref="D3:F3"/>
  </mergeCells>
  <phoneticPr fontId="12" type="noConversion"/>
  <dataValidations count="2">
    <dataValidation type="whole" operator="lessThanOrEqual" allowBlank="1" showInputMessage="1" showErrorMessage="1" sqref="J41" xr:uid="{31257B3C-AF5F-4498-8BC1-C4A12C735DDF}">
      <formula1>M29</formula1>
    </dataValidation>
    <dataValidation type="whole" operator="greaterThan" allowBlank="1" showInputMessage="1" showErrorMessage="1" sqref="O39" xr:uid="{D4DD6AF4-8CB0-44BB-8884-089EADAD04FC}">
      <formula1>0</formula1>
    </dataValidation>
  </dataValidations>
  <pageMargins left="0.37" right="0.25" top="1" bottom="0.7" header="0.5" footer="0.5"/>
  <pageSetup scale="8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164E2-90E2-4A2D-AD23-792F2EEA9BFF}">
  <sheetPr codeName="Sheet7"/>
  <dimension ref="A1:U68"/>
  <sheetViews>
    <sheetView topLeftCell="A40" zoomScale="80" zoomScaleNormal="80" workbookViewId="0">
      <selection activeCell="Q22" sqref="Q22"/>
    </sheetView>
  </sheetViews>
  <sheetFormatPr defaultColWidth="9.140625" defaultRowHeight="12" x14ac:dyDescent="0.2"/>
  <cols>
    <col min="1" max="1" width="4.7109375" style="95" customWidth="1"/>
    <col min="2" max="2" width="10.7109375" style="1" customWidth="1"/>
    <col min="3" max="3" width="3.28515625" style="1" customWidth="1"/>
    <col min="4" max="4" width="10.28515625" style="1" customWidth="1"/>
    <col min="5" max="5" width="4.42578125" style="1" customWidth="1"/>
    <col min="6" max="6" width="14.28515625" style="1" customWidth="1"/>
    <col min="7" max="7" width="4.42578125" style="1" customWidth="1"/>
    <col min="8" max="8" width="10.5703125" style="1" customWidth="1"/>
    <col min="9" max="9" width="4.42578125" style="1" customWidth="1"/>
    <col min="10" max="10" width="15.28515625" style="1" customWidth="1"/>
    <col min="11" max="11" width="2.85546875" style="1" customWidth="1"/>
    <col min="12" max="12" width="2.85546875" style="1" hidden="1" customWidth="1"/>
    <col min="13" max="13" width="11.85546875" style="1" customWidth="1"/>
    <col min="14" max="14" width="4.42578125" style="1" customWidth="1"/>
    <col min="15" max="15" width="16.42578125" style="1" customWidth="1"/>
    <col min="16" max="16" width="9.140625" style="1"/>
    <col min="17" max="17" width="16.7109375" style="1" customWidth="1"/>
    <col min="18" max="16384" width="9.140625" style="1"/>
  </cols>
  <sheetData>
    <row r="1" spans="1:21" s="414" customFormat="1" ht="15" customHeight="1" x14ac:dyDescent="0.2">
      <c r="A1" s="790" t="s">
        <v>703</v>
      </c>
      <c r="B1" s="790"/>
      <c r="C1" s="790"/>
      <c r="D1" s="790"/>
      <c r="E1" s="790"/>
      <c r="F1" s="790"/>
      <c r="G1" s="790"/>
      <c r="H1" s="790"/>
      <c r="I1" s="790"/>
      <c r="J1" s="790"/>
      <c r="K1" s="790"/>
      <c r="L1" s="790"/>
      <c r="M1" s="790"/>
      <c r="N1" s="790"/>
      <c r="O1" s="790"/>
    </row>
    <row r="2" spans="1:21" s="414" customFormat="1" ht="15" customHeight="1" x14ac:dyDescent="0.2">
      <c r="A2" s="417"/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O2" s="416" t="s">
        <v>1</v>
      </c>
    </row>
    <row r="3" spans="1:21" s="414" customFormat="1" ht="15" customHeight="1" x14ac:dyDescent="0.2">
      <c r="A3" s="417"/>
      <c r="B3" s="417"/>
      <c r="C3" s="417"/>
      <c r="D3" s="417"/>
      <c r="E3" s="417"/>
      <c r="F3" s="414" t="s">
        <v>2</v>
      </c>
      <c r="G3" s="417"/>
      <c r="H3" s="417"/>
      <c r="I3" s="417"/>
      <c r="J3" s="414" t="s">
        <v>2</v>
      </c>
      <c r="K3" s="417"/>
      <c r="L3" s="417"/>
      <c r="M3" s="417"/>
      <c r="O3" s="416" t="s">
        <v>3</v>
      </c>
    </row>
    <row r="4" spans="1:21" s="414" customFormat="1" ht="15" customHeight="1" x14ac:dyDescent="0.2">
      <c r="A4" s="417"/>
      <c r="B4" s="417"/>
      <c r="C4" s="417"/>
      <c r="D4" s="417"/>
      <c r="E4" s="417"/>
      <c r="F4" s="393" t="str">
        <f>"ENDING "&amp;TEXT('Form 1'!C129,"MM/DD/YY")</f>
        <v>ENDING 06/30/24</v>
      </c>
      <c r="G4" s="417"/>
      <c r="H4" s="417"/>
      <c r="I4" s="417"/>
      <c r="J4" s="393" t="str">
        <f>"ENDING "&amp;TEXT('Form 1'!C133, "MM/DD/YY")</f>
        <v>ENDING 06/30/25</v>
      </c>
      <c r="K4" s="417"/>
      <c r="L4" s="417"/>
      <c r="M4" s="417"/>
      <c r="O4" s="393" t="str">
        <f>"ENDING "&amp;TEXT('Form 1'!C138, "MM/DD/YY")</f>
        <v>ENDING 06/30/26</v>
      </c>
    </row>
    <row r="5" spans="1:21" s="414" customFormat="1" x14ac:dyDescent="0.2">
      <c r="A5" s="418"/>
    </row>
    <row r="6" spans="1:21" s="414" customFormat="1" ht="18.75" customHeight="1" x14ac:dyDescent="0.2">
      <c r="A6" s="418"/>
      <c r="B6" s="419" t="s">
        <v>704</v>
      </c>
      <c r="F6" s="415"/>
      <c r="J6" s="415"/>
      <c r="O6" s="415"/>
    </row>
    <row r="7" spans="1:21" s="414" customFormat="1" ht="18.75" customHeight="1" x14ac:dyDescent="0.2">
      <c r="A7" s="418"/>
      <c r="B7" s="419" t="s">
        <v>705</v>
      </c>
      <c r="F7" s="415"/>
      <c r="J7" s="415"/>
      <c r="O7" s="415"/>
    </row>
    <row r="9" spans="1:21" x14ac:dyDescent="0.2">
      <c r="A9" s="791" t="s">
        <v>0</v>
      </c>
      <c r="B9" s="791"/>
      <c r="C9" s="791"/>
      <c r="D9" s="791"/>
      <c r="E9" s="791"/>
      <c r="F9" s="791"/>
      <c r="G9" s="791"/>
      <c r="H9" s="791"/>
      <c r="I9" s="791"/>
      <c r="J9" s="791"/>
      <c r="K9" s="791"/>
      <c r="L9" s="791"/>
      <c r="M9" s="791"/>
      <c r="N9" s="791"/>
      <c r="O9" s="791"/>
      <c r="Q9" s="107"/>
      <c r="R9" s="108"/>
    </row>
    <row r="10" spans="1:21" x14ac:dyDescent="0.2">
      <c r="A10" s="544"/>
      <c r="B10" s="545"/>
      <c r="C10" s="545"/>
      <c r="D10" s="545"/>
      <c r="E10" s="545"/>
      <c r="F10" s="545"/>
      <c r="G10" s="545"/>
      <c r="H10" s="545"/>
      <c r="I10" s="545"/>
      <c r="J10" s="545"/>
      <c r="K10" s="545"/>
      <c r="L10" s="545"/>
      <c r="M10" s="545"/>
      <c r="N10" s="545"/>
      <c r="O10" s="545"/>
      <c r="R10" s="108"/>
    </row>
    <row r="11" spans="1:21" ht="12.75" customHeight="1" x14ac:dyDescent="0.2">
      <c r="A11" s="544"/>
      <c r="B11" s="545"/>
      <c r="C11" s="545"/>
      <c r="D11" s="788" t="s">
        <v>2</v>
      </c>
      <c r="E11" s="788"/>
      <c r="F11" s="788"/>
      <c r="G11" s="545"/>
      <c r="H11" s="788" t="s">
        <v>753</v>
      </c>
      <c r="I11" s="788"/>
      <c r="J11" s="788"/>
      <c r="K11" s="545"/>
      <c r="L11" s="545"/>
      <c r="M11" s="788" t="s">
        <v>754</v>
      </c>
      <c r="N11" s="788"/>
      <c r="O11" s="788"/>
      <c r="R11" s="108"/>
    </row>
    <row r="12" spans="1:21" ht="12.75" customHeight="1" x14ac:dyDescent="0.2">
      <c r="A12" s="544"/>
      <c r="B12" s="545"/>
      <c r="C12" s="545"/>
      <c r="D12" s="789" t="str">
        <f>"ENDING "&amp;TEXT('Form 1'!C129,"mm/dd/yy")</f>
        <v>ENDING 06/30/24</v>
      </c>
      <c r="E12" s="789"/>
      <c r="F12" s="789"/>
      <c r="G12" s="545"/>
      <c r="H12" s="789" t="str">
        <f>"YEAR ENDING "&amp;TEXT('Form 1'!C133,"mm/dd/yy")</f>
        <v>YEAR ENDING 06/30/25</v>
      </c>
      <c r="I12" s="789"/>
      <c r="J12" s="789"/>
      <c r="K12" s="545"/>
      <c r="L12" s="545"/>
      <c r="M12" s="789" t="str">
        <f>"YEAR ENDING "&amp;TEXT('Form 1'!C138,"mm/dd/yy")</f>
        <v>YEAR ENDING 06/30/26</v>
      </c>
      <c r="N12" s="789"/>
      <c r="O12" s="789"/>
      <c r="Q12" s="5"/>
      <c r="R12" s="784"/>
      <c r="S12" s="784"/>
      <c r="T12" s="784"/>
      <c r="U12" s="784"/>
    </row>
    <row r="13" spans="1:21" x14ac:dyDescent="0.2">
      <c r="A13" s="544"/>
      <c r="B13" s="545"/>
      <c r="C13" s="545"/>
      <c r="D13" s="545"/>
      <c r="E13" s="545"/>
      <c r="F13" s="551"/>
      <c r="G13" s="546"/>
      <c r="H13" s="545"/>
      <c r="I13" s="545"/>
      <c r="J13" s="545"/>
      <c r="K13" s="545"/>
      <c r="L13" s="545"/>
      <c r="M13" s="545"/>
      <c r="N13" s="545"/>
      <c r="O13" s="545"/>
    </row>
    <row r="14" spans="1:21" x14ac:dyDescent="0.2">
      <c r="A14" s="552">
        <v>1</v>
      </c>
      <c r="B14" s="545" t="s">
        <v>4</v>
      </c>
      <c r="C14" s="545"/>
      <c r="D14" s="545"/>
      <c r="E14" s="545"/>
      <c r="F14" s="545"/>
      <c r="G14" s="545"/>
      <c r="H14" s="545"/>
      <c r="I14" s="545"/>
      <c r="J14" s="551"/>
      <c r="K14" s="545"/>
      <c r="L14" s="545"/>
      <c r="M14" s="545"/>
      <c r="N14" s="545"/>
      <c r="O14" s="545"/>
    </row>
    <row r="15" spans="1:21" x14ac:dyDescent="0.2">
      <c r="A15" s="552"/>
      <c r="B15" s="545" t="s">
        <v>5</v>
      </c>
      <c r="C15" s="545"/>
      <c r="D15" s="547"/>
      <c r="E15" s="553" t="s">
        <v>6</v>
      </c>
      <c r="F15" s="554">
        <f>+D15*0.6</f>
        <v>0</v>
      </c>
      <c r="G15" s="546"/>
      <c r="H15" s="549"/>
      <c r="I15" s="553" t="s">
        <v>6</v>
      </c>
      <c r="J15" s="554">
        <f>+H15*0.6</f>
        <v>0</v>
      </c>
      <c r="K15" s="545"/>
      <c r="L15" s="545"/>
      <c r="M15" s="476"/>
      <c r="N15" s="553" t="s">
        <v>6</v>
      </c>
      <c r="O15" s="554">
        <f>+M15*0.6</f>
        <v>0</v>
      </c>
    </row>
    <row r="16" spans="1:21" x14ac:dyDescent="0.2">
      <c r="A16" s="552"/>
      <c r="B16" s="545"/>
      <c r="C16" s="545"/>
      <c r="D16" s="545"/>
      <c r="E16" s="545"/>
      <c r="F16" s="546"/>
      <c r="G16" s="546"/>
      <c r="H16" s="545"/>
      <c r="I16" s="545"/>
      <c r="J16" s="546"/>
      <c r="K16" s="545"/>
      <c r="L16" s="545"/>
      <c r="M16" s="545"/>
      <c r="N16" s="545"/>
      <c r="O16" s="546"/>
    </row>
    <row r="17" spans="1:15" x14ac:dyDescent="0.2">
      <c r="A17" s="552">
        <v>2</v>
      </c>
      <c r="B17" s="545" t="s">
        <v>7</v>
      </c>
      <c r="C17" s="545"/>
      <c r="D17" s="549"/>
      <c r="E17" s="553"/>
      <c r="F17" s="554"/>
      <c r="G17" s="546"/>
      <c r="H17" s="549"/>
      <c r="I17" s="553"/>
      <c r="J17" s="554"/>
      <c r="K17" s="545"/>
      <c r="L17" s="545"/>
      <c r="M17" s="475"/>
      <c r="N17" s="553"/>
      <c r="O17" s="554"/>
    </row>
    <row r="18" spans="1:15" x14ac:dyDescent="0.2">
      <c r="A18" s="552"/>
      <c r="B18" s="545"/>
      <c r="C18" s="545"/>
      <c r="D18" s="545"/>
      <c r="E18" s="545"/>
      <c r="F18" s="546"/>
      <c r="G18" s="546"/>
      <c r="H18" s="545"/>
      <c r="I18" s="545"/>
      <c r="J18" s="546"/>
      <c r="K18" s="545"/>
      <c r="L18" s="545"/>
      <c r="M18" s="545"/>
      <c r="N18" s="545"/>
      <c r="O18" s="546"/>
    </row>
    <row r="19" spans="1:15" x14ac:dyDescent="0.2">
      <c r="A19" s="552">
        <v>3</v>
      </c>
      <c r="B19" s="545" t="s">
        <v>512</v>
      </c>
      <c r="C19" s="545"/>
      <c r="D19" s="545"/>
      <c r="E19" s="545"/>
      <c r="F19" s="548"/>
      <c r="G19" s="546"/>
      <c r="H19" s="545"/>
      <c r="I19" s="545"/>
      <c r="J19" s="548"/>
      <c r="K19" s="545"/>
      <c r="L19" s="545"/>
      <c r="M19" s="545"/>
      <c r="N19" s="545"/>
      <c r="O19" s="548"/>
    </row>
    <row r="20" spans="1:15" x14ac:dyDescent="0.2">
      <c r="A20" s="544" t="s">
        <v>30</v>
      </c>
      <c r="B20" s="545" t="s">
        <v>494</v>
      </c>
      <c r="C20" s="545"/>
      <c r="D20" s="545"/>
      <c r="E20" s="545"/>
      <c r="F20" s="554">
        <f>SUM(F15,F17,F19)</f>
        <v>0</v>
      </c>
      <c r="G20" s="551"/>
      <c r="H20" s="551"/>
      <c r="I20" s="551"/>
      <c r="J20" s="554">
        <f>SUM(J15,J17,J19)</f>
        <v>0</v>
      </c>
      <c r="K20" s="551"/>
      <c r="L20" s="551"/>
      <c r="M20" s="551"/>
      <c r="N20" s="551"/>
      <c r="O20" s="554">
        <f>SUM(O15,O17,O19)</f>
        <v>0</v>
      </c>
    </row>
    <row r="21" spans="1:15" x14ac:dyDescent="0.2">
      <c r="A21" s="544"/>
      <c r="B21" s="545"/>
      <c r="C21" s="545"/>
      <c r="D21" s="545"/>
      <c r="E21" s="545"/>
      <c r="F21" s="546"/>
      <c r="G21" s="546"/>
      <c r="H21" s="545"/>
      <c r="I21" s="545"/>
      <c r="J21" s="545"/>
      <c r="K21" s="545"/>
      <c r="L21" s="545"/>
      <c r="M21" s="545"/>
      <c r="N21" s="545"/>
      <c r="O21" s="545"/>
    </row>
    <row r="22" spans="1:15" x14ac:dyDescent="0.2">
      <c r="A22" s="544" t="s">
        <v>31</v>
      </c>
      <c r="B22" s="555" t="s">
        <v>534</v>
      </c>
      <c r="C22" s="545"/>
      <c r="D22" s="545"/>
      <c r="E22" s="545"/>
      <c r="F22" s="546"/>
      <c r="G22" s="546"/>
      <c r="H22" s="545"/>
      <c r="I22" s="545"/>
      <c r="J22" s="545"/>
      <c r="K22" s="545"/>
      <c r="L22" s="545"/>
      <c r="M22" s="545"/>
      <c r="N22" s="545"/>
      <c r="O22" s="545"/>
    </row>
    <row r="23" spans="1:15" x14ac:dyDescent="0.2">
      <c r="A23" s="544"/>
      <c r="B23" s="545" t="s">
        <v>513</v>
      </c>
      <c r="C23" s="545"/>
      <c r="D23" s="545"/>
      <c r="E23" s="545"/>
      <c r="F23" s="548"/>
      <c r="G23" s="546"/>
      <c r="H23" s="545"/>
      <c r="I23" s="545"/>
      <c r="J23" s="547"/>
      <c r="K23" s="545"/>
      <c r="L23" s="545"/>
      <c r="M23" s="545"/>
      <c r="N23" s="545"/>
      <c r="O23" s="547"/>
    </row>
    <row r="24" spans="1:15" x14ac:dyDescent="0.2">
      <c r="A24" s="544"/>
      <c r="B24" s="545"/>
      <c r="C24" s="545"/>
      <c r="D24" s="545"/>
      <c r="E24" s="545"/>
      <c r="F24" s="546"/>
      <c r="G24" s="546"/>
      <c r="H24" s="545"/>
      <c r="I24" s="545"/>
      <c r="J24" s="545"/>
      <c r="K24" s="545"/>
      <c r="L24" s="545"/>
      <c r="M24" s="545"/>
      <c r="N24" s="545"/>
      <c r="O24" s="545"/>
    </row>
    <row r="25" spans="1:15" x14ac:dyDescent="0.2">
      <c r="A25" s="544" t="s">
        <v>514</v>
      </c>
      <c r="B25" s="555" t="s">
        <v>535</v>
      </c>
      <c r="C25" s="545"/>
      <c r="D25" s="545"/>
      <c r="E25" s="545"/>
      <c r="F25" s="546"/>
      <c r="G25" s="546"/>
      <c r="H25" s="545"/>
      <c r="I25" s="545"/>
      <c r="J25" s="545"/>
      <c r="K25" s="545"/>
      <c r="L25" s="545"/>
      <c r="M25" s="545"/>
      <c r="N25" s="545"/>
      <c r="O25" s="545"/>
    </row>
    <row r="26" spans="1:15" x14ac:dyDescent="0.2">
      <c r="A26" s="544"/>
      <c r="B26" s="545" t="s">
        <v>513</v>
      </c>
      <c r="C26" s="545"/>
      <c r="D26" s="545"/>
      <c r="E26" s="545"/>
      <c r="F26" s="548"/>
      <c r="G26" s="546"/>
      <c r="H26" s="545"/>
      <c r="I26" s="545"/>
      <c r="J26" s="547"/>
      <c r="K26" s="545"/>
      <c r="L26" s="545"/>
      <c r="M26" s="545"/>
      <c r="N26" s="545"/>
      <c r="O26" s="547"/>
    </row>
    <row r="27" spans="1:15" x14ac:dyDescent="0.2">
      <c r="A27" s="544"/>
      <c r="B27" s="545" t="s">
        <v>515</v>
      </c>
      <c r="C27" s="545"/>
      <c r="D27" s="545"/>
      <c r="E27" s="545"/>
      <c r="F27" s="546"/>
      <c r="G27" s="546"/>
      <c r="H27" s="545"/>
      <c r="I27" s="545"/>
      <c r="J27" s="545"/>
      <c r="K27" s="545"/>
      <c r="L27" s="545"/>
      <c r="M27" s="545"/>
      <c r="N27" s="545"/>
      <c r="O27" s="545"/>
    </row>
    <row r="28" spans="1:15" ht="20.25" customHeight="1" x14ac:dyDescent="0.2">
      <c r="A28" s="95" t="s">
        <v>496</v>
      </c>
      <c r="B28" s="114" t="s">
        <v>516</v>
      </c>
      <c r="F28" s="115">
        <f>SUM(F26,F23,F20)</f>
        <v>0</v>
      </c>
      <c r="G28" s="106"/>
      <c r="H28" s="113"/>
      <c r="I28" s="113"/>
      <c r="J28" s="115">
        <f>SUM(J26,J23,J20)</f>
        <v>0</v>
      </c>
      <c r="K28" s="113"/>
      <c r="L28" s="113"/>
      <c r="M28" s="113"/>
      <c r="N28" s="113"/>
      <c r="O28" s="115">
        <f>SUM(O26,O23,O20)</f>
        <v>0</v>
      </c>
    </row>
    <row r="29" spans="1:15" ht="36.75" customHeight="1" x14ac:dyDescent="0.2">
      <c r="A29" s="409" t="s">
        <v>517</v>
      </c>
      <c r="B29" s="785" t="s">
        <v>518</v>
      </c>
      <c r="C29" s="785"/>
      <c r="D29" s="785"/>
      <c r="E29" s="785"/>
      <c r="F29" s="116"/>
      <c r="G29" s="106"/>
      <c r="H29" s="113"/>
      <c r="I29" s="113"/>
      <c r="J29" s="113"/>
      <c r="K29" s="113"/>
      <c r="L29" s="113"/>
      <c r="M29" s="113"/>
      <c r="N29" s="113"/>
      <c r="O29" s="408">
        <f>MAX(F28,J28,O28)</f>
        <v>0</v>
      </c>
    </row>
    <row r="30" spans="1:15" ht="20.25" customHeight="1" x14ac:dyDescent="0.2">
      <c r="A30" s="95" t="s">
        <v>497</v>
      </c>
      <c r="B30" s="113" t="s">
        <v>519</v>
      </c>
      <c r="F30" s="116"/>
      <c r="G30" s="106"/>
      <c r="H30" s="113"/>
      <c r="I30" s="113"/>
      <c r="J30" s="113"/>
      <c r="K30" s="113"/>
      <c r="L30" s="113"/>
      <c r="M30" s="113"/>
      <c r="N30" s="113"/>
      <c r="O30" s="117">
        <f>MAX(O29-O28,0)</f>
        <v>0</v>
      </c>
    </row>
    <row r="31" spans="1:15" ht="12.75" thickBot="1" x14ac:dyDescent="0.25">
      <c r="A31" s="9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81"/>
    </row>
    <row r="32" spans="1:15" ht="21.75" customHeight="1" thickTop="1" x14ac:dyDescent="0.2">
      <c r="A32" s="544" t="s">
        <v>520</v>
      </c>
      <c r="B32" s="552" t="str">
        <f>"Basic support per student amount for your district, Year "&amp;PROPER(M12)</f>
        <v>Basic support per student amount for your district, Year Year Ending 06/30/26</v>
      </c>
      <c r="C32" s="546"/>
      <c r="D32" s="546"/>
      <c r="E32" s="546"/>
      <c r="F32" s="546"/>
      <c r="G32" s="552"/>
      <c r="H32" s="546"/>
      <c r="I32" s="546"/>
      <c r="J32" s="556"/>
      <c r="K32" s="545"/>
      <c r="L32" s="545"/>
      <c r="M32" s="557">
        <f>+O29*J32</f>
        <v>0</v>
      </c>
      <c r="N32" s="545"/>
      <c r="O32" s="545"/>
    </row>
    <row r="33" spans="1:15" x14ac:dyDescent="0.2">
      <c r="A33" s="544" t="s">
        <v>521</v>
      </c>
      <c r="B33" s="545" t="s">
        <v>522</v>
      </c>
      <c r="C33" s="545"/>
      <c r="D33" s="545"/>
      <c r="E33" s="545"/>
      <c r="F33" s="545"/>
      <c r="G33" s="545"/>
      <c r="H33" s="545"/>
      <c r="I33" s="545"/>
      <c r="J33" s="478"/>
      <c r="K33" s="545"/>
      <c r="L33" s="545"/>
      <c r="M33" s="558">
        <f>+O28*J33</f>
        <v>0</v>
      </c>
      <c r="N33" s="545"/>
      <c r="O33" s="545"/>
    </row>
    <row r="34" spans="1:15" x14ac:dyDescent="0.2">
      <c r="A34" s="544" t="s">
        <v>502</v>
      </c>
      <c r="B34" s="545" t="s">
        <v>523</v>
      </c>
      <c r="C34" s="545"/>
      <c r="D34" s="545"/>
      <c r="E34" s="545"/>
      <c r="F34" s="545"/>
      <c r="G34" s="545"/>
      <c r="H34" s="545"/>
      <c r="I34" s="545"/>
      <c r="J34" s="545"/>
      <c r="K34" s="545"/>
      <c r="L34" s="545" t="s">
        <v>15</v>
      </c>
      <c r="M34" s="557">
        <f>+M33+M32</f>
        <v>0</v>
      </c>
      <c r="N34" s="545"/>
      <c r="O34" s="545"/>
    </row>
    <row r="35" spans="1:15" ht="12.75" customHeight="1" x14ac:dyDescent="0.2">
      <c r="A35" s="544"/>
      <c r="B35" s="545"/>
      <c r="C35" s="545"/>
      <c r="D35" s="545"/>
      <c r="E35" s="545"/>
      <c r="F35" s="545"/>
      <c r="G35" s="545"/>
      <c r="H35" s="545"/>
      <c r="I35" s="545"/>
      <c r="J35" s="545"/>
      <c r="K35" s="545"/>
      <c r="L35" s="545"/>
      <c r="M35" s="545"/>
      <c r="N35" s="545"/>
      <c r="O35" s="545"/>
    </row>
    <row r="36" spans="1:15" ht="12.75" customHeight="1" x14ac:dyDescent="0.2">
      <c r="A36" s="544" t="s">
        <v>498</v>
      </c>
      <c r="B36" s="545" t="s">
        <v>17</v>
      </c>
      <c r="C36" s="545"/>
      <c r="D36" s="545"/>
      <c r="E36" s="545"/>
      <c r="F36" s="545"/>
      <c r="G36" s="545"/>
      <c r="H36" s="477"/>
      <c r="I36" s="545"/>
      <c r="J36" s="545"/>
      <c r="K36" s="545"/>
      <c r="L36" s="545"/>
      <c r="M36" s="545"/>
      <c r="N36" s="545"/>
      <c r="O36" s="545"/>
    </row>
    <row r="37" spans="1:15" ht="12.75" customHeight="1" x14ac:dyDescent="0.2">
      <c r="A37" s="544" t="s">
        <v>524</v>
      </c>
      <c r="B37" s="792" t="s">
        <v>525</v>
      </c>
      <c r="C37" s="792"/>
      <c r="D37" s="792"/>
      <c r="E37" s="792"/>
      <c r="F37" s="792"/>
      <c r="G37" s="546" t="s">
        <v>18</v>
      </c>
      <c r="H37" s="478"/>
      <c r="I37" s="545"/>
      <c r="J37" s="545"/>
      <c r="K37" s="545" t="s">
        <v>495</v>
      </c>
      <c r="L37" s="545" t="s">
        <v>15</v>
      </c>
      <c r="M37" s="558">
        <f>+H36*H37</f>
        <v>0</v>
      </c>
      <c r="N37" s="545"/>
      <c r="O37" s="545"/>
    </row>
    <row r="38" spans="1:15" x14ac:dyDescent="0.2">
      <c r="A38" s="544"/>
      <c r="B38" s="545"/>
      <c r="C38" s="545"/>
      <c r="D38" s="545"/>
      <c r="E38" s="545"/>
      <c r="F38" s="545"/>
      <c r="G38" s="545"/>
      <c r="H38" s="545"/>
      <c r="I38" s="545"/>
      <c r="J38" s="545"/>
      <c r="K38" s="545"/>
      <c r="L38" s="545"/>
      <c r="M38" s="545"/>
      <c r="N38" s="545"/>
      <c r="O38" s="545"/>
    </row>
    <row r="39" spans="1:15" x14ac:dyDescent="0.2">
      <c r="A39" s="544" t="s">
        <v>503</v>
      </c>
      <c r="B39" s="545" t="s">
        <v>526</v>
      </c>
      <c r="C39" s="545"/>
      <c r="D39" s="545"/>
      <c r="E39" s="545"/>
      <c r="F39" s="545"/>
      <c r="G39" s="545"/>
      <c r="H39" s="545"/>
      <c r="I39" s="545"/>
      <c r="J39" s="545"/>
      <c r="K39" s="545"/>
      <c r="L39" s="545"/>
      <c r="M39" s="545"/>
      <c r="N39" s="559"/>
      <c r="O39" s="558">
        <f>+M37+M34</f>
        <v>0</v>
      </c>
    </row>
    <row r="40" spans="1:15" x14ac:dyDescent="0.2">
      <c r="A40" s="544"/>
      <c r="B40" s="545"/>
      <c r="C40" s="545"/>
      <c r="D40" s="545"/>
      <c r="E40" s="545"/>
      <c r="F40" s="545"/>
      <c r="G40" s="545"/>
      <c r="H40" s="545"/>
      <c r="I40" s="545"/>
      <c r="J40" s="545"/>
      <c r="K40" s="545"/>
      <c r="L40" s="545"/>
      <c r="M40" s="545"/>
      <c r="N40" s="545"/>
      <c r="O40" s="545"/>
    </row>
    <row r="41" spans="1:15" x14ac:dyDescent="0.2">
      <c r="A41" s="560" t="s">
        <v>542</v>
      </c>
      <c r="B41" s="545"/>
      <c r="C41" s="545"/>
      <c r="D41" s="545"/>
      <c r="E41" s="545"/>
      <c r="F41" s="545"/>
      <c r="G41" s="545"/>
      <c r="H41" s="545"/>
      <c r="I41" s="545"/>
      <c r="J41" s="545"/>
      <c r="K41" s="545"/>
      <c r="L41" s="545"/>
      <c r="M41" s="545"/>
      <c r="N41" s="545"/>
      <c r="O41" s="545"/>
    </row>
    <row r="42" spans="1:15" x14ac:dyDescent="0.2">
      <c r="A42" s="544"/>
      <c r="B42" s="545"/>
      <c r="C42" s="545"/>
      <c r="D42" s="545"/>
      <c r="E42" s="545"/>
      <c r="F42" s="545"/>
      <c r="G42" s="545"/>
      <c r="H42" s="545"/>
      <c r="I42" s="545"/>
      <c r="J42" s="545"/>
      <c r="K42" s="545"/>
      <c r="L42" s="545"/>
      <c r="M42" s="545"/>
      <c r="N42" s="545"/>
      <c r="O42" s="545"/>
    </row>
    <row r="43" spans="1:15" x14ac:dyDescent="0.2">
      <c r="A43" s="544" t="s">
        <v>504</v>
      </c>
      <c r="B43" s="555" t="s">
        <v>684</v>
      </c>
      <c r="C43" s="545"/>
      <c r="D43" s="545"/>
      <c r="E43" s="545"/>
      <c r="F43" s="545"/>
      <c r="G43" s="545"/>
      <c r="H43" s="545"/>
      <c r="I43" s="545"/>
      <c r="J43" s="545"/>
      <c r="K43" s="545"/>
      <c r="L43" s="545" t="s">
        <v>15</v>
      </c>
      <c r="M43" s="561"/>
      <c r="N43" s="545"/>
      <c r="O43" s="545"/>
    </row>
    <row r="44" spans="1:15" x14ac:dyDescent="0.2">
      <c r="A44" s="544"/>
      <c r="B44" s="545"/>
      <c r="C44" s="545"/>
      <c r="D44" s="545"/>
      <c r="E44" s="545"/>
      <c r="F44" s="545"/>
      <c r="G44" s="545"/>
      <c r="H44" s="545"/>
      <c r="I44" s="545"/>
      <c r="J44" s="545"/>
      <c r="K44" s="545"/>
      <c r="L44" s="545"/>
      <c r="M44" s="545"/>
      <c r="N44" s="545"/>
      <c r="O44" s="545"/>
    </row>
    <row r="45" spans="1:15" x14ac:dyDescent="0.2">
      <c r="A45" s="544" t="s">
        <v>527</v>
      </c>
      <c r="B45" s="545" t="s">
        <v>536</v>
      </c>
      <c r="C45" s="545"/>
      <c r="D45" s="545"/>
      <c r="E45" s="545"/>
      <c r="F45" s="545"/>
      <c r="G45" s="545"/>
      <c r="H45" s="545"/>
      <c r="I45" s="545"/>
      <c r="J45" s="545"/>
      <c r="K45" s="545"/>
      <c r="L45" s="545" t="s">
        <v>15</v>
      </c>
      <c r="M45" s="561"/>
      <c r="N45" s="545"/>
      <c r="O45" s="545"/>
    </row>
    <row r="46" spans="1:15" x14ac:dyDescent="0.2">
      <c r="A46" s="544"/>
      <c r="B46" s="545"/>
      <c r="C46" s="545"/>
      <c r="D46" s="545"/>
      <c r="E46" s="545"/>
      <c r="F46" s="545"/>
      <c r="G46" s="545"/>
      <c r="H46" s="545"/>
      <c r="I46" s="545"/>
      <c r="J46" s="545"/>
      <c r="K46" s="545"/>
      <c r="L46" s="545"/>
      <c r="M46" s="545"/>
      <c r="N46" s="545"/>
      <c r="O46" s="545"/>
    </row>
    <row r="47" spans="1:15" ht="12.75" thickBot="1" x14ac:dyDescent="0.25">
      <c r="A47" s="544" t="s">
        <v>645</v>
      </c>
      <c r="B47" s="545" t="s">
        <v>648</v>
      </c>
      <c r="C47" s="545"/>
      <c r="D47" s="545"/>
      <c r="E47" s="545"/>
      <c r="F47" s="545"/>
      <c r="G47" s="545"/>
      <c r="H47" s="545"/>
      <c r="I47" s="545"/>
      <c r="J47" s="545"/>
      <c r="K47" s="545"/>
      <c r="L47" s="545"/>
      <c r="M47" s="545"/>
      <c r="N47" s="559"/>
      <c r="O47" s="562">
        <f>MAX(O39-M43-M45,M33)</f>
        <v>0</v>
      </c>
    </row>
    <row r="48" spans="1:15" ht="12" customHeight="1" thickBot="1" x14ac:dyDescent="0.25">
      <c r="A48" s="544"/>
      <c r="B48" s="545"/>
      <c r="C48" s="545"/>
      <c r="D48" s="545"/>
      <c r="E48" s="545"/>
      <c r="F48" s="545"/>
      <c r="G48" s="545"/>
      <c r="H48" s="545"/>
      <c r="I48" s="545"/>
      <c r="J48" s="545"/>
      <c r="K48" s="545"/>
      <c r="L48" s="545"/>
      <c r="M48" s="545"/>
      <c r="N48" s="545"/>
      <c r="O48" s="545"/>
    </row>
    <row r="49" spans="1:15" ht="15" customHeight="1" x14ac:dyDescent="0.2">
      <c r="B49" s="371" t="s">
        <v>649</v>
      </c>
      <c r="C49" s="372"/>
      <c r="D49" s="372" t="s">
        <v>650</v>
      </c>
      <c r="E49" s="372"/>
      <c r="F49" s="372"/>
      <c r="G49" s="372"/>
      <c r="H49" s="372"/>
      <c r="I49" s="373" t="s">
        <v>15</v>
      </c>
      <c r="J49" s="374"/>
    </row>
    <row r="50" spans="1:15" ht="15.75" customHeight="1" thickBot="1" x14ac:dyDescent="0.25">
      <c r="B50" s="375"/>
      <c r="C50" s="376"/>
      <c r="D50" s="376" t="s">
        <v>528</v>
      </c>
      <c r="E50" s="376"/>
      <c r="F50" s="376"/>
      <c r="G50" s="376"/>
      <c r="H50" s="376"/>
      <c r="I50" s="377" t="s">
        <v>15</v>
      </c>
      <c r="J50" s="378">
        <f>+O47-J49</f>
        <v>0</v>
      </c>
      <c r="N50" s="7"/>
    </row>
    <row r="51" spans="1:15" ht="15.75" customHeight="1" thickBot="1" x14ac:dyDescent="0.25">
      <c r="A51" s="9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</row>
    <row r="52" spans="1:15" ht="12.75" thickTop="1" x14ac:dyDescent="0.2">
      <c r="A52" s="544"/>
      <c r="B52" s="545"/>
      <c r="C52" s="545"/>
      <c r="D52" s="545"/>
      <c r="E52" s="545"/>
      <c r="F52" s="545"/>
      <c r="G52" s="545"/>
      <c r="H52" s="545"/>
      <c r="I52" s="545"/>
      <c r="J52" s="545"/>
      <c r="K52" s="545"/>
      <c r="L52" s="545"/>
      <c r="M52" s="545"/>
      <c r="N52" s="545"/>
      <c r="O52" s="545"/>
    </row>
    <row r="53" spans="1:15" ht="12.75" thickBot="1" x14ac:dyDescent="0.25">
      <c r="A53" s="544" t="s">
        <v>529</v>
      </c>
      <c r="B53" s="545" t="s">
        <v>22</v>
      </c>
      <c r="C53" s="545"/>
      <c r="D53" s="545"/>
      <c r="E53" s="545"/>
      <c r="F53" s="545"/>
      <c r="G53" s="545"/>
      <c r="H53" s="545"/>
      <c r="I53" s="545"/>
      <c r="J53" s="545"/>
      <c r="K53" s="545"/>
      <c r="L53" s="545"/>
      <c r="M53" s="545"/>
      <c r="N53" s="545"/>
      <c r="O53" s="477"/>
    </row>
    <row r="54" spans="1:15" ht="12.75" thickBot="1" x14ac:dyDescent="0.25">
      <c r="A54" s="544"/>
      <c r="B54" s="545" t="s">
        <v>530</v>
      </c>
      <c r="C54" s="545"/>
      <c r="D54" s="545"/>
      <c r="E54" s="563"/>
      <c r="F54" s="545" t="s">
        <v>528</v>
      </c>
      <c r="G54" s="563"/>
      <c r="H54" s="545" t="s">
        <v>409</v>
      </c>
      <c r="I54" s="545"/>
      <c r="J54" s="545"/>
      <c r="K54" s="545"/>
      <c r="L54" s="545"/>
      <c r="M54" s="545"/>
      <c r="N54" s="559"/>
      <c r="O54" s="545"/>
    </row>
    <row r="55" spans="1:15" x14ac:dyDescent="0.2">
      <c r="A55" s="544"/>
      <c r="B55" s="545"/>
      <c r="C55" s="545"/>
      <c r="D55" s="545"/>
      <c r="E55" s="545"/>
      <c r="F55" s="545"/>
      <c r="G55" s="545"/>
      <c r="H55" s="545"/>
      <c r="I55" s="545"/>
      <c r="J55" s="545"/>
      <c r="K55" s="545"/>
      <c r="L55" s="545"/>
      <c r="M55" s="545"/>
      <c r="N55" s="559"/>
      <c r="O55" s="545"/>
    </row>
    <row r="56" spans="1:15" ht="12.75" thickBot="1" x14ac:dyDescent="0.25">
      <c r="A56" s="544" t="s">
        <v>531</v>
      </c>
      <c r="B56" s="545" t="s">
        <v>24</v>
      </c>
      <c r="C56" s="545"/>
      <c r="D56" s="545"/>
      <c r="E56" s="545"/>
      <c r="F56" s="545"/>
      <c r="G56" s="545"/>
      <c r="H56" s="545"/>
      <c r="I56" s="545"/>
      <c r="J56" s="545"/>
      <c r="K56" s="545"/>
      <c r="L56" s="545"/>
      <c r="M56" s="545"/>
      <c r="N56" s="559"/>
      <c r="O56" s="477"/>
    </row>
    <row r="57" spans="1:15" ht="12.75" thickBot="1" x14ac:dyDescent="0.25">
      <c r="A57" s="544"/>
      <c r="B57" s="545" t="s">
        <v>530</v>
      </c>
      <c r="C57" s="545"/>
      <c r="D57" s="545"/>
      <c r="E57" s="563"/>
      <c r="F57" s="545" t="s">
        <v>528</v>
      </c>
      <c r="G57" s="563"/>
      <c r="H57" s="545" t="s">
        <v>409</v>
      </c>
      <c r="I57" s="545"/>
      <c r="J57" s="545"/>
      <c r="K57" s="545"/>
      <c r="L57" s="545"/>
      <c r="M57" s="545"/>
      <c r="N57" s="559"/>
      <c r="O57" s="545"/>
    </row>
    <row r="58" spans="1:15" x14ac:dyDescent="0.2">
      <c r="A58" s="544"/>
      <c r="B58" s="545"/>
      <c r="C58" s="545"/>
      <c r="D58" s="545"/>
      <c r="E58" s="545"/>
      <c r="F58" s="545"/>
      <c r="G58" s="545"/>
      <c r="H58" s="545"/>
      <c r="I58" s="545"/>
      <c r="J58" s="545"/>
      <c r="K58" s="545"/>
      <c r="L58" s="545"/>
      <c r="M58" s="545"/>
      <c r="N58" s="559"/>
      <c r="O58" s="545"/>
    </row>
    <row r="59" spans="1:15" ht="12.75" thickBot="1" x14ac:dyDescent="0.25">
      <c r="A59" s="544" t="s">
        <v>532</v>
      </c>
      <c r="B59" s="545" t="s">
        <v>25</v>
      </c>
      <c r="C59" s="545"/>
      <c r="D59" s="545"/>
      <c r="E59" s="545"/>
      <c r="F59" s="545"/>
      <c r="G59" s="793"/>
      <c r="H59" s="793"/>
      <c r="I59" s="793"/>
      <c r="J59" s="793"/>
      <c r="K59" s="793"/>
      <c r="L59" s="545"/>
      <c r="M59" s="545"/>
      <c r="N59" s="559"/>
      <c r="O59" s="477"/>
    </row>
    <row r="60" spans="1:15" ht="12.75" thickBot="1" x14ac:dyDescent="0.25">
      <c r="A60" s="544"/>
      <c r="B60" s="545" t="s">
        <v>530</v>
      </c>
      <c r="C60" s="545"/>
      <c r="D60" s="545"/>
      <c r="E60" s="563"/>
      <c r="F60" s="545" t="s">
        <v>528</v>
      </c>
      <c r="G60" s="564"/>
      <c r="H60" s="545" t="s">
        <v>409</v>
      </c>
      <c r="I60" s="545"/>
      <c r="J60" s="545"/>
      <c r="K60" s="545"/>
      <c r="L60" s="545"/>
      <c r="M60" s="545"/>
      <c r="N60" s="559"/>
      <c r="O60" s="545"/>
    </row>
    <row r="61" spans="1:15" x14ac:dyDescent="0.2">
      <c r="A61" s="544"/>
      <c r="B61" s="545"/>
      <c r="C61" s="545"/>
      <c r="D61" s="545"/>
      <c r="E61" s="545"/>
      <c r="F61" s="545"/>
      <c r="G61" s="545"/>
      <c r="H61" s="545"/>
      <c r="I61" s="545"/>
      <c r="J61" s="545"/>
      <c r="K61" s="545"/>
      <c r="L61" s="545"/>
      <c r="M61" s="545"/>
      <c r="N61" s="559"/>
      <c r="O61" s="545"/>
    </row>
    <row r="62" spans="1:15" ht="22.5" customHeight="1" thickBot="1" x14ac:dyDescent="0.25">
      <c r="A62" s="544" t="s">
        <v>533</v>
      </c>
      <c r="B62" s="565" t="str">
        <f>"Total projected DSA revenue for Year "&amp;PROPER(M12)&amp;" (Lines 16, 17, 18, 19)"</f>
        <v>Total projected DSA revenue for Year Year Ending 06/30/26 (Lines 16, 17, 18, 19)</v>
      </c>
      <c r="C62" s="545"/>
      <c r="D62" s="545"/>
      <c r="E62" s="545"/>
      <c r="F62" s="545"/>
      <c r="G62" s="545"/>
      <c r="H62" s="545"/>
      <c r="I62" s="545"/>
      <c r="J62" s="545"/>
      <c r="K62" s="545"/>
      <c r="L62" s="545"/>
      <c r="M62" s="545"/>
      <c r="N62" s="559"/>
      <c r="O62" s="566">
        <f>SUM(O47,O53,O56,O59)</f>
        <v>0</v>
      </c>
    </row>
    <row r="63" spans="1:15" ht="13.5" thickTop="1" thickBot="1" x14ac:dyDescent="0.25">
      <c r="A63" s="567"/>
      <c r="B63" s="568"/>
      <c r="C63" s="568"/>
      <c r="D63" s="568"/>
      <c r="E63" s="568"/>
      <c r="F63" s="568"/>
      <c r="G63" s="568"/>
      <c r="H63" s="568"/>
      <c r="I63" s="568"/>
      <c r="J63" s="568"/>
      <c r="K63" s="568"/>
      <c r="L63" s="568"/>
      <c r="M63" s="568"/>
      <c r="N63" s="568"/>
      <c r="O63" s="568"/>
    </row>
    <row r="64" spans="1:15" ht="12.75" thickTop="1" x14ac:dyDescent="0.2"/>
    <row r="65" spans="1:15" x14ac:dyDescent="0.2">
      <c r="A65" s="2"/>
      <c r="E65" s="771" t="s">
        <v>53</v>
      </c>
      <c r="F65" s="771"/>
      <c r="G65" s="783"/>
      <c r="H65" s="783"/>
      <c r="I65" s="783"/>
      <c r="J65" s="783"/>
    </row>
    <row r="66" spans="1:15" x14ac:dyDescent="0.2">
      <c r="B66" s="464"/>
      <c r="D66" s="130"/>
      <c r="E66" s="5"/>
      <c r="F66" s="130"/>
      <c r="O66" s="7" t="s">
        <v>501</v>
      </c>
    </row>
    <row r="67" spans="1:15" x14ac:dyDescent="0.2">
      <c r="B67" s="107" t="s">
        <v>755</v>
      </c>
      <c r="O67" s="7" t="e">
        <f>'Sch 1'!#REF!</f>
        <v>#REF!</v>
      </c>
    </row>
    <row r="68" spans="1:15" x14ac:dyDescent="0.2">
      <c r="O68" s="7" t="s">
        <v>728</v>
      </c>
    </row>
  </sheetData>
  <sheetProtection selectLockedCells="1"/>
  <mergeCells count="14">
    <mergeCell ref="R12:U12"/>
    <mergeCell ref="B29:E29"/>
    <mergeCell ref="B37:F37"/>
    <mergeCell ref="G59:K59"/>
    <mergeCell ref="E65:F65"/>
    <mergeCell ref="G65:J65"/>
    <mergeCell ref="M11:O11"/>
    <mergeCell ref="D12:F12"/>
    <mergeCell ref="H12:J12"/>
    <mergeCell ref="M12:O12"/>
    <mergeCell ref="A1:O1"/>
    <mergeCell ref="A9:O9"/>
    <mergeCell ref="D11:F11"/>
    <mergeCell ref="H11:J11"/>
  </mergeCells>
  <dataValidations count="2">
    <dataValidation type="whole" operator="greaterThan" allowBlank="1" showInputMessage="1" showErrorMessage="1" sqref="O47" xr:uid="{8063F582-15C2-4C29-A909-D5FC86563280}">
      <formula1>0</formula1>
    </dataValidation>
    <dataValidation type="whole" operator="lessThanOrEqual" allowBlank="1" showInputMessage="1" showErrorMessage="1" sqref="J49" xr:uid="{06B3D17C-5241-40E4-9D70-44F6DDCAA0B1}">
      <formula1>M37</formula1>
    </dataValidation>
  </dataValidations>
  <pageMargins left="0.55000000000000004" right="0" top="0.5" bottom="0.25" header="0.5" footer="0"/>
  <pageSetup scale="81" orientation="portrait" r:id="rId1"/>
  <headerFooter alignWithMargins="0">
    <oddFooter>&amp;C&amp;8FORM 4405LGF
Last Revised 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0E7DF-180E-4286-A9E6-F253D4CE60F8}">
  <sheetPr codeName="Sheet8">
    <tabColor theme="0" tint="-0.499984740745262"/>
    <pageSetUpPr fitToPage="1"/>
  </sheetPr>
  <dimension ref="A1:H49"/>
  <sheetViews>
    <sheetView zoomScale="75" zoomScaleNormal="75" workbookViewId="0">
      <selection activeCell="D46" sqref="D46"/>
    </sheetView>
  </sheetViews>
  <sheetFormatPr defaultColWidth="9.140625" defaultRowHeight="14.25" x14ac:dyDescent="0.2"/>
  <cols>
    <col min="1" max="1" width="4.28515625" style="8" customWidth="1"/>
    <col min="2" max="2" width="28.140625" style="8" customWidth="1"/>
    <col min="3" max="3" width="16.28515625" style="8" customWidth="1"/>
    <col min="4" max="5" width="17.140625" style="8" customWidth="1"/>
    <col min="6" max="6" width="16.140625" style="8" customWidth="1"/>
    <col min="7" max="7" width="13.5703125" style="8" customWidth="1"/>
    <col min="8" max="8" width="18.5703125" style="8" customWidth="1"/>
    <col min="9" max="9" width="12.7109375" style="8" customWidth="1"/>
    <col min="10" max="10" width="14.140625" style="8" customWidth="1"/>
    <col min="11" max="11" width="9.140625" style="8"/>
    <col min="12" max="12" width="5.42578125" style="8" customWidth="1"/>
    <col min="13" max="16384" width="9.140625" style="8"/>
  </cols>
  <sheetData>
    <row r="1" spans="1:8" ht="13.5" customHeight="1" x14ac:dyDescent="0.2">
      <c r="A1" s="10"/>
      <c r="B1" s="10"/>
      <c r="C1" s="10"/>
      <c r="D1" s="10"/>
      <c r="E1" s="10"/>
      <c r="F1" s="10"/>
      <c r="G1" s="10"/>
      <c r="H1" s="10"/>
    </row>
    <row r="2" spans="1:8" x14ac:dyDescent="0.2">
      <c r="A2" s="697"/>
      <c r="B2" s="698"/>
      <c r="C2" s="699" t="s">
        <v>33</v>
      </c>
      <c r="D2" s="699" t="s">
        <v>34</v>
      </c>
      <c r="E2" s="699" t="s">
        <v>35</v>
      </c>
      <c r="F2" s="700" t="s">
        <v>36</v>
      </c>
      <c r="G2" s="701" t="s">
        <v>37</v>
      </c>
      <c r="H2" s="702" t="s">
        <v>38</v>
      </c>
    </row>
    <row r="3" spans="1:8" ht="15" x14ac:dyDescent="0.25">
      <c r="A3" s="697"/>
      <c r="B3" s="703"/>
      <c r="C3" s="704" t="s">
        <v>427</v>
      </c>
      <c r="D3" s="704" t="s">
        <v>428</v>
      </c>
      <c r="E3" s="705" t="s">
        <v>873</v>
      </c>
      <c r="F3" s="704" t="s">
        <v>429</v>
      </c>
      <c r="G3" s="706"/>
      <c r="H3" s="697"/>
    </row>
    <row r="4" spans="1:8" s="11" customFormat="1" ht="15" x14ac:dyDescent="0.25">
      <c r="A4" s="707"/>
      <c r="B4" s="700" t="s">
        <v>32</v>
      </c>
      <c r="C4" s="704" t="s">
        <v>41</v>
      </c>
      <c r="D4" s="704" t="s">
        <v>430</v>
      </c>
      <c r="E4" s="705" t="s">
        <v>874</v>
      </c>
      <c r="F4" s="704" t="s">
        <v>430</v>
      </c>
      <c r="G4" s="708"/>
      <c r="H4" s="709" t="s">
        <v>431</v>
      </c>
    </row>
    <row r="5" spans="1:8" ht="15.75" thickBot="1" x14ac:dyDescent="0.3">
      <c r="A5" s="710"/>
      <c r="B5" s="711" t="s">
        <v>41</v>
      </c>
      <c r="C5" s="712" t="s">
        <v>165</v>
      </c>
      <c r="D5" s="712" t="s">
        <v>432</v>
      </c>
      <c r="E5" s="713" t="s">
        <v>875</v>
      </c>
      <c r="F5" s="712" t="s">
        <v>432</v>
      </c>
      <c r="G5" s="714" t="s">
        <v>40</v>
      </c>
      <c r="H5" s="715" t="s">
        <v>432</v>
      </c>
    </row>
    <row r="6" spans="1:8" ht="24.75" customHeight="1" x14ac:dyDescent="0.25">
      <c r="A6" s="716" t="s">
        <v>49</v>
      </c>
      <c r="B6" s="717"/>
      <c r="C6" s="640"/>
      <c r="D6" s="640"/>
      <c r="E6" s="640"/>
      <c r="F6" s="605"/>
      <c r="G6" s="605"/>
      <c r="H6" s="718"/>
    </row>
    <row r="7" spans="1:8" ht="15" customHeight="1" x14ac:dyDescent="0.2">
      <c r="A7" s="719"/>
      <c r="B7" s="717" t="s">
        <v>433</v>
      </c>
      <c r="C7" s="644"/>
      <c r="D7" s="676"/>
      <c r="E7" s="676"/>
      <c r="F7" s="605"/>
      <c r="G7" s="605"/>
      <c r="H7" s="720"/>
    </row>
    <row r="8" spans="1:8" ht="15" customHeight="1" x14ac:dyDescent="0.2">
      <c r="A8" s="719"/>
      <c r="B8" s="721" t="s">
        <v>434</v>
      </c>
      <c r="C8" s="605"/>
      <c r="D8" s="605"/>
      <c r="E8" s="605"/>
      <c r="F8" s="605"/>
      <c r="G8" s="605"/>
      <c r="H8" s="603"/>
    </row>
    <row r="9" spans="1:8" ht="15" customHeight="1" x14ac:dyDescent="0.25">
      <c r="A9" s="719"/>
      <c r="B9" s="722" t="s">
        <v>856</v>
      </c>
      <c r="C9" s="605"/>
      <c r="D9" s="605"/>
      <c r="E9" s="605"/>
      <c r="F9" s="605"/>
      <c r="G9" s="605"/>
      <c r="H9" s="603"/>
    </row>
    <row r="10" spans="1:8" ht="15" customHeight="1" x14ac:dyDescent="0.2">
      <c r="A10" s="719"/>
      <c r="B10" s="721" t="s">
        <v>435</v>
      </c>
      <c r="C10" s="605"/>
      <c r="D10" s="605"/>
      <c r="E10" s="605"/>
      <c r="F10" s="605"/>
      <c r="G10" s="605"/>
      <c r="H10" s="603"/>
    </row>
    <row r="11" spans="1:8" ht="15" customHeight="1" x14ac:dyDescent="0.2">
      <c r="A11" s="719"/>
      <c r="B11" s="721" t="s">
        <v>924</v>
      </c>
      <c r="C11" s="605"/>
      <c r="D11" s="605"/>
      <c r="E11" s="605"/>
      <c r="F11" s="605"/>
      <c r="G11" s="605"/>
      <c r="H11" s="603"/>
    </row>
    <row r="12" spans="1:8" ht="15" customHeight="1" x14ac:dyDescent="0.2">
      <c r="A12" s="719"/>
      <c r="B12" s="721"/>
      <c r="C12" s="605"/>
      <c r="D12" s="605"/>
      <c r="E12" s="605"/>
      <c r="F12" s="605"/>
      <c r="G12" s="605"/>
      <c r="H12" s="603"/>
    </row>
    <row r="13" spans="1:8" ht="15" customHeight="1" x14ac:dyDescent="0.2">
      <c r="A13" s="719"/>
      <c r="B13" s="721"/>
      <c r="C13" s="605"/>
      <c r="D13" s="605"/>
      <c r="E13" s="605"/>
      <c r="F13" s="605"/>
      <c r="G13" s="605"/>
      <c r="H13" s="603"/>
    </row>
    <row r="14" spans="1:8" ht="15" customHeight="1" x14ac:dyDescent="0.2">
      <c r="A14" s="719"/>
      <c r="B14" s="721" t="s">
        <v>925</v>
      </c>
      <c r="C14" s="605"/>
      <c r="D14" s="605"/>
      <c r="E14" s="605"/>
      <c r="F14" s="605"/>
      <c r="G14" s="605"/>
      <c r="H14" s="603"/>
    </row>
    <row r="15" spans="1:8" ht="19.5" customHeight="1" thickBot="1" x14ac:dyDescent="0.3">
      <c r="A15" s="723"/>
      <c r="B15" s="724" t="s">
        <v>401</v>
      </c>
      <c r="C15" s="647"/>
      <c r="D15" s="647"/>
      <c r="E15" s="647"/>
      <c r="F15" s="605"/>
      <c r="G15" s="605"/>
      <c r="H15" s="725"/>
    </row>
    <row r="16" spans="1:8" ht="21.75" customHeight="1" thickBot="1" x14ac:dyDescent="0.3">
      <c r="A16" s="726" t="s">
        <v>402</v>
      </c>
      <c r="B16" s="727"/>
      <c r="C16" s="649"/>
      <c r="D16" s="649"/>
      <c r="E16" s="649"/>
      <c r="F16" s="605"/>
      <c r="G16" s="605"/>
      <c r="H16" s="728"/>
    </row>
    <row r="17" spans="1:8" ht="20.25" customHeight="1" thickBot="1" x14ac:dyDescent="0.3">
      <c r="A17" s="710"/>
      <c r="B17" s="724" t="s">
        <v>50</v>
      </c>
      <c r="C17" s="647"/>
      <c r="D17" s="647"/>
      <c r="E17" s="647"/>
      <c r="F17" s="605"/>
      <c r="G17" s="605"/>
      <c r="H17" s="725"/>
    </row>
    <row r="18" spans="1:8" ht="24" customHeight="1" x14ac:dyDescent="0.25">
      <c r="A18" s="729" t="s">
        <v>437</v>
      </c>
      <c r="B18" s="721"/>
      <c r="C18" s="651"/>
      <c r="D18" s="651"/>
      <c r="E18" s="651"/>
      <c r="F18" s="605"/>
      <c r="G18" s="605"/>
      <c r="H18" s="730"/>
    </row>
    <row r="19" spans="1:8" ht="15" customHeight="1" x14ac:dyDescent="0.2">
      <c r="A19" s="719"/>
      <c r="B19" s="721" t="s">
        <v>405</v>
      </c>
      <c r="C19" s="731"/>
      <c r="D19" s="605"/>
      <c r="E19" s="605"/>
      <c r="F19" s="605"/>
      <c r="G19" s="605"/>
      <c r="H19" s="603"/>
    </row>
    <row r="20" spans="1:8" ht="15" customHeight="1" x14ac:dyDescent="0.2">
      <c r="A20" s="719"/>
      <c r="B20" s="721" t="s">
        <v>406</v>
      </c>
      <c r="C20" s="605"/>
      <c r="D20" s="605"/>
      <c r="E20" s="605"/>
      <c r="F20" s="605"/>
      <c r="G20" s="605"/>
      <c r="H20" s="603"/>
    </row>
    <row r="21" spans="1:8" ht="15" customHeight="1" x14ac:dyDescent="0.2">
      <c r="A21" s="719"/>
      <c r="B21" s="721" t="s">
        <v>407</v>
      </c>
      <c r="C21" s="605"/>
      <c r="D21" s="605"/>
      <c r="E21" s="605"/>
      <c r="F21" s="605"/>
      <c r="G21" s="605"/>
      <c r="H21" s="603"/>
    </row>
    <row r="22" spans="1:8" ht="15" customHeight="1" x14ac:dyDescent="0.2">
      <c r="A22" s="719"/>
      <c r="B22" s="721" t="s">
        <v>408</v>
      </c>
      <c r="C22" s="605"/>
      <c r="D22" s="605"/>
      <c r="E22" s="605"/>
      <c r="F22" s="605"/>
      <c r="G22" s="605"/>
      <c r="H22" s="603"/>
    </row>
    <row r="23" spans="1:8" ht="15" customHeight="1" x14ac:dyDescent="0.2">
      <c r="A23" s="719"/>
      <c r="B23" s="721" t="s">
        <v>409</v>
      </c>
      <c r="C23" s="605"/>
      <c r="D23" s="605"/>
      <c r="E23" s="605"/>
      <c r="F23" s="605"/>
      <c r="G23" s="605"/>
      <c r="H23" s="603"/>
    </row>
    <row r="24" spans="1:8" ht="15" customHeight="1" x14ac:dyDescent="0.2">
      <c r="A24" s="719"/>
      <c r="B24" s="721" t="s">
        <v>878</v>
      </c>
      <c r="C24" s="605"/>
      <c r="D24" s="605"/>
      <c r="E24" s="605"/>
      <c r="F24" s="605"/>
      <c r="G24" s="605"/>
      <c r="H24" s="603"/>
    </row>
    <row r="25" spans="1:8" ht="15" customHeight="1" x14ac:dyDescent="0.2">
      <c r="A25" s="719"/>
      <c r="B25" s="721" t="s">
        <v>879</v>
      </c>
      <c r="C25" s="605"/>
      <c r="D25" s="605"/>
      <c r="E25" s="605"/>
      <c r="F25" s="605"/>
      <c r="G25" s="605"/>
      <c r="H25" s="603"/>
    </row>
    <row r="26" spans="1:8" ht="15" customHeight="1" x14ac:dyDescent="0.2">
      <c r="A26" s="719"/>
      <c r="B26" s="721" t="s">
        <v>880</v>
      </c>
      <c r="C26" s="605"/>
      <c r="D26" s="605"/>
      <c r="E26" s="605"/>
      <c r="F26" s="605"/>
      <c r="G26" s="605"/>
      <c r="H26" s="603"/>
    </row>
    <row r="27" spans="1:8" ht="15" customHeight="1" x14ac:dyDescent="0.2">
      <c r="A27" s="719"/>
      <c r="B27" s="721" t="s">
        <v>908</v>
      </c>
      <c r="C27" s="605"/>
      <c r="D27" s="605"/>
      <c r="E27" s="605"/>
      <c r="F27" s="605"/>
      <c r="G27" s="605"/>
      <c r="H27" s="603"/>
    </row>
    <row r="28" spans="1:8" ht="15" customHeight="1" x14ac:dyDescent="0.25">
      <c r="A28" s="719"/>
      <c r="B28" s="722" t="s">
        <v>411</v>
      </c>
      <c r="C28" s="605"/>
      <c r="D28" s="605"/>
      <c r="E28" s="605"/>
      <c r="F28" s="605"/>
      <c r="G28" s="605"/>
      <c r="H28" s="603"/>
    </row>
    <row r="29" spans="1:8" ht="15" customHeight="1" x14ac:dyDescent="0.2">
      <c r="A29" s="719"/>
      <c r="B29" s="721" t="s">
        <v>438</v>
      </c>
      <c r="C29" s="605"/>
      <c r="D29" s="605"/>
      <c r="E29" s="605"/>
      <c r="F29" s="605"/>
      <c r="G29" s="605"/>
      <c r="H29" s="603"/>
    </row>
    <row r="30" spans="1:8" ht="15" customHeight="1" x14ac:dyDescent="0.2">
      <c r="A30" s="719"/>
      <c r="B30" s="721" t="s">
        <v>439</v>
      </c>
      <c r="C30" s="605"/>
      <c r="D30" s="605"/>
      <c r="E30" s="605"/>
      <c r="F30" s="605"/>
      <c r="G30" s="605"/>
      <c r="H30" s="603"/>
    </row>
    <row r="31" spans="1:8" ht="15" customHeight="1" x14ac:dyDescent="0.2">
      <c r="A31" s="719"/>
      <c r="B31" s="721" t="s">
        <v>440</v>
      </c>
      <c r="C31" s="605"/>
      <c r="D31" s="605"/>
      <c r="E31" s="605"/>
      <c r="F31" s="605"/>
      <c r="G31" s="605"/>
      <c r="H31" s="603"/>
    </row>
    <row r="32" spans="1:8" ht="15" customHeight="1" x14ac:dyDescent="0.2">
      <c r="A32" s="719"/>
      <c r="B32" s="721"/>
      <c r="C32" s="605"/>
      <c r="D32" s="605"/>
      <c r="E32" s="605"/>
      <c r="F32" s="605"/>
      <c r="G32" s="605"/>
      <c r="H32" s="603"/>
    </row>
    <row r="33" spans="1:8" ht="15" customHeight="1" x14ac:dyDescent="0.2">
      <c r="A33" s="719"/>
      <c r="B33" s="721"/>
      <c r="C33" s="605"/>
      <c r="D33" s="605"/>
      <c r="E33" s="605"/>
      <c r="F33" s="605"/>
      <c r="G33" s="605"/>
      <c r="H33" s="603"/>
    </row>
    <row r="34" spans="1:8" ht="20.25" customHeight="1" thickBot="1" x14ac:dyDescent="0.3">
      <c r="A34" s="723"/>
      <c r="B34" s="724" t="s">
        <v>414</v>
      </c>
      <c r="C34" s="647"/>
      <c r="D34" s="647"/>
      <c r="E34" s="647"/>
      <c r="F34" s="605"/>
      <c r="G34" s="605"/>
      <c r="H34" s="725"/>
    </row>
    <row r="35" spans="1:8" ht="21.75" customHeight="1" thickBot="1" x14ac:dyDescent="0.3">
      <c r="A35" s="732"/>
      <c r="B35" s="733" t="s">
        <v>415</v>
      </c>
      <c r="C35" s="649"/>
      <c r="D35" s="649"/>
      <c r="E35" s="649"/>
      <c r="F35" s="605"/>
      <c r="G35" s="605"/>
      <c r="H35" s="728"/>
    </row>
    <row r="36" spans="1:8" ht="18.75" customHeight="1" x14ac:dyDescent="0.25">
      <c r="A36" s="734"/>
      <c r="B36" s="735" t="s">
        <v>418</v>
      </c>
      <c r="C36" s="653"/>
      <c r="D36" s="653"/>
      <c r="E36" s="653"/>
      <c r="F36" s="605"/>
      <c r="G36" s="605"/>
      <c r="H36" s="736"/>
    </row>
    <row r="37" spans="1:8" ht="26.25" customHeight="1" thickBot="1" x14ac:dyDescent="0.3">
      <c r="A37" s="737" t="s">
        <v>417</v>
      </c>
      <c r="B37" s="738"/>
      <c r="C37" s="655"/>
      <c r="D37" s="655"/>
      <c r="E37" s="655"/>
      <c r="F37" s="605"/>
      <c r="G37" s="605"/>
      <c r="H37" s="739"/>
    </row>
    <row r="38" spans="1:8" ht="15" thickTop="1" x14ac:dyDescent="0.2"/>
    <row r="39" spans="1:8" ht="15" customHeight="1" x14ac:dyDescent="0.2"/>
    <row r="40" spans="1:8" ht="15" customHeight="1" x14ac:dyDescent="0.2">
      <c r="A40" s="10"/>
      <c r="B40" s="10"/>
      <c r="C40" s="8" t="s">
        <v>953</v>
      </c>
    </row>
    <row r="41" spans="1:8" ht="15" customHeight="1" x14ac:dyDescent="0.2"/>
    <row r="42" spans="1:8" ht="15" customHeight="1" x14ac:dyDescent="0.2">
      <c r="B42" s="8" t="s">
        <v>441</v>
      </c>
    </row>
    <row r="45" spans="1:8" x14ac:dyDescent="0.2">
      <c r="G45" s="1"/>
    </row>
    <row r="48" spans="1:8" x14ac:dyDescent="0.2">
      <c r="H48" s="7" t="s">
        <v>501</v>
      </c>
    </row>
    <row r="49" spans="8:8" x14ac:dyDescent="0.2">
      <c r="H49" s="7" t="s">
        <v>729</v>
      </c>
    </row>
  </sheetData>
  <sheetProtection algorithmName="SHA-512" hashValue="R8dA0WE8KN5+GP4gF6APwdKHOAi13dM3+YfQJrOs2vgP3AdDytpzUgaW6jbTYsVHHQ+5/HD1HvmjFxPxGx/STA==" saltValue="MhLIlWxOhtImiFSob2aKyQ==" spinCount="100000" sheet="1" objects="1" scenarios="1"/>
  <phoneticPr fontId="0" type="noConversion"/>
  <pageMargins left="0.55000000000000004" right="0" top="0.5" bottom="0.25" header="0.5" footer="0"/>
  <pageSetup scale="76" fitToHeight="0" orientation="portrait" r:id="rId1"/>
  <headerFooter alignWithMargins="0">
    <oddFooter>&amp;C&amp;8Last Revised &amp;D</oddFooter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C836DE-EF87-4BA2-8878-BE9844A0ED5E}">
  <sheetPr codeName="Sheet9"/>
  <dimension ref="B1:I71"/>
  <sheetViews>
    <sheetView topLeftCell="A18" zoomScaleNormal="100" workbookViewId="0">
      <selection activeCell="C11" sqref="C11"/>
    </sheetView>
  </sheetViews>
  <sheetFormatPr defaultColWidth="8" defaultRowHeight="11.1" customHeight="1" x14ac:dyDescent="0.2"/>
  <cols>
    <col min="1" max="1" width="5.5703125" style="326" customWidth="1"/>
    <col min="2" max="3" width="8" style="326" customWidth="1"/>
    <col min="4" max="4" width="11.28515625" style="326" customWidth="1"/>
    <col min="5" max="5" width="18.28515625" style="327" customWidth="1"/>
    <col min="6" max="6" width="10.28515625" style="328" customWidth="1"/>
    <col min="7" max="7" width="18.140625" style="327" customWidth="1"/>
    <col min="8" max="8" width="16.85546875" style="327" customWidth="1"/>
    <col min="9" max="9" width="18.5703125" style="327" customWidth="1"/>
    <col min="10" max="16384" width="8" style="326"/>
  </cols>
  <sheetData>
    <row r="1" spans="2:9" ht="12.95" customHeight="1" x14ac:dyDescent="0.2">
      <c r="B1" s="483" t="s">
        <v>543</v>
      </c>
      <c r="C1" s="484"/>
      <c r="D1" s="484"/>
      <c r="E1" s="485"/>
      <c r="F1" s="486"/>
      <c r="G1" s="485"/>
      <c r="H1" s="485"/>
      <c r="I1" s="485"/>
    </row>
    <row r="2" spans="2:9" ht="12.95" customHeight="1" x14ac:dyDescent="0.2">
      <c r="B2" s="483" t="s">
        <v>544</v>
      </c>
      <c r="C2" s="484"/>
      <c r="D2" s="484"/>
      <c r="E2" s="485"/>
      <c r="F2" s="486"/>
      <c r="G2" s="485"/>
      <c r="H2" s="485"/>
      <c r="I2" s="485"/>
    </row>
    <row r="3" spans="2:9" ht="12.95" customHeight="1" x14ac:dyDescent="0.2">
      <c r="B3" s="487"/>
      <c r="C3" s="484"/>
      <c r="D3" s="484"/>
      <c r="E3" s="485"/>
      <c r="F3" s="486"/>
      <c r="G3" s="485"/>
      <c r="H3" s="485"/>
      <c r="I3" s="485"/>
    </row>
    <row r="4" spans="2:9" ht="12.95" customHeight="1" x14ac:dyDescent="0.2">
      <c r="B4" s="487"/>
      <c r="C4" s="484"/>
      <c r="D4" s="484"/>
      <c r="E4" s="485"/>
      <c r="F4" s="486"/>
      <c r="G4" s="485"/>
      <c r="H4" s="485"/>
      <c r="I4" s="485"/>
    </row>
    <row r="5" spans="2:9" ht="12.95" customHeight="1" x14ac:dyDescent="0.2">
      <c r="B5" s="487"/>
      <c r="C5" s="484"/>
      <c r="D5" s="484"/>
      <c r="E5" s="485"/>
      <c r="F5" s="486"/>
      <c r="G5" s="485"/>
      <c r="H5" s="485"/>
      <c r="I5" s="485"/>
    </row>
    <row r="6" spans="2:9" ht="12.95" customHeight="1" x14ac:dyDescent="0.2">
      <c r="B6" s="487"/>
      <c r="C6" s="484"/>
      <c r="D6" s="484"/>
      <c r="E6" s="485"/>
      <c r="F6" s="486"/>
      <c r="G6" s="485"/>
      <c r="H6" s="485"/>
      <c r="I6" s="485"/>
    </row>
    <row r="7" spans="2:9" ht="12.95" customHeight="1" x14ac:dyDescent="0.2">
      <c r="B7" s="487"/>
      <c r="C7" s="484"/>
      <c r="D7" s="484"/>
      <c r="E7" s="485"/>
      <c r="F7" s="486"/>
      <c r="G7" s="485"/>
      <c r="H7" s="485"/>
      <c r="I7" s="485"/>
    </row>
    <row r="8" spans="2:9" ht="12.95" customHeight="1" x14ac:dyDescent="0.2">
      <c r="B8" s="484"/>
      <c r="C8" s="484"/>
      <c r="D8" s="484"/>
      <c r="E8" s="485"/>
      <c r="F8" s="486"/>
      <c r="G8" s="485"/>
      <c r="H8" s="485"/>
      <c r="I8" s="485"/>
    </row>
    <row r="9" spans="2:9" ht="12.95" customHeight="1" x14ac:dyDescent="0.2">
      <c r="B9" s="484"/>
      <c r="C9" s="484"/>
      <c r="D9" s="484"/>
      <c r="E9" s="485"/>
      <c r="F9" s="486"/>
      <c r="G9" s="485"/>
      <c r="H9" s="485"/>
      <c r="I9" s="485"/>
    </row>
    <row r="10" spans="2:9" ht="12.95" customHeight="1" x14ac:dyDescent="0.2">
      <c r="B10" s="484"/>
      <c r="C10" s="484"/>
      <c r="D10" s="484"/>
      <c r="E10" s="485"/>
      <c r="F10" s="488"/>
      <c r="G10" s="489"/>
      <c r="H10" s="489"/>
      <c r="I10" s="490"/>
    </row>
    <row r="11" spans="2:9" ht="12.95" customHeight="1" x14ac:dyDescent="0.2">
      <c r="B11" s="484"/>
      <c r="C11" s="484"/>
      <c r="D11" s="484"/>
      <c r="E11" s="485"/>
      <c r="F11" s="486"/>
      <c r="G11" s="485"/>
      <c r="H11" s="485"/>
      <c r="I11" s="485"/>
    </row>
    <row r="12" spans="2:9" ht="12.95" customHeight="1" x14ac:dyDescent="0.2">
      <c r="B12" s="491"/>
      <c r="C12" s="492"/>
      <c r="D12" s="492"/>
      <c r="E12" s="493" t="s">
        <v>32</v>
      </c>
      <c r="F12" s="494" t="s">
        <v>33</v>
      </c>
      <c r="G12" s="493" t="s">
        <v>34</v>
      </c>
      <c r="H12" s="493" t="s">
        <v>35</v>
      </c>
      <c r="I12" s="495" t="s">
        <v>36</v>
      </c>
    </row>
    <row r="13" spans="2:9" ht="12.95" customHeight="1" x14ac:dyDescent="0.2">
      <c r="B13" s="496"/>
      <c r="C13" s="484"/>
      <c r="D13" s="484"/>
      <c r="E13" s="497" t="s">
        <v>545</v>
      </c>
      <c r="F13" s="498"/>
      <c r="G13" s="497" t="s">
        <v>546</v>
      </c>
      <c r="H13" s="497" t="s">
        <v>547</v>
      </c>
      <c r="I13" s="499" t="s">
        <v>548</v>
      </c>
    </row>
    <row r="14" spans="2:9" ht="12.95" customHeight="1" x14ac:dyDescent="0.2">
      <c r="B14" s="496"/>
      <c r="C14" s="484"/>
      <c r="D14" s="484"/>
      <c r="E14" s="497" t="s">
        <v>549</v>
      </c>
      <c r="F14" s="500" t="s">
        <v>40</v>
      </c>
      <c r="G14" s="499" t="s">
        <v>550</v>
      </c>
      <c r="H14" s="501" t="s">
        <v>551</v>
      </c>
      <c r="I14" s="499" t="s">
        <v>552</v>
      </c>
    </row>
    <row r="15" spans="2:9" ht="12.95" customHeight="1" x14ac:dyDescent="0.2">
      <c r="B15" s="502"/>
      <c r="C15" s="503"/>
      <c r="D15" s="503"/>
      <c r="E15" s="504" t="s">
        <v>553</v>
      </c>
      <c r="F15" s="505" t="s">
        <v>554</v>
      </c>
      <c r="G15" s="504" t="s">
        <v>555</v>
      </c>
      <c r="H15" s="504" t="s">
        <v>556</v>
      </c>
      <c r="I15" s="506" t="s">
        <v>278</v>
      </c>
    </row>
    <row r="16" spans="2:9" ht="12.95" customHeight="1" x14ac:dyDescent="0.2">
      <c r="B16" s="507" t="s">
        <v>557</v>
      </c>
      <c r="C16" s="492"/>
      <c r="D16" s="492"/>
      <c r="E16" s="508"/>
      <c r="F16" s="509"/>
      <c r="G16" s="508"/>
      <c r="H16" s="508"/>
      <c r="I16" s="510"/>
    </row>
    <row r="17" spans="2:9" ht="12.95" customHeight="1" x14ac:dyDescent="0.2">
      <c r="B17" s="511" t="s">
        <v>558</v>
      </c>
      <c r="C17" s="484"/>
      <c r="D17" s="484"/>
      <c r="E17" s="512"/>
      <c r="F17" s="513"/>
      <c r="G17" s="514"/>
      <c r="H17" s="514"/>
      <c r="I17" s="515"/>
    </row>
    <row r="18" spans="2:9" ht="12.95" customHeight="1" x14ac:dyDescent="0.2">
      <c r="B18" s="496" t="s">
        <v>559</v>
      </c>
      <c r="C18" s="484"/>
      <c r="D18" s="516"/>
      <c r="E18" s="480"/>
      <c r="F18" s="481">
        <v>0.75</v>
      </c>
      <c r="G18" s="482"/>
      <c r="H18" s="482"/>
      <c r="I18" s="480"/>
    </row>
    <row r="19" spans="2:9" ht="12.95" customHeight="1" x14ac:dyDescent="0.2">
      <c r="B19" s="517" t="s">
        <v>560</v>
      </c>
      <c r="C19" s="484"/>
      <c r="D19" s="484"/>
      <c r="E19" s="512"/>
      <c r="F19" s="518"/>
      <c r="G19" s="514"/>
      <c r="H19" s="514"/>
      <c r="I19" s="515"/>
    </row>
    <row r="20" spans="2:9" ht="12.95" customHeight="1" x14ac:dyDescent="0.2">
      <c r="B20" s="517" t="s">
        <v>561</v>
      </c>
      <c r="C20" s="484"/>
      <c r="D20" s="484"/>
      <c r="E20" s="519" t="s">
        <v>633</v>
      </c>
      <c r="F20" s="520" t="s">
        <v>634</v>
      </c>
      <c r="G20" s="519" t="s">
        <v>633</v>
      </c>
      <c r="H20" s="521" t="s">
        <v>635</v>
      </c>
      <c r="I20" s="522"/>
    </row>
    <row r="21" spans="2:9" ht="12.95" customHeight="1" x14ac:dyDescent="0.2">
      <c r="B21" s="523" t="s">
        <v>562</v>
      </c>
      <c r="C21" s="484"/>
      <c r="D21" s="484"/>
      <c r="E21" s="512"/>
      <c r="F21" s="518"/>
      <c r="G21" s="514"/>
      <c r="H21" s="514"/>
      <c r="I21" s="515"/>
    </row>
    <row r="22" spans="2:9" ht="12.95" customHeight="1" x14ac:dyDescent="0.2">
      <c r="B22" s="496"/>
      <c r="C22" s="484"/>
      <c r="D22" s="484"/>
      <c r="E22" s="512"/>
      <c r="F22" s="518"/>
      <c r="G22" s="514"/>
      <c r="H22" s="514"/>
      <c r="I22" s="515"/>
    </row>
    <row r="23" spans="2:9" ht="12.95" customHeight="1" x14ac:dyDescent="0.2">
      <c r="B23" s="507" t="s">
        <v>563</v>
      </c>
      <c r="C23" s="492"/>
      <c r="D23" s="492"/>
      <c r="E23" s="524"/>
      <c r="F23" s="509"/>
      <c r="G23" s="508"/>
      <c r="H23" s="508"/>
      <c r="I23" s="524"/>
    </row>
    <row r="24" spans="2:9" ht="12.95" customHeight="1" x14ac:dyDescent="0.2">
      <c r="B24" s="517" t="s">
        <v>564</v>
      </c>
      <c r="C24" s="484"/>
      <c r="D24" s="484"/>
      <c r="E24" s="515"/>
      <c r="F24" s="518"/>
      <c r="G24" s="514"/>
      <c r="H24" s="514"/>
      <c r="I24" s="515"/>
    </row>
    <row r="25" spans="2:9" ht="12.95" customHeight="1" x14ac:dyDescent="0.2">
      <c r="B25" s="517" t="s">
        <v>565</v>
      </c>
      <c r="C25" s="484"/>
      <c r="D25" s="484"/>
      <c r="E25" s="522"/>
      <c r="F25" s="525"/>
      <c r="G25" s="521"/>
      <c r="H25" s="521"/>
      <c r="I25" s="522"/>
    </row>
    <row r="26" spans="2:9" ht="12.95" customHeight="1" x14ac:dyDescent="0.2">
      <c r="B26" s="517" t="s">
        <v>566</v>
      </c>
      <c r="C26" s="484"/>
      <c r="D26" s="484"/>
      <c r="E26" s="522"/>
      <c r="F26" s="520"/>
      <c r="G26" s="521"/>
      <c r="H26" s="521" t="s">
        <v>635</v>
      </c>
      <c r="I26" s="522"/>
    </row>
    <row r="27" spans="2:9" ht="12.95" customHeight="1" x14ac:dyDescent="0.2">
      <c r="B27" s="523" t="s">
        <v>567</v>
      </c>
      <c r="C27" s="484"/>
      <c r="D27" s="484"/>
      <c r="E27" s="515"/>
      <c r="F27" s="518"/>
      <c r="G27" s="514"/>
      <c r="H27" s="514"/>
      <c r="I27" s="515"/>
    </row>
    <row r="28" spans="2:9" ht="12.95" customHeight="1" x14ac:dyDescent="0.2">
      <c r="B28" s="502"/>
      <c r="C28" s="503"/>
      <c r="D28" s="503"/>
      <c r="E28" s="522"/>
      <c r="F28" s="520"/>
      <c r="G28" s="521"/>
      <c r="H28" s="521"/>
      <c r="I28" s="522"/>
    </row>
    <row r="29" spans="2:9" ht="12.95" customHeight="1" x14ac:dyDescent="0.2">
      <c r="B29" s="491" t="s">
        <v>638</v>
      </c>
      <c r="C29" s="492"/>
      <c r="D29" s="492"/>
      <c r="E29" s="526"/>
      <c r="F29" s="481"/>
      <c r="G29" s="527"/>
      <c r="H29" s="527"/>
      <c r="I29" s="526"/>
    </row>
    <row r="30" spans="2:9" ht="12.95" customHeight="1" x14ac:dyDescent="0.2">
      <c r="B30" s="502"/>
      <c r="C30" s="503"/>
      <c r="D30" s="503"/>
      <c r="E30" s="528"/>
      <c r="F30" s="529"/>
      <c r="G30" s="530"/>
      <c r="H30" s="530"/>
      <c r="I30" s="528"/>
    </row>
    <row r="31" spans="2:9" ht="12.95" customHeight="1" x14ac:dyDescent="0.2">
      <c r="B31" s="484"/>
      <c r="C31" s="484"/>
      <c r="D31" s="484"/>
      <c r="E31" s="531"/>
      <c r="F31" s="532"/>
      <c r="G31" s="533"/>
      <c r="H31" s="533"/>
      <c r="I31" s="531"/>
    </row>
    <row r="32" spans="2:9" ht="12.95" customHeight="1" x14ac:dyDescent="0.2">
      <c r="B32" s="484"/>
      <c r="C32" s="484"/>
      <c r="D32" s="484"/>
      <c r="E32" s="531"/>
      <c r="F32" s="532"/>
      <c r="G32" s="533"/>
      <c r="H32" s="533"/>
      <c r="I32" s="531"/>
    </row>
    <row r="33" spans="2:9" ht="12.95" customHeight="1" x14ac:dyDescent="0.2">
      <c r="B33" s="484"/>
      <c r="C33" s="484"/>
      <c r="D33" s="484"/>
      <c r="E33" s="485"/>
      <c r="F33" s="486"/>
      <c r="G33" s="485"/>
      <c r="H33" s="485"/>
      <c r="I33" s="485"/>
    </row>
    <row r="34" spans="2:9" s="329" customFormat="1" ht="12.95" customHeight="1" x14ac:dyDescent="0.2">
      <c r="B34" s="534" t="s">
        <v>632</v>
      </c>
      <c r="C34" s="535"/>
      <c r="D34" s="535"/>
      <c r="E34" s="536"/>
      <c r="F34" s="537"/>
      <c r="G34" s="536"/>
      <c r="H34" s="536"/>
      <c r="I34" s="536"/>
    </row>
    <row r="35" spans="2:9" s="329" customFormat="1" ht="12.95" customHeight="1" x14ac:dyDescent="0.2">
      <c r="B35" s="538" t="s">
        <v>32</v>
      </c>
      <c r="C35" s="535" t="s">
        <v>637</v>
      </c>
      <c r="D35" s="535"/>
      <c r="E35" s="536"/>
      <c r="F35" s="537"/>
      <c r="G35" s="536"/>
      <c r="H35" s="536"/>
      <c r="I35" s="536"/>
    </row>
    <row r="36" spans="2:9" s="329" customFormat="1" ht="12.95" customHeight="1" x14ac:dyDescent="0.2">
      <c r="B36" s="538" t="s">
        <v>33</v>
      </c>
      <c r="C36" s="535" t="s">
        <v>677</v>
      </c>
      <c r="D36" s="535"/>
      <c r="E36" s="536"/>
      <c r="F36" s="537"/>
      <c r="G36" s="536"/>
      <c r="H36" s="536"/>
      <c r="I36" s="536"/>
    </row>
    <row r="37" spans="2:9" s="329" customFormat="1" ht="12.95" customHeight="1" x14ac:dyDescent="0.2">
      <c r="B37" s="538"/>
      <c r="C37" s="535" t="s">
        <v>676</v>
      </c>
      <c r="D37" s="535"/>
      <c r="E37" s="536"/>
      <c r="F37" s="537"/>
      <c r="G37" s="536"/>
      <c r="H37" s="536"/>
      <c r="I37" s="536"/>
    </row>
    <row r="38" spans="2:9" s="329" customFormat="1" ht="12.95" customHeight="1" x14ac:dyDescent="0.2">
      <c r="B38" s="538" t="s">
        <v>34</v>
      </c>
      <c r="C38" s="535" t="s">
        <v>651</v>
      </c>
      <c r="D38" s="483"/>
      <c r="E38" s="536"/>
      <c r="F38" s="537"/>
      <c r="G38" s="536"/>
      <c r="H38" s="536"/>
      <c r="I38" s="536"/>
    </row>
    <row r="39" spans="2:9" ht="12.95" customHeight="1" x14ac:dyDescent="0.2">
      <c r="B39" s="484"/>
      <c r="C39" s="535" t="s">
        <v>652</v>
      </c>
      <c r="D39" s="484"/>
      <c r="E39" s="485"/>
      <c r="F39" s="486"/>
      <c r="G39" s="485"/>
      <c r="H39" s="485"/>
      <c r="I39" s="485"/>
    </row>
    <row r="40" spans="2:9" ht="11.1" customHeight="1" x14ac:dyDescent="0.2">
      <c r="B40" s="484"/>
      <c r="C40" s="484"/>
      <c r="D40" s="484"/>
      <c r="E40" s="485"/>
      <c r="F40" s="486"/>
      <c r="G40" s="485"/>
      <c r="H40" s="485"/>
      <c r="I40" s="485"/>
    </row>
    <row r="41" spans="2:9" ht="13.5" customHeight="1" x14ac:dyDescent="0.25">
      <c r="B41" s="539"/>
      <c r="C41" s="484"/>
      <c r="D41" s="484"/>
      <c r="E41" s="485"/>
      <c r="F41" s="486"/>
      <c r="G41" s="485"/>
      <c r="H41" s="485"/>
      <c r="I41" s="485"/>
    </row>
    <row r="42" spans="2:9" ht="12.75" customHeight="1" x14ac:dyDescent="0.25">
      <c r="B42" s="330"/>
    </row>
    <row r="44" spans="2:9" ht="11.1" customHeight="1" x14ac:dyDescent="0.2">
      <c r="I44" s="331"/>
    </row>
    <row r="45" spans="2:9" ht="11.1" customHeight="1" x14ac:dyDescent="0.2">
      <c r="B45" s="332"/>
      <c r="I45" s="333"/>
    </row>
    <row r="56" spans="2:5" ht="11.1" customHeight="1" x14ac:dyDescent="0.2">
      <c r="B56" s="325"/>
      <c r="C56" s="325"/>
      <c r="D56" s="325"/>
      <c r="E56" s="327" t="s">
        <v>53</v>
      </c>
    </row>
    <row r="69" spans="2:9" ht="11.1" customHeight="1" x14ac:dyDescent="0.2">
      <c r="I69" s="331" t="s">
        <v>568</v>
      </c>
    </row>
    <row r="70" spans="2:9" ht="11.1" customHeight="1" x14ac:dyDescent="0.2">
      <c r="I70" s="473" t="str">
        <f>"Budget Fiscal Year "&amp;TEXT('Form 1'!C136,"yyyy-yyyy")</f>
        <v>Budget Fiscal Year 2025-2026</v>
      </c>
    </row>
    <row r="71" spans="2:9" ht="11.1" customHeight="1" x14ac:dyDescent="0.2">
      <c r="B71" s="332"/>
      <c r="I71" s="333" t="s">
        <v>730</v>
      </c>
    </row>
  </sheetData>
  <phoneticPr fontId="11" type="noConversion"/>
  <pageMargins left="0.55000000000000004" right="0" top="0.5" bottom="0.25" header="0.5" footer="0"/>
  <pageSetup scale="86" orientation="portrait" r:id="rId1"/>
  <headerFooter alignWithMargins="0">
    <oddFooter>&amp;C&amp;8FORM 4405LGF
Last Revised 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C2587-BF16-47EE-AC7A-1B337EF19FAB}">
  <sheetPr codeName="Sheet10">
    <tabColor theme="7"/>
  </sheetPr>
  <dimension ref="A1:I42"/>
  <sheetViews>
    <sheetView zoomScale="75" zoomScaleNormal="75" workbookViewId="0">
      <selection activeCell="E10" sqref="E10"/>
    </sheetView>
  </sheetViews>
  <sheetFormatPr defaultColWidth="9.140625" defaultRowHeight="14.25" x14ac:dyDescent="0.2"/>
  <cols>
    <col min="1" max="1" width="4.28515625" style="164" customWidth="1"/>
    <col min="2" max="2" width="35.85546875" style="164" customWidth="1"/>
    <col min="3" max="4" width="20.140625" style="164" customWidth="1"/>
    <col min="5" max="5" width="24" style="164" bestFit="1" customWidth="1"/>
    <col min="6" max="6" width="20.7109375" style="164" customWidth="1"/>
    <col min="7" max="7" width="11.140625" style="164" customWidth="1"/>
    <col min="8" max="8" width="20.28515625" style="164" customWidth="1"/>
    <col min="9" max="9" width="22.140625" style="164" customWidth="1"/>
    <col min="10" max="10" width="12.7109375" style="164" customWidth="1"/>
    <col min="11" max="11" width="14.140625" style="164" customWidth="1"/>
    <col min="12" max="16384" width="9.140625" style="164"/>
  </cols>
  <sheetData>
    <row r="1" spans="1:9" ht="13.5" customHeight="1" x14ac:dyDescent="0.2">
      <c r="A1" s="140"/>
      <c r="B1" s="140"/>
      <c r="C1" s="140"/>
      <c r="D1" s="140"/>
      <c r="E1" s="140"/>
      <c r="F1" s="140"/>
      <c r="G1" s="140"/>
      <c r="H1" s="140"/>
      <c r="I1" s="140"/>
    </row>
    <row r="2" spans="1:9" x14ac:dyDescent="0.2">
      <c r="B2" s="606"/>
      <c r="C2" s="607" t="s">
        <v>33</v>
      </c>
      <c r="D2" s="607" t="s">
        <v>34</v>
      </c>
      <c r="E2" s="607" t="s">
        <v>35</v>
      </c>
      <c r="F2" s="608" t="s">
        <v>36</v>
      </c>
      <c r="G2" s="609" t="s">
        <v>37</v>
      </c>
      <c r="H2" s="617" t="s">
        <v>38</v>
      </c>
      <c r="I2" s="610" t="s">
        <v>39</v>
      </c>
    </row>
    <row r="3" spans="1:9" x14ac:dyDescent="0.2">
      <c r="B3" s="194"/>
      <c r="C3" s="611" t="s">
        <v>427</v>
      </c>
      <c r="D3" s="611" t="s">
        <v>428</v>
      </c>
      <c r="E3" s="611" t="s">
        <v>884</v>
      </c>
      <c r="F3" s="611" t="s">
        <v>429</v>
      </c>
      <c r="G3" s="283"/>
      <c r="H3" s="618"/>
      <c r="I3" s="612" t="s">
        <v>885</v>
      </c>
    </row>
    <row r="4" spans="1:9" s="171" customFormat="1" x14ac:dyDescent="0.2">
      <c r="B4" s="608" t="s">
        <v>32</v>
      </c>
      <c r="C4" s="611" t="s">
        <v>41</v>
      </c>
      <c r="D4" s="611" t="s">
        <v>430</v>
      </c>
      <c r="E4" s="612" t="s">
        <v>874</v>
      </c>
      <c r="F4" s="611" t="s">
        <v>430</v>
      </c>
      <c r="G4" s="619" t="s">
        <v>430</v>
      </c>
      <c r="H4" s="620" t="s">
        <v>706</v>
      </c>
      <c r="I4" s="612" t="s">
        <v>41</v>
      </c>
    </row>
    <row r="5" spans="1:9" ht="15" thickBot="1" x14ac:dyDescent="0.25">
      <c r="A5" s="153"/>
      <c r="B5" s="613" t="s">
        <v>41</v>
      </c>
      <c r="C5" s="614" t="s">
        <v>165</v>
      </c>
      <c r="D5" s="614" t="s">
        <v>432</v>
      </c>
      <c r="E5" s="611" t="s">
        <v>875</v>
      </c>
      <c r="F5" s="614" t="s">
        <v>432</v>
      </c>
      <c r="G5" s="615" t="s">
        <v>172</v>
      </c>
      <c r="H5" s="621" t="s">
        <v>707</v>
      </c>
      <c r="I5" s="616" t="s">
        <v>432</v>
      </c>
    </row>
    <row r="6" spans="1:9" ht="30" customHeight="1" x14ac:dyDescent="0.25">
      <c r="A6" s="137" t="s">
        <v>49</v>
      </c>
      <c r="B6" s="138"/>
      <c r="C6" s="640"/>
      <c r="D6" s="640"/>
      <c r="E6" s="641"/>
      <c r="F6" s="640"/>
      <c r="G6" s="642"/>
      <c r="H6" s="622"/>
      <c r="I6" s="623"/>
    </row>
    <row r="7" spans="1:9" ht="15" customHeight="1" x14ac:dyDescent="0.2">
      <c r="A7" s="140"/>
      <c r="B7" s="138" t="s">
        <v>433</v>
      </c>
      <c r="C7" s="141"/>
      <c r="D7" s="142"/>
      <c r="E7" s="624">
        <v>180000</v>
      </c>
      <c r="F7" s="605"/>
      <c r="G7" s="645"/>
      <c r="H7" s="625"/>
      <c r="I7" s="626">
        <f>+C7+D7+E7</f>
        <v>180000</v>
      </c>
    </row>
    <row r="8" spans="1:9" ht="15" customHeight="1" x14ac:dyDescent="0.2">
      <c r="A8" s="140"/>
      <c r="B8" s="144" t="s">
        <v>434</v>
      </c>
      <c r="C8" s="142"/>
      <c r="D8" s="142"/>
      <c r="E8" s="290"/>
      <c r="F8" s="605"/>
      <c r="G8" s="645"/>
      <c r="H8" s="627"/>
      <c r="I8" s="143"/>
    </row>
    <row r="9" spans="1:9" ht="15" customHeight="1" x14ac:dyDescent="0.2">
      <c r="A9" s="140"/>
      <c r="B9" s="628" t="s">
        <v>856</v>
      </c>
      <c r="C9" s="629">
        <v>0</v>
      </c>
      <c r="D9" s="629"/>
      <c r="E9" s="630">
        <v>1394449</v>
      </c>
      <c r="F9" s="605"/>
      <c r="G9" s="645"/>
      <c r="H9" s="631"/>
      <c r="I9" s="632">
        <f>+C9+D9+E9</f>
        <v>1394449</v>
      </c>
    </row>
    <row r="10" spans="1:9" ht="15" customHeight="1" x14ac:dyDescent="0.2">
      <c r="A10" s="140"/>
      <c r="B10" s="144" t="s">
        <v>435</v>
      </c>
      <c r="C10" s="142"/>
      <c r="D10" s="142"/>
      <c r="E10" s="290">
        <v>281833</v>
      </c>
      <c r="F10" s="605"/>
      <c r="G10" s="645"/>
      <c r="H10" s="627"/>
      <c r="I10" s="143">
        <f>+E10</f>
        <v>281833</v>
      </c>
    </row>
    <row r="11" spans="1:9" ht="15" customHeight="1" x14ac:dyDescent="0.2">
      <c r="A11" s="140"/>
      <c r="B11" s="144" t="s">
        <v>708</v>
      </c>
      <c r="C11" s="142"/>
      <c r="D11" s="142"/>
      <c r="E11" s="290"/>
      <c r="F11" s="644"/>
      <c r="G11" s="645"/>
      <c r="H11" s="627"/>
      <c r="I11" s="143"/>
    </row>
    <row r="12" spans="1:9" ht="15" customHeight="1" x14ac:dyDescent="0.2">
      <c r="A12" s="633"/>
      <c r="B12" s="634" t="s">
        <v>709</v>
      </c>
      <c r="C12" s="605"/>
      <c r="D12" s="605"/>
      <c r="E12" s="643"/>
      <c r="F12" s="644"/>
      <c r="G12" s="645"/>
      <c r="H12" s="646"/>
      <c r="I12" s="603"/>
    </row>
    <row r="13" spans="1:9" ht="15" customHeight="1" x14ac:dyDescent="0.2">
      <c r="A13" s="140"/>
      <c r="B13" s="635" t="s">
        <v>107</v>
      </c>
      <c r="C13" s="142"/>
      <c r="D13" s="142"/>
      <c r="E13" s="142"/>
      <c r="F13" s="605"/>
      <c r="G13" s="645"/>
      <c r="H13" s="627"/>
      <c r="I13" s="143"/>
    </row>
    <row r="14" spans="1:9" ht="15" customHeight="1" x14ac:dyDescent="0.2">
      <c r="A14" s="140"/>
      <c r="B14" s="369" t="s">
        <v>710</v>
      </c>
      <c r="C14" s="142"/>
      <c r="D14" s="142"/>
      <c r="E14" s="142"/>
      <c r="F14" s="605"/>
      <c r="G14" s="645"/>
      <c r="H14" s="627"/>
      <c r="I14" s="143"/>
    </row>
    <row r="15" spans="1:9" ht="15" customHeight="1" x14ac:dyDescent="0.2">
      <c r="A15" s="140"/>
      <c r="B15" s="144" t="s">
        <v>436</v>
      </c>
      <c r="C15" s="142"/>
      <c r="D15" s="142"/>
      <c r="E15" s="142"/>
      <c r="F15" s="605"/>
      <c r="G15" s="645"/>
      <c r="H15" s="627"/>
      <c r="I15" s="143"/>
    </row>
    <row r="16" spans="1:9" ht="19.5" customHeight="1" thickBot="1" x14ac:dyDescent="0.3">
      <c r="A16" s="145"/>
      <c r="B16" s="146" t="s">
        <v>401</v>
      </c>
      <c r="C16" s="147"/>
      <c r="D16" s="147"/>
      <c r="E16" s="147">
        <f>SUM(E7:E15)</f>
        <v>1856282</v>
      </c>
      <c r="F16" s="647"/>
      <c r="G16" s="648"/>
      <c r="H16" s="636"/>
      <c r="I16" s="148">
        <f>+C16+D16+E16</f>
        <v>1856282</v>
      </c>
    </row>
    <row r="17" spans="1:9" ht="16.5" customHeight="1" thickBot="1" x14ac:dyDescent="0.3">
      <c r="A17" s="149" t="s">
        <v>402</v>
      </c>
      <c r="B17" s="150"/>
      <c r="C17" s="151"/>
      <c r="D17" s="151"/>
      <c r="E17" s="151">
        <v>0</v>
      </c>
      <c r="F17" s="649"/>
      <c r="G17" s="650"/>
      <c r="H17" s="637"/>
      <c r="I17" s="152"/>
    </row>
    <row r="18" spans="1:9" ht="20.25" customHeight="1" thickBot="1" x14ac:dyDescent="0.3">
      <c r="A18" s="153"/>
      <c r="B18" s="146" t="s">
        <v>50</v>
      </c>
      <c r="C18" s="147"/>
      <c r="D18" s="147"/>
      <c r="E18" s="147">
        <v>0</v>
      </c>
      <c r="F18" s="647"/>
      <c r="G18" s="648"/>
      <c r="H18" s="636"/>
      <c r="I18" s="148">
        <v>0</v>
      </c>
    </row>
    <row r="19" spans="1:9" ht="24" customHeight="1" x14ac:dyDescent="0.25">
      <c r="A19" s="154" t="s">
        <v>437</v>
      </c>
      <c r="B19" s="144"/>
      <c r="C19" s="155"/>
      <c r="D19" s="155"/>
      <c r="E19" s="155"/>
      <c r="F19" s="651"/>
      <c r="G19" s="652"/>
      <c r="H19" s="618"/>
      <c r="I19" s="156"/>
    </row>
    <row r="20" spans="1:9" ht="15" customHeight="1" x14ac:dyDescent="0.2">
      <c r="A20" s="140"/>
      <c r="B20" s="144" t="s">
        <v>405</v>
      </c>
      <c r="C20" s="141"/>
      <c r="D20" s="142"/>
      <c r="E20" s="142"/>
      <c r="F20" s="605"/>
      <c r="G20" s="645"/>
      <c r="H20" s="627"/>
      <c r="I20" s="143"/>
    </row>
    <row r="21" spans="1:9" ht="15" customHeight="1" x14ac:dyDescent="0.2">
      <c r="A21" s="140"/>
      <c r="B21" s="144" t="s">
        <v>406</v>
      </c>
      <c r="C21" s="142"/>
      <c r="D21" s="142"/>
      <c r="E21" s="142"/>
      <c r="F21" s="605"/>
      <c r="G21" s="645"/>
      <c r="H21" s="627"/>
      <c r="I21" s="143"/>
    </row>
    <row r="22" spans="1:9" ht="15" customHeight="1" x14ac:dyDescent="0.2">
      <c r="A22" s="140"/>
      <c r="B22" s="144" t="s">
        <v>407</v>
      </c>
      <c r="C22" s="142"/>
      <c r="D22" s="142"/>
      <c r="E22" s="142"/>
      <c r="F22" s="605"/>
      <c r="G22" s="645"/>
      <c r="H22" s="627"/>
      <c r="I22" s="143"/>
    </row>
    <row r="23" spans="1:9" ht="15" customHeight="1" x14ac:dyDescent="0.2">
      <c r="A23" s="140"/>
      <c r="B23" s="144" t="s">
        <v>408</v>
      </c>
      <c r="C23" s="142"/>
      <c r="D23" s="142"/>
      <c r="E23" s="142"/>
      <c r="F23" s="605"/>
      <c r="G23" s="645"/>
      <c r="H23" s="627"/>
      <c r="I23" s="143"/>
    </row>
    <row r="24" spans="1:9" ht="15" customHeight="1" x14ac:dyDescent="0.2">
      <c r="A24" s="140"/>
      <c r="B24" s="144" t="s">
        <v>711</v>
      </c>
      <c r="C24" s="142"/>
      <c r="D24" s="142"/>
      <c r="E24" s="142"/>
      <c r="F24" s="605"/>
      <c r="G24" s="645"/>
      <c r="H24" s="627"/>
      <c r="I24" s="143"/>
    </row>
    <row r="25" spans="1:9" ht="15" customHeight="1" x14ac:dyDescent="0.2">
      <c r="A25" s="140"/>
      <c r="B25" s="144" t="s">
        <v>409</v>
      </c>
      <c r="C25" s="142"/>
      <c r="D25" s="142"/>
      <c r="E25" s="588">
        <v>0</v>
      </c>
      <c r="F25" s="605"/>
      <c r="G25" s="645"/>
      <c r="H25" s="627"/>
      <c r="I25" s="143"/>
    </row>
    <row r="26" spans="1:9" ht="15" customHeight="1" x14ac:dyDescent="0.2">
      <c r="A26" s="140"/>
      <c r="B26" s="144" t="s">
        <v>878</v>
      </c>
      <c r="C26" s="142"/>
      <c r="D26" s="142"/>
      <c r="E26" s="588">
        <v>0</v>
      </c>
      <c r="F26" s="605"/>
      <c r="G26" s="645"/>
      <c r="H26" s="627"/>
      <c r="I26" s="143"/>
    </row>
    <row r="27" spans="1:9" ht="15" customHeight="1" x14ac:dyDescent="0.2">
      <c r="A27" s="140"/>
      <c r="B27" s="144" t="s">
        <v>879</v>
      </c>
      <c r="C27" s="142"/>
      <c r="D27" s="142"/>
      <c r="E27" s="588">
        <v>0</v>
      </c>
      <c r="F27" s="605"/>
      <c r="G27" s="645"/>
      <c r="H27" s="627"/>
      <c r="I27" s="143"/>
    </row>
    <row r="28" spans="1:9" ht="15" customHeight="1" x14ac:dyDescent="0.2">
      <c r="A28" s="140"/>
      <c r="B28" s="144" t="s">
        <v>880</v>
      </c>
      <c r="C28" s="142"/>
      <c r="D28" s="142"/>
      <c r="E28" s="588">
        <v>0</v>
      </c>
      <c r="F28" s="605"/>
      <c r="G28" s="645"/>
      <c r="H28" s="627"/>
      <c r="I28" s="143"/>
    </row>
    <row r="29" spans="1:9" ht="15" customHeight="1" x14ac:dyDescent="0.25">
      <c r="A29" s="140"/>
      <c r="B29" s="157" t="s">
        <v>411</v>
      </c>
      <c r="C29" s="142"/>
      <c r="D29" s="142"/>
      <c r="E29" s="142"/>
      <c r="F29" s="605"/>
      <c r="G29" s="645"/>
      <c r="H29" s="627"/>
      <c r="I29" s="143"/>
    </row>
    <row r="30" spans="1:9" ht="15" customHeight="1" x14ac:dyDescent="0.2">
      <c r="A30" s="140"/>
      <c r="B30" s="144" t="s">
        <v>438</v>
      </c>
      <c r="C30" s="142"/>
      <c r="D30" s="142"/>
      <c r="E30" s="588">
        <v>0</v>
      </c>
      <c r="F30" s="605"/>
      <c r="G30" s="645"/>
      <c r="H30" s="627"/>
      <c r="I30" s="143"/>
    </row>
    <row r="31" spans="1:9" ht="15" customHeight="1" x14ac:dyDescent="0.2">
      <c r="A31" s="140"/>
      <c r="B31" s="144" t="s">
        <v>439</v>
      </c>
      <c r="C31" s="142"/>
      <c r="D31" s="142"/>
      <c r="E31" s="142"/>
      <c r="F31" s="605"/>
      <c r="G31" s="645"/>
      <c r="H31" s="627"/>
      <c r="I31" s="143"/>
    </row>
    <row r="32" spans="1:9" ht="15" customHeight="1" x14ac:dyDescent="0.2">
      <c r="A32" s="140"/>
      <c r="B32" s="144" t="s">
        <v>440</v>
      </c>
      <c r="C32" s="142"/>
      <c r="D32" s="142"/>
      <c r="E32" s="142"/>
      <c r="F32" s="605"/>
      <c r="G32" s="645"/>
      <c r="H32" s="627"/>
      <c r="I32" s="143"/>
    </row>
    <row r="33" spans="1:9" ht="15" customHeight="1" x14ac:dyDescent="0.2">
      <c r="A33" s="140"/>
      <c r="B33" s="144"/>
      <c r="C33" s="142"/>
      <c r="D33" s="142"/>
      <c r="E33" s="142"/>
      <c r="F33" s="605"/>
      <c r="G33" s="645"/>
      <c r="H33" s="627"/>
      <c r="I33" s="143"/>
    </row>
    <row r="34" spans="1:9" ht="15" customHeight="1" x14ac:dyDescent="0.2">
      <c r="A34" s="140"/>
      <c r="B34" s="144"/>
      <c r="C34" s="142"/>
      <c r="D34" s="142"/>
      <c r="E34" s="142"/>
      <c r="F34" s="605"/>
      <c r="G34" s="645"/>
      <c r="H34" s="627"/>
      <c r="I34" s="143"/>
    </row>
    <row r="35" spans="1:9" ht="20.25" customHeight="1" thickBot="1" x14ac:dyDescent="0.3">
      <c r="A35" s="145"/>
      <c r="B35" s="146" t="s">
        <v>414</v>
      </c>
      <c r="C35" s="147"/>
      <c r="D35" s="147"/>
      <c r="E35" s="147">
        <f>SUM(E20:E34)</f>
        <v>0</v>
      </c>
      <c r="F35" s="647"/>
      <c r="G35" s="648"/>
      <c r="H35" s="636"/>
      <c r="I35" s="148"/>
    </row>
    <row r="36" spans="1:9" ht="21.75" customHeight="1" thickBot="1" x14ac:dyDescent="0.3">
      <c r="A36" s="379"/>
      <c r="B36" s="158" t="s">
        <v>415</v>
      </c>
      <c r="C36" s="151"/>
      <c r="D36" s="151"/>
      <c r="E36" s="151">
        <f>+E16+E18+E35</f>
        <v>1856282</v>
      </c>
      <c r="F36" s="649"/>
      <c r="G36" s="650"/>
      <c r="H36" s="637"/>
      <c r="I36" s="152">
        <f>+I16+I18+I35</f>
        <v>1856282</v>
      </c>
    </row>
    <row r="37" spans="1:9" ht="18.75" customHeight="1" x14ac:dyDescent="0.25">
      <c r="A37" s="380"/>
      <c r="B37" s="159" t="s">
        <v>418</v>
      </c>
      <c r="C37" s="160"/>
      <c r="D37" s="160"/>
      <c r="E37" s="160">
        <v>0</v>
      </c>
      <c r="F37" s="653"/>
      <c r="G37" s="654"/>
      <c r="H37" s="638"/>
      <c r="I37" s="381">
        <v>0</v>
      </c>
    </row>
    <row r="38" spans="1:9" ht="26.25" customHeight="1" thickBot="1" x14ac:dyDescent="0.3">
      <c r="A38" s="382" t="s">
        <v>417</v>
      </c>
      <c r="B38" s="161"/>
      <c r="C38" s="162"/>
      <c r="D38" s="162"/>
      <c r="E38" s="162">
        <f>+E36+E37</f>
        <v>1856282</v>
      </c>
      <c r="F38" s="655"/>
      <c r="G38" s="656"/>
      <c r="H38" s="639"/>
      <c r="I38" s="163">
        <f>+I36+I37</f>
        <v>1856282</v>
      </c>
    </row>
    <row r="39" spans="1:9" ht="15" customHeight="1" thickTop="1" x14ac:dyDescent="0.2"/>
    <row r="40" spans="1:9" ht="15" customHeight="1" x14ac:dyDescent="0.2">
      <c r="A40" s="140"/>
      <c r="B40" s="140" t="s">
        <v>955</v>
      </c>
      <c r="C40" s="164" t="s">
        <v>953</v>
      </c>
    </row>
    <row r="41" spans="1:9" ht="15" customHeight="1" x14ac:dyDescent="0.2">
      <c r="B41" s="164" t="s">
        <v>441</v>
      </c>
      <c r="I41" s="164" t="s">
        <v>731</v>
      </c>
    </row>
    <row r="42" spans="1:9" x14ac:dyDescent="0.2">
      <c r="I42" s="164" t="s">
        <v>758</v>
      </c>
    </row>
  </sheetData>
  <sheetProtection algorithmName="SHA-512" hashValue="zV6NptmlvG4SdZwNqmIiGKv5hhZlhl+f3egksEa96K5aVXiVelG8U6hldhsFxNqDl6Wfhj2tJ9KNdbGFz7zhAQ==" saltValue="/Vham0wvbzU56ksyHbj+Wg==" spinCount="100000" sheet="1" objects="1" scenarios="1"/>
  <pageMargins left="0.55000000000000004" right="0" top="0.5" bottom="0.25" header="0.5" footer="0"/>
  <pageSetup scale="73" orientation="landscape" r:id="rId1"/>
  <headerFooter alignWithMargins="0">
    <oddFooter>&amp;C&amp;8Last Revised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11</vt:i4>
      </vt:variant>
    </vt:vector>
  </HeadingPairs>
  <TitlesOfParts>
    <vt:vector size="46" baseType="lpstr">
      <vt:lpstr>Form 1</vt:lpstr>
      <vt:lpstr>Sch 1</vt:lpstr>
      <vt:lpstr>Form 2 (B-1)</vt:lpstr>
      <vt:lpstr>Sch B-1</vt:lpstr>
      <vt:lpstr>Form 2 (B-1)Alt</vt:lpstr>
      <vt:lpstr>Sch B-1 Alt</vt:lpstr>
      <vt:lpstr>Sch AA</vt:lpstr>
      <vt:lpstr>AA Attachment</vt:lpstr>
      <vt:lpstr>Sch AA Modified</vt:lpstr>
      <vt:lpstr>Sch AA-1</vt:lpstr>
      <vt:lpstr>Sch AA-1 Modified</vt:lpstr>
      <vt:lpstr>Sch BB-5</vt:lpstr>
      <vt:lpstr>Sch BB-6</vt:lpstr>
      <vt:lpstr>Sch BB-7</vt:lpstr>
      <vt:lpstr>Sch BB-8</vt:lpstr>
      <vt:lpstr>Sch BB-9</vt:lpstr>
      <vt:lpstr>Sch BB-10</vt:lpstr>
      <vt:lpstr>Sch BB-11</vt:lpstr>
      <vt:lpstr>Sch BB-12</vt:lpstr>
      <vt:lpstr>Sch BB-13</vt:lpstr>
      <vt:lpstr>Sch BB-14</vt:lpstr>
      <vt:lpstr>Sch BB-14A</vt:lpstr>
      <vt:lpstr>Sch CC</vt:lpstr>
      <vt:lpstr>Sch C-1</vt:lpstr>
      <vt:lpstr>Sch J-1</vt:lpstr>
      <vt:lpstr>Sch J-2</vt:lpstr>
      <vt:lpstr>Sch I</vt:lpstr>
      <vt:lpstr>Sch T</vt:lpstr>
      <vt:lpstr>Form 30</vt:lpstr>
      <vt:lpstr>Sch 31</vt:lpstr>
      <vt:lpstr>Sch 32</vt:lpstr>
      <vt:lpstr>Checklist</vt:lpstr>
      <vt:lpstr>Form 5 (BB)</vt:lpstr>
      <vt:lpstr>Form 6 (BB)</vt:lpstr>
      <vt:lpstr>Form 6A (BB)</vt:lpstr>
      <vt:lpstr>'Sch 1'!OLE_LINK3</vt:lpstr>
      <vt:lpstr>Checklist!Print_Area</vt:lpstr>
      <vt:lpstr>'Form 1'!Print_Area</vt:lpstr>
      <vt:lpstr>'Form 2 (B-1)Alt'!Print_Area</vt:lpstr>
      <vt:lpstr>'Sch 1'!Print_Area</vt:lpstr>
      <vt:lpstr>'Sch AA Modified'!Print_Area</vt:lpstr>
      <vt:lpstr>'Sch AA-1'!Print_Area</vt:lpstr>
      <vt:lpstr>'Sch AA-1 Modified'!Print_Area</vt:lpstr>
      <vt:lpstr>'Sch B-1'!Print_Area</vt:lpstr>
      <vt:lpstr>'Sch B-1 Alt'!Print_Area</vt:lpstr>
      <vt:lpstr>'Sch BB-10'!Print_Area</vt:lpstr>
    </vt:vector>
  </TitlesOfParts>
  <Company>State of NV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Dept. of Taxation</dc:creator>
  <cp:lastModifiedBy>Collin Raymond [CSBM]</cp:lastModifiedBy>
  <cp:lastPrinted>2025-03-18T16:44:04Z</cp:lastPrinted>
  <dcterms:created xsi:type="dcterms:W3CDTF">2002-08-27T23:27:13Z</dcterms:created>
  <dcterms:modified xsi:type="dcterms:W3CDTF">2025-04-11T20:24:09Z</dcterms:modified>
</cp:coreProperties>
</file>