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v-my.sharepoint.com/personal/dpeltier_spcsa_nv_gov/Documents/JUly 9 2024 All Docs/Amendments/April 18, 2025/DBAE/"/>
    </mc:Choice>
  </mc:AlternateContent>
  <xr:revisionPtr revIDLastSave="0" documentId="8_{1CA750B3-3D7E-4736-9F32-29CE9AB7BB91}" xr6:coauthVersionLast="47" xr6:coauthVersionMax="47" xr10:uidLastSave="{00000000-0000-0000-0000-000000000000}"/>
  <bookViews>
    <workbookView xWindow="-110" yWindow="-110" windowWidth="19420" windowHeight="10300" firstSheet="1" activeTab="1" xr2:uid="{00000000-000D-0000-FFFF-FFFF00000000}"/>
  </bookViews>
  <sheets>
    <sheet name="Validation" sheetId="21" state="veryHidden" r:id="rId1"/>
    <sheet name="MYP" sheetId="17" r:id="rId2"/>
    <sheet name="MYP-Multisite" sheetId="1" state="hidden" r:id="rId3"/>
    <sheet name="Payroll" sheetId="18" r:id="rId4"/>
    <sheet name="Rates" sheetId="19" state="hidden" r:id="rId5"/>
    <sheet name="Cash Flow" sheetId="7" state="hidden" r:id="rId6"/>
    <sheet name="vena.tmp.7EC47338204F4F1F" sheetId="2" state="veryHidden" r:id="rId7"/>
  </sheets>
  <definedNames>
    <definedName name="_xlnm._FilterDatabase" localSheetId="1" hidden="1">MYP!$A$10:$I$18</definedName>
    <definedName name="_xlnm._FilterDatabase" localSheetId="3" hidden="1">Payroll!$A$8:$BN$71</definedName>
    <definedName name="_xlnm._FilterDatabase" hidden="1">#N/A</definedName>
    <definedName name="_Order1" hidden="1">255</definedName>
    <definedName name="_Order2" hidden="1">255</definedName>
    <definedName name="_vena_CashFlowS1_CashFlowB1_C_3_720177941083193353">'Cash Flow'!#REF!</definedName>
    <definedName name="_vena_CashFlowS1_CashFlowB1_C_FV_56493ffece784c5db4cd0fd3b40a250d">'Cash Flow'!#REF!</definedName>
    <definedName name="_vena_CashFlowS1_CashFlowB1_R_5_720177941133525044">'Cash Flow'!#REF!</definedName>
    <definedName name="_vena_CashFlowS1_P_2_720177941070610468" comment="*">'Cash Flow'!#REF!</definedName>
    <definedName name="_vena_CashFlowS1_P_6_720177941255159882" comment="*">'Cash Flow'!#REF!</definedName>
    <definedName name="_vena_CashFlowS1_P_7_720177941267742840" comment="*">'Cash Flow'!#REF!</definedName>
    <definedName name="_vena_CashFlowS1_P_8_720177941305491498" comment="*">'Cash Flow'!#REF!</definedName>
    <definedName name="_vena_CashFlowS1_P_FV_e1c3a244dc3d4f149ecdf7d748811086" comment="*">'Cash Flow'!#REF!</definedName>
    <definedName name="_vena_CashFlowS2_CashFlowB2_C_3_720177941083193402">'Cash Flow'!#REF!</definedName>
    <definedName name="_vena_CashFlowS2_CashFlowB2_C_3_720177941083193402_1">'Cash Flow'!#REF!</definedName>
    <definedName name="_vena_CashFlowS2_CashFlowB2_C_3_720177941083193402_2">'Cash Flow'!#REF!</definedName>
    <definedName name="_vena_CashFlowS2_CashFlowB2_C_3_720177941083193402_3">'Cash Flow'!#REF!</definedName>
    <definedName name="_vena_CashFlowS2_CashFlowB2_C_3_720177941083193402_4">'Cash Flow'!#REF!</definedName>
    <definedName name="_vena_CashFlowS2_CashFlowB2_C_3_720177941083193402_5">'Cash Flow'!#REF!</definedName>
    <definedName name="_vena_CashFlowS2_CashFlowB2_C_8_720177941305491604">'Cash Flow'!#REF!</definedName>
    <definedName name="_vena_CashFlowS2_CashFlowB2_C_8_720177941305491604_1">'Cash Flow'!#REF!</definedName>
    <definedName name="_vena_CashFlowS2_CashFlowB2_C_8_720177941305491604_10">'Cash Flow'!#REF!</definedName>
    <definedName name="_vena_CashFlowS2_CashFlowB2_C_8_720177941305491604_11">'Cash Flow'!#REF!</definedName>
    <definedName name="_vena_CashFlowS2_CashFlowB2_C_8_720177941305491604_12">'Cash Flow'!#REF!</definedName>
    <definedName name="_vena_CashFlowS2_CashFlowB2_C_8_720177941305491604_13">'Cash Flow'!#REF!</definedName>
    <definedName name="_vena_CashFlowS2_CashFlowB2_C_8_720177941305491604_14">'Cash Flow'!#REF!</definedName>
    <definedName name="_vena_CashFlowS2_CashFlowB2_C_8_720177941305491604_15">'Cash Flow'!#REF!</definedName>
    <definedName name="_vena_CashFlowS2_CashFlowB2_C_8_720177941305491604_16">'Cash Flow'!#REF!</definedName>
    <definedName name="_vena_CashFlowS2_CashFlowB2_C_8_720177941305491604_17">'Cash Flow'!#REF!</definedName>
    <definedName name="_vena_CashFlowS2_CashFlowB2_C_8_720177941305491604_18">'Cash Flow'!#REF!</definedName>
    <definedName name="_vena_CashFlowS2_CashFlowB2_C_8_720177941305491604_19">'Cash Flow'!#REF!</definedName>
    <definedName name="_vena_CashFlowS2_CashFlowB2_C_8_720177941305491604_2">'Cash Flow'!#REF!</definedName>
    <definedName name="_vena_CashFlowS2_CashFlowB2_C_8_720177941305491604_20">'Cash Flow'!#REF!</definedName>
    <definedName name="_vena_CashFlowS2_CashFlowB2_C_8_720177941305491604_21">'Cash Flow'!#REF!</definedName>
    <definedName name="_vena_CashFlowS2_CashFlowB2_C_8_720177941305491604_22">'Cash Flow'!#REF!</definedName>
    <definedName name="_vena_CashFlowS2_CashFlowB2_C_8_720177941305491604_23">'Cash Flow'!#REF!</definedName>
    <definedName name="_vena_CashFlowS2_CashFlowB2_C_8_720177941305491604_24">'Cash Flow'!#REF!</definedName>
    <definedName name="_vena_CashFlowS2_CashFlowB2_C_8_720177941305491604_25">'Cash Flow'!#REF!</definedName>
    <definedName name="_vena_CashFlowS2_CashFlowB2_C_8_720177941305491604_26">'Cash Flow'!#REF!</definedName>
    <definedName name="_vena_CashFlowS2_CashFlowB2_C_8_720177941305491604_27">'Cash Flow'!#REF!</definedName>
    <definedName name="_vena_CashFlowS2_CashFlowB2_C_8_720177941305491604_28">'Cash Flow'!#REF!</definedName>
    <definedName name="_vena_CashFlowS2_CashFlowB2_C_8_720177941305491604_29">'Cash Flow'!#REF!</definedName>
    <definedName name="_vena_CashFlowS2_CashFlowB2_C_8_720177941305491604_3">'Cash Flow'!#REF!</definedName>
    <definedName name="_vena_CashFlowS2_CashFlowB2_C_8_720177941305491604_30">'Cash Flow'!#REF!</definedName>
    <definedName name="_vena_CashFlowS2_CashFlowB2_C_8_720177941305491604_31">'Cash Flow'!#REF!</definedName>
    <definedName name="_vena_CashFlowS2_CashFlowB2_C_8_720177941305491604_32">'Cash Flow'!#REF!</definedName>
    <definedName name="_vena_CashFlowS2_CashFlowB2_C_8_720177941305491604_33">'Cash Flow'!#REF!</definedName>
    <definedName name="_vena_CashFlowS2_CashFlowB2_C_8_720177941305491604_34">'Cash Flow'!#REF!</definedName>
    <definedName name="_vena_CashFlowS2_CashFlowB2_C_8_720177941305491604_35">'Cash Flow'!#REF!</definedName>
    <definedName name="_vena_CashFlowS2_CashFlowB2_C_8_720177941305491604_36">'Cash Flow'!#REF!</definedName>
    <definedName name="_vena_CashFlowS2_CashFlowB2_C_8_720177941305491604_37">'Cash Flow'!#REF!</definedName>
    <definedName name="_vena_CashFlowS2_CashFlowB2_C_8_720177941305491604_38">'Cash Flow'!#REF!</definedName>
    <definedName name="_vena_CashFlowS2_CashFlowB2_C_8_720177941305491604_39">'Cash Flow'!#REF!</definedName>
    <definedName name="_vena_CashFlowS2_CashFlowB2_C_8_720177941305491604_4">'Cash Flow'!#REF!</definedName>
    <definedName name="_vena_CashFlowS2_CashFlowB2_C_8_720177941305491604_40">'Cash Flow'!#REF!</definedName>
    <definedName name="_vena_CashFlowS2_CashFlowB2_C_8_720177941305491604_41">'Cash Flow'!#REF!</definedName>
    <definedName name="_vena_CashFlowS2_CashFlowB2_C_8_720177941305491604_42">'Cash Flow'!#REF!</definedName>
    <definedName name="_vena_CashFlowS2_CashFlowB2_C_8_720177941305491604_43">'Cash Flow'!#REF!</definedName>
    <definedName name="_vena_CashFlowS2_CashFlowB2_C_8_720177941305491604_44">'Cash Flow'!#REF!</definedName>
    <definedName name="_vena_CashFlowS2_CashFlowB2_C_8_720177941305491604_45">'Cash Flow'!#REF!</definedName>
    <definedName name="_vena_CashFlowS2_CashFlowB2_C_8_720177941305491604_46">'Cash Flow'!#REF!</definedName>
    <definedName name="_vena_CashFlowS2_CashFlowB2_C_8_720177941305491604_47">'Cash Flow'!#REF!</definedName>
    <definedName name="_vena_CashFlowS2_CashFlowB2_C_8_720177941305491604_48">'Cash Flow'!#REF!</definedName>
    <definedName name="_vena_CashFlowS2_CashFlowB2_C_8_720177941305491604_49">'Cash Flow'!#REF!</definedName>
    <definedName name="_vena_CashFlowS2_CashFlowB2_C_8_720177941305491604_5">'Cash Flow'!#REF!</definedName>
    <definedName name="_vena_CashFlowS2_CashFlowB2_C_8_720177941305491604_50">'Cash Flow'!#REF!</definedName>
    <definedName name="_vena_CashFlowS2_CashFlowB2_C_8_720177941305491604_51">'Cash Flow'!#REF!</definedName>
    <definedName name="_vena_CashFlowS2_CashFlowB2_C_8_720177941305491604_52">'Cash Flow'!#REF!</definedName>
    <definedName name="_vena_CashFlowS2_CashFlowB2_C_8_720177941305491604_53">'Cash Flow'!#REF!</definedName>
    <definedName name="_vena_CashFlowS2_CashFlowB2_C_8_720177941305491604_54">'Cash Flow'!#REF!</definedName>
    <definedName name="_vena_CashFlowS2_CashFlowB2_C_8_720177941305491604_55">'Cash Flow'!#REF!</definedName>
    <definedName name="_vena_CashFlowS2_CashFlowB2_C_8_720177941305491604_56">'Cash Flow'!#REF!</definedName>
    <definedName name="_vena_CashFlowS2_CashFlowB2_C_8_720177941305491604_57">'Cash Flow'!#REF!</definedName>
    <definedName name="_vena_CashFlowS2_CashFlowB2_C_8_720177941305491604_58">'Cash Flow'!#REF!</definedName>
    <definedName name="_vena_CashFlowS2_CashFlowB2_C_8_720177941305491604_59">'Cash Flow'!#REF!</definedName>
    <definedName name="_vena_CashFlowS2_CashFlowB2_C_8_720177941305491604_6">'Cash Flow'!#REF!</definedName>
    <definedName name="_vena_CashFlowS2_CashFlowB2_C_8_720177941305491604_60">'Cash Flow'!#REF!</definedName>
    <definedName name="_vena_CashFlowS2_CashFlowB2_C_8_720177941305491604_61">'Cash Flow'!#REF!</definedName>
    <definedName name="_vena_CashFlowS2_CashFlowB2_C_8_720177941305491604_62">'Cash Flow'!#REF!</definedName>
    <definedName name="_vena_CashFlowS2_CashFlowB2_C_8_720177941305491604_63">'Cash Flow'!#REF!</definedName>
    <definedName name="_vena_CashFlowS2_CashFlowB2_C_8_720177941305491604_64">'Cash Flow'!#REF!</definedName>
    <definedName name="_vena_CashFlowS2_CashFlowB2_C_8_720177941305491604_65">'Cash Flow'!#REF!</definedName>
    <definedName name="_vena_CashFlowS2_CashFlowB2_C_8_720177941305491604_66">'Cash Flow'!#REF!</definedName>
    <definedName name="_vena_CashFlowS2_CashFlowB2_C_8_720177941305491604_67">'Cash Flow'!#REF!</definedName>
    <definedName name="_vena_CashFlowS2_CashFlowB2_C_8_720177941305491604_68">'Cash Flow'!#REF!</definedName>
    <definedName name="_vena_CashFlowS2_CashFlowB2_C_8_720177941305491604_69">'Cash Flow'!#REF!</definedName>
    <definedName name="_vena_CashFlowS2_CashFlowB2_C_8_720177941305491604_7">'Cash Flow'!#REF!</definedName>
    <definedName name="_vena_CashFlowS2_CashFlowB2_C_8_720177941305491604_70">'Cash Flow'!#REF!</definedName>
    <definedName name="_vena_CashFlowS2_CashFlowB2_C_8_720177941305491604_71">'Cash Flow'!#REF!</definedName>
    <definedName name="_vena_CashFlowS2_CashFlowB2_C_8_720177941305491604_72">'Cash Flow'!#REF!</definedName>
    <definedName name="_vena_CashFlowS2_CashFlowB2_C_8_720177941305491604_73">'Cash Flow'!#REF!</definedName>
    <definedName name="_vena_CashFlowS2_CashFlowB2_C_8_720177941305491604_74">'Cash Flow'!#REF!</definedName>
    <definedName name="_vena_CashFlowS2_CashFlowB2_C_8_720177941305491604_75">'Cash Flow'!#REF!</definedName>
    <definedName name="_vena_CashFlowS2_CashFlowB2_C_8_720177941305491604_76">'Cash Flow'!#REF!</definedName>
    <definedName name="_vena_CashFlowS2_CashFlowB2_C_8_720177941305491604_77">'Cash Flow'!#REF!</definedName>
    <definedName name="_vena_CashFlowS2_CashFlowB2_C_8_720177941305491604_8">'Cash Flow'!#REF!</definedName>
    <definedName name="_vena_CashFlowS2_CashFlowB2_C_8_720177941305491604_9">'Cash Flow'!#REF!</definedName>
    <definedName name="_vena_CashFlowS2_CashFlowB2_C_FV_56493ffece784c5db4cd0fd3b40a250d">'Cash Flow'!#REF!</definedName>
    <definedName name="_vena_CashFlowS2_CashFlowB2_C_FV_56493ffece784c5db4cd0fd3b40a250d_1">'Cash Flow'!#REF!</definedName>
    <definedName name="_vena_CashFlowS2_CashFlowB2_C_FV_56493ffece784c5db4cd0fd3b40a250d_10">'Cash Flow'!#REF!</definedName>
    <definedName name="_vena_CashFlowS2_CashFlowB2_C_FV_56493ffece784c5db4cd0fd3b40a250d_11">'Cash Flow'!#REF!</definedName>
    <definedName name="_vena_CashFlowS2_CashFlowB2_C_FV_56493ffece784c5db4cd0fd3b40a250d_12">'Cash Flow'!#REF!</definedName>
    <definedName name="_vena_CashFlowS2_CashFlowB2_C_FV_56493ffece784c5db4cd0fd3b40a250d_13">'Cash Flow'!#REF!</definedName>
    <definedName name="_vena_CashFlowS2_CashFlowB2_C_FV_56493ffece784c5db4cd0fd3b40a250d_14">'Cash Flow'!#REF!</definedName>
    <definedName name="_vena_CashFlowS2_CashFlowB2_C_FV_56493ffece784c5db4cd0fd3b40a250d_15">'Cash Flow'!#REF!</definedName>
    <definedName name="_vena_CashFlowS2_CashFlowB2_C_FV_56493ffece784c5db4cd0fd3b40a250d_16">'Cash Flow'!#REF!</definedName>
    <definedName name="_vena_CashFlowS2_CashFlowB2_C_FV_56493ffece784c5db4cd0fd3b40a250d_17">'Cash Flow'!#REF!</definedName>
    <definedName name="_vena_CashFlowS2_CashFlowB2_C_FV_56493ffece784c5db4cd0fd3b40a250d_18">'Cash Flow'!#REF!</definedName>
    <definedName name="_vena_CashFlowS2_CashFlowB2_C_FV_56493ffece784c5db4cd0fd3b40a250d_19">'Cash Flow'!#REF!</definedName>
    <definedName name="_vena_CashFlowS2_CashFlowB2_C_FV_56493ffece784c5db4cd0fd3b40a250d_2">'Cash Flow'!#REF!</definedName>
    <definedName name="_vena_CashFlowS2_CashFlowB2_C_FV_56493ffece784c5db4cd0fd3b40a250d_20">'Cash Flow'!#REF!</definedName>
    <definedName name="_vena_CashFlowS2_CashFlowB2_C_FV_56493ffece784c5db4cd0fd3b40a250d_21">'Cash Flow'!#REF!</definedName>
    <definedName name="_vena_CashFlowS2_CashFlowB2_C_FV_56493ffece784c5db4cd0fd3b40a250d_22">'Cash Flow'!#REF!</definedName>
    <definedName name="_vena_CashFlowS2_CashFlowB2_C_FV_56493ffece784c5db4cd0fd3b40a250d_23">'Cash Flow'!#REF!</definedName>
    <definedName name="_vena_CashFlowS2_CashFlowB2_C_FV_56493ffece784c5db4cd0fd3b40a250d_24">'Cash Flow'!#REF!</definedName>
    <definedName name="_vena_CashFlowS2_CashFlowB2_C_FV_56493ffece784c5db4cd0fd3b40a250d_25">'Cash Flow'!#REF!</definedName>
    <definedName name="_vena_CashFlowS2_CashFlowB2_C_FV_56493ffece784c5db4cd0fd3b40a250d_26">'Cash Flow'!#REF!</definedName>
    <definedName name="_vena_CashFlowS2_CashFlowB2_C_FV_56493ffece784c5db4cd0fd3b40a250d_27">'Cash Flow'!#REF!</definedName>
    <definedName name="_vena_CashFlowS2_CashFlowB2_C_FV_56493ffece784c5db4cd0fd3b40a250d_28">'Cash Flow'!#REF!</definedName>
    <definedName name="_vena_CashFlowS2_CashFlowB2_C_FV_56493ffece784c5db4cd0fd3b40a250d_29">'Cash Flow'!#REF!</definedName>
    <definedName name="_vena_CashFlowS2_CashFlowB2_C_FV_56493ffece784c5db4cd0fd3b40a250d_3">'Cash Flow'!#REF!</definedName>
    <definedName name="_vena_CashFlowS2_CashFlowB2_C_FV_56493ffece784c5db4cd0fd3b40a250d_30">'Cash Flow'!#REF!</definedName>
    <definedName name="_vena_CashFlowS2_CashFlowB2_C_FV_56493ffece784c5db4cd0fd3b40a250d_31">'Cash Flow'!#REF!</definedName>
    <definedName name="_vena_CashFlowS2_CashFlowB2_C_FV_56493ffece784c5db4cd0fd3b40a250d_32">'Cash Flow'!#REF!</definedName>
    <definedName name="_vena_CashFlowS2_CashFlowB2_C_FV_56493ffece784c5db4cd0fd3b40a250d_33">'Cash Flow'!#REF!</definedName>
    <definedName name="_vena_CashFlowS2_CashFlowB2_C_FV_56493ffece784c5db4cd0fd3b40a250d_34">'Cash Flow'!#REF!</definedName>
    <definedName name="_vena_CashFlowS2_CashFlowB2_C_FV_56493ffece784c5db4cd0fd3b40a250d_35">'Cash Flow'!#REF!</definedName>
    <definedName name="_vena_CashFlowS2_CashFlowB2_C_FV_56493ffece784c5db4cd0fd3b40a250d_36">'Cash Flow'!#REF!</definedName>
    <definedName name="_vena_CashFlowS2_CashFlowB2_C_FV_56493ffece784c5db4cd0fd3b40a250d_37">'Cash Flow'!#REF!</definedName>
    <definedName name="_vena_CashFlowS2_CashFlowB2_C_FV_56493ffece784c5db4cd0fd3b40a250d_38">'Cash Flow'!#REF!</definedName>
    <definedName name="_vena_CashFlowS2_CashFlowB2_C_FV_56493ffece784c5db4cd0fd3b40a250d_39">'Cash Flow'!#REF!</definedName>
    <definedName name="_vena_CashFlowS2_CashFlowB2_C_FV_56493ffece784c5db4cd0fd3b40a250d_4">'Cash Flow'!#REF!</definedName>
    <definedName name="_vena_CashFlowS2_CashFlowB2_C_FV_56493ffece784c5db4cd0fd3b40a250d_40">'Cash Flow'!#REF!</definedName>
    <definedName name="_vena_CashFlowS2_CashFlowB2_C_FV_56493ffece784c5db4cd0fd3b40a250d_41">'Cash Flow'!#REF!</definedName>
    <definedName name="_vena_CashFlowS2_CashFlowB2_C_FV_56493ffece784c5db4cd0fd3b40a250d_42">'Cash Flow'!#REF!</definedName>
    <definedName name="_vena_CashFlowS2_CashFlowB2_C_FV_56493ffece784c5db4cd0fd3b40a250d_43">'Cash Flow'!#REF!</definedName>
    <definedName name="_vena_CashFlowS2_CashFlowB2_C_FV_56493ffece784c5db4cd0fd3b40a250d_44">'Cash Flow'!#REF!</definedName>
    <definedName name="_vena_CashFlowS2_CashFlowB2_C_FV_56493ffece784c5db4cd0fd3b40a250d_45">'Cash Flow'!#REF!</definedName>
    <definedName name="_vena_CashFlowS2_CashFlowB2_C_FV_56493ffece784c5db4cd0fd3b40a250d_46">'Cash Flow'!#REF!</definedName>
    <definedName name="_vena_CashFlowS2_CashFlowB2_C_FV_56493ffece784c5db4cd0fd3b40a250d_47">'Cash Flow'!#REF!</definedName>
    <definedName name="_vena_CashFlowS2_CashFlowB2_C_FV_56493ffece784c5db4cd0fd3b40a250d_48">'Cash Flow'!#REF!</definedName>
    <definedName name="_vena_CashFlowS2_CashFlowB2_C_FV_56493ffece784c5db4cd0fd3b40a250d_49">'Cash Flow'!#REF!</definedName>
    <definedName name="_vena_CashFlowS2_CashFlowB2_C_FV_56493ffece784c5db4cd0fd3b40a250d_5">'Cash Flow'!#REF!</definedName>
    <definedName name="_vena_CashFlowS2_CashFlowB2_C_FV_56493ffece784c5db4cd0fd3b40a250d_50">'Cash Flow'!#REF!</definedName>
    <definedName name="_vena_CashFlowS2_CashFlowB2_C_FV_56493ffece784c5db4cd0fd3b40a250d_51">'Cash Flow'!#REF!</definedName>
    <definedName name="_vena_CashFlowS2_CashFlowB2_C_FV_56493ffece784c5db4cd0fd3b40a250d_52">'Cash Flow'!#REF!</definedName>
    <definedName name="_vena_CashFlowS2_CashFlowB2_C_FV_56493ffece784c5db4cd0fd3b40a250d_53">'Cash Flow'!#REF!</definedName>
    <definedName name="_vena_CashFlowS2_CashFlowB2_C_FV_56493ffece784c5db4cd0fd3b40a250d_54">'Cash Flow'!#REF!</definedName>
    <definedName name="_vena_CashFlowS2_CashFlowB2_C_FV_56493ffece784c5db4cd0fd3b40a250d_55">'Cash Flow'!#REF!</definedName>
    <definedName name="_vena_CashFlowS2_CashFlowB2_C_FV_56493ffece784c5db4cd0fd3b40a250d_56">'Cash Flow'!#REF!</definedName>
    <definedName name="_vena_CashFlowS2_CashFlowB2_C_FV_56493ffece784c5db4cd0fd3b40a250d_57">'Cash Flow'!#REF!</definedName>
    <definedName name="_vena_CashFlowS2_CashFlowB2_C_FV_56493ffece784c5db4cd0fd3b40a250d_58">'Cash Flow'!#REF!</definedName>
    <definedName name="_vena_CashFlowS2_CashFlowB2_C_FV_56493ffece784c5db4cd0fd3b40a250d_59">'Cash Flow'!#REF!</definedName>
    <definedName name="_vena_CashFlowS2_CashFlowB2_C_FV_56493ffece784c5db4cd0fd3b40a250d_6">'Cash Flow'!#REF!</definedName>
    <definedName name="_vena_CashFlowS2_CashFlowB2_C_FV_56493ffece784c5db4cd0fd3b40a250d_60">'Cash Flow'!#REF!</definedName>
    <definedName name="_vena_CashFlowS2_CashFlowB2_C_FV_56493ffece784c5db4cd0fd3b40a250d_61">'Cash Flow'!#REF!</definedName>
    <definedName name="_vena_CashFlowS2_CashFlowB2_C_FV_56493ffece784c5db4cd0fd3b40a250d_62">'Cash Flow'!#REF!</definedName>
    <definedName name="_vena_CashFlowS2_CashFlowB2_C_FV_56493ffece784c5db4cd0fd3b40a250d_63">'Cash Flow'!#REF!</definedName>
    <definedName name="_vena_CashFlowS2_CashFlowB2_C_FV_56493ffece784c5db4cd0fd3b40a250d_64">'Cash Flow'!#REF!</definedName>
    <definedName name="_vena_CashFlowS2_CashFlowB2_C_FV_56493ffece784c5db4cd0fd3b40a250d_65">'Cash Flow'!#REF!</definedName>
    <definedName name="_vena_CashFlowS2_CashFlowB2_C_FV_56493ffece784c5db4cd0fd3b40a250d_66">'Cash Flow'!#REF!</definedName>
    <definedName name="_vena_CashFlowS2_CashFlowB2_C_FV_56493ffece784c5db4cd0fd3b40a250d_67">'Cash Flow'!#REF!</definedName>
    <definedName name="_vena_CashFlowS2_CashFlowB2_C_FV_56493ffece784c5db4cd0fd3b40a250d_68">'Cash Flow'!#REF!</definedName>
    <definedName name="_vena_CashFlowS2_CashFlowB2_C_FV_56493ffece784c5db4cd0fd3b40a250d_69">'Cash Flow'!#REF!</definedName>
    <definedName name="_vena_CashFlowS2_CashFlowB2_C_FV_56493ffece784c5db4cd0fd3b40a250d_7">'Cash Flow'!#REF!</definedName>
    <definedName name="_vena_CashFlowS2_CashFlowB2_C_FV_56493ffece784c5db4cd0fd3b40a250d_70">'Cash Flow'!#REF!</definedName>
    <definedName name="_vena_CashFlowS2_CashFlowB2_C_FV_56493ffece784c5db4cd0fd3b40a250d_71">'Cash Flow'!#REF!</definedName>
    <definedName name="_vena_CashFlowS2_CashFlowB2_C_FV_56493ffece784c5db4cd0fd3b40a250d_72">'Cash Flow'!#REF!</definedName>
    <definedName name="_vena_CashFlowS2_CashFlowB2_C_FV_56493ffece784c5db4cd0fd3b40a250d_73">'Cash Flow'!#REF!</definedName>
    <definedName name="_vena_CashFlowS2_CashFlowB2_C_FV_56493ffece784c5db4cd0fd3b40a250d_74">'Cash Flow'!#REF!</definedName>
    <definedName name="_vena_CashFlowS2_CashFlowB2_C_FV_56493ffece784c5db4cd0fd3b40a250d_75">'Cash Flow'!#REF!</definedName>
    <definedName name="_vena_CashFlowS2_CashFlowB2_C_FV_56493ffece784c5db4cd0fd3b40a250d_76">'Cash Flow'!#REF!</definedName>
    <definedName name="_vena_CashFlowS2_CashFlowB2_C_FV_56493ffece784c5db4cd0fd3b40a250d_77">'Cash Flow'!#REF!</definedName>
    <definedName name="_vena_CashFlowS2_CashFlowB2_C_FV_56493ffece784c5db4cd0fd3b40a250d_8">'Cash Flow'!#REF!</definedName>
    <definedName name="_vena_CashFlowS2_CashFlowB2_C_FV_56493ffece784c5db4cd0fd3b40a250d_9">'Cash Flow'!#REF!</definedName>
    <definedName name="_vena_CashFlowS2_CashFlowB2_C_FV_a398e917565c475b8f0c5e9ebb5e002d">'Cash Flow'!#REF!</definedName>
    <definedName name="_vena_CashFlowS2_CashFlowB2_C_FV_a398e917565c475b8f0c5e9ebb5e002d_1">'Cash Flow'!#REF!</definedName>
    <definedName name="_vena_CashFlowS2_CashFlowB2_C_FV_a398e917565c475b8f0c5e9ebb5e002d_10">'Cash Flow'!#REF!</definedName>
    <definedName name="_vena_CashFlowS2_CashFlowB2_C_FV_a398e917565c475b8f0c5e9ebb5e002d_11">'Cash Flow'!#REF!</definedName>
    <definedName name="_vena_CashFlowS2_CashFlowB2_C_FV_a398e917565c475b8f0c5e9ebb5e002d_12">'Cash Flow'!#REF!</definedName>
    <definedName name="_vena_CashFlowS2_CashFlowB2_C_FV_a398e917565c475b8f0c5e9ebb5e002d_13">'Cash Flow'!#REF!</definedName>
    <definedName name="_vena_CashFlowS2_CashFlowB2_C_FV_a398e917565c475b8f0c5e9ebb5e002d_14">'Cash Flow'!#REF!</definedName>
    <definedName name="_vena_CashFlowS2_CashFlowB2_C_FV_a398e917565c475b8f0c5e9ebb5e002d_15">'Cash Flow'!#REF!</definedName>
    <definedName name="_vena_CashFlowS2_CashFlowB2_C_FV_a398e917565c475b8f0c5e9ebb5e002d_16">'Cash Flow'!#REF!</definedName>
    <definedName name="_vena_CashFlowS2_CashFlowB2_C_FV_a398e917565c475b8f0c5e9ebb5e002d_17">'Cash Flow'!#REF!</definedName>
    <definedName name="_vena_CashFlowS2_CashFlowB2_C_FV_a398e917565c475b8f0c5e9ebb5e002d_18">'Cash Flow'!#REF!</definedName>
    <definedName name="_vena_CashFlowS2_CashFlowB2_C_FV_a398e917565c475b8f0c5e9ebb5e002d_19">'Cash Flow'!#REF!</definedName>
    <definedName name="_vena_CashFlowS2_CashFlowB2_C_FV_a398e917565c475b8f0c5e9ebb5e002d_2">'Cash Flow'!#REF!</definedName>
    <definedName name="_vena_CashFlowS2_CashFlowB2_C_FV_a398e917565c475b8f0c5e9ebb5e002d_20">'Cash Flow'!#REF!</definedName>
    <definedName name="_vena_CashFlowS2_CashFlowB2_C_FV_a398e917565c475b8f0c5e9ebb5e002d_21">'Cash Flow'!#REF!</definedName>
    <definedName name="_vena_CashFlowS2_CashFlowB2_C_FV_a398e917565c475b8f0c5e9ebb5e002d_22">'Cash Flow'!#REF!</definedName>
    <definedName name="_vena_CashFlowS2_CashFlowB2_C_FV_a398e917565c475b8f0c5e9ebb5e002d_23">'Cash Flow'!#REF!</definedName>
    <definedName name="_vena_CashFlowS2_CashFlowB2_C_FV_a398e917565c475b8f0c5e9ebb5e002d_24">'Cash Flow'!#REF!</definedName>
    <definedName name="_vena_CashFlowS2_CashFlowB2_C_FV_a398e917565c475b8f0c5e9ebb5e002d_25">'Cash Flow'!#REF!</definedName>
    <definedName name="_vena_CashFlowS2_CashFlowB2_C_FV_a398e917565c475b8f0c5e9ebb5e002d_26">'Cash Flow'!#REF!</definedName>
    <definedName name="_vena_CashFlowS2_CashFlowB2_C_FV_a398e917565c475b8f0c5e9ebb5e002d_27">'Cash Flow'!#REF!</definedName>
    <definedName name="_vena_CashFlowS2_CashFlowB2_C_FV_a398e917565c475b8f0c5e9ebb5e002d_28">'Cash Flow'!#REF!</definedName>
    <definedName name="_vena_CashFlowS2_CashFlowB2_C_FV_a398e917565c475b8f0c5e9ebb5e002d_29">'Cash Flow'!#REF!</definedName>
    <definedName name="_vena_CashFlowS2_CashFlowB2_C_FV_a398e917565c475b8f0c5e9ebb5e002d_3">'Cash Flow'!#REF!</definedName>
    <definedName name="_vena_CashFlowS2_CashFlowB2_C_FV_a398e917565c475b8f0c5e9ebb5e002d_30">'Cash Flow'!#REF!</definedName>
    <definedName name="_vena_CashFlowS2_CashFlowB2_C_FV_a398e917565c475b8f0c5e9ebb5e002d_31">'Cash Flow'!#REF!</definedName>
    <definedName name="_vena_CashFlowS2_CashFlowB2_C_FV_a398e917565c475b8f0c5e9ebb5e002d_32">'Cash Flow'!#REF!</definedName>
    <definedName name="_vena_CashFlowS2_CashFlowB2_C_FV_a398e917565c475b8f0c5e9ebb5e002d_33">'Cash Flow'!#REF!</definedName>
    <definedName name="_vena_CashFlowS2_CashFlowB2_C_FV_a398e917565c475b8f0c5e9ebb5e002d_34">'Cash Flow'!#REF!</definedName>
    <definedName name="_vena_CashFlowS2_CashFlowB2_C_FV_a398e917565c475b8f0c5e9ebb5e002d_35">'Cash Flow'!#REF!</definedName>
    <definedName name="_vena_CashFlowS2_CashFlowB2_C_FV_a398e917565c475b8f0c5e9ebb5e002d_36">'Cash Flow'!#REF!</definedName>
    <definedName name="_vena_CashFlowS2_CashFlowB2_C_FV_a398e917565c475b8f0c5e9ebb5e002d_37">'Cash Flow'!#REF!</definedName>
    <definedName name="_vena_CashFlowS2_CashFlowB2_C_FV_a398e917565c475b8f0c5e9ebb5e002d_38">'Cash Flow'!#REF!</definedName>
    <definedName name="_vena_CashFlowS2_CashFlowB2_C_FV_a398e917565c475b8f0c5e9ebb5e002d_39">'Cash Flow'!#REF!</definedName>
    <definedName name="_vena_CashFlowS2_CashFlowB2_C_FV_a398e917565c475b8f0c5e9ebb5e002d_4">'Cash Flow'!#REF!</definedName>
    <definedName name="_vena_CashFlowS2_CashFlowB2_C_FV_a398e917565c475b8f0c5e9ebb5e002d_40">'Cash Flow'!#REF!</definedName>
    <definedName name="_vena_CashFlowS2_CashFlowB2_C_FV_a398e917565c475b8f0c5e9ebb5e002d_41">'Cash Flow'!#REF!</definedName>
    <definedName name="_vena_CashFlowS2_CashFlowB2_C_FV_a398e917565c475b8f0c5e9ebb5e002d_42">'Cash Flow'!#REF!</definedName>
    <definedName name="_vena_CashFlowS2_CashFlowB2_C_FV_a398e917565c475b8f0c5e9ebb5e002d_43">'Cash Flow'!#REF!</definedName>
    <definedName name="_vena_CashFlowS2_CashFlowB2_C_FV_a398e917565c475b8f0c5e9ebb5e002d_44">'Cash Flow'!#REF!</definedName>
    <definedName name="_vena_CashFlowS2_CashFlowB2_C_FV_a398e917565c475b8f0c5e9ebb5e002d_45">'Cash Flow'!#REF!</definedName>
    <definedName name="_vena_CashFlowS2_CashFlowB2_C_FV_a398e917565c475b8f0c5e9ebb5e002d_46">'Cash Flow'!#REF!</definedName>
    <definedName name="_vena_CashFlowS2_CashFlowB2_C_FV_a398e917565c475b8f0c5e9ebb5e002d_47">'Cash Flow'!#REF!</definedName>
    <definedName name="_vena_CashFlowS2_CashFlowB2_C_FV_a398e917565c475b8f0c5e9ebb5e002d_48">'Cash Flow'!#REF!</definedName>
    <definedName name="_vena_CashFlowS2_CashFlowB2_C_FV_a398e917565c475b8f0c5e9ebb5e002d_49">'Cash Flow'!#REF!</definedName>
    <definedName name="_vena_CashFlowS2_CashFlowB2_C_FV_a398e917565c475b8f0c5e9ebb5e002d_5">'Cash Flow'!#REF!</definedName>
    <definedName name="_vena_CashFlowS2_CashFlowB2_C_FV_a398e917565c475b8f0c5e9ebb5e002d_50">'Cash Flow'!#REF!</definedName>
    <definedName name="_vena_CashFlowS2_CashFlowB2_C_FV_a398e917565c475b8f0c5e9ebb5e002d_51">'Cash Flow'!#REF!</definedName>
    <definedName name="_vena_CashFlowS2_CashFlowB2_C_FV_a398e917565c475b8f0c5e9ebb5e002d_52">'Cash Flow'!#REF!</definedName>
    <definedName name="_vena_CashFlowS2_CashFlowB2_C_FV_a398e917565c475b8f0c5e9ebb5e002d_53">'Cash Flow'!#REF!</definedName>
    <definedName name="_vena_CashFlowS2_CashFlowB2_C_FV_a398e917565c475b8f0c5e9ebb5e002d_54">'Cash Flow'!#REF!</definedName>
    <definedName name="_vena_CashFlowS2_CashFlowB2_C_FV_a398e917565c475b8f0c5e9ebb5e002d_55">'Cash Flow'!#REF!</definedName>
    <definedName name="_vena_CashFlowS2_CashFlowB2_C_FV_a398e917565c475b8f0c5e9ebb5e002d_56">'Cash Flow'!#REF!</definedName>
    <definedName name="_vena_CashFlowS2_CashFlowB2_C_FV_a398e917565c475b8f0c5e9ebb5e002d_57">'Cash Flow'!#REF!</definedName>
    <definedName name="_vena_CashFlowS2_CashFlowB2_C_FV_a398e917565c475b8f0c5e9ebb5e002d_58">'Cash Flow'!#REF!</definedName>
    <definedName name="_vena_CashFlowS2_CashFlowB2_C_FV_a398e917565c475b8f0c5e9ebb5e002d_59">'Cash Flow'!#REF!</definedName>
    <definedName name="_vena_CashFlowS2_CashFlowB2_C_FV_a398e917565c475b8f0c5e9ebb5e002d_6">'Cash Flow'!#REF!</definedName>
    <definedName name="_vena_CashFlowS2_CashFlowB2_C_FV_a398e917565c475b8f0c5e9ebb5e002d_60">'Cash Flow'!#REF!</definedName>
    <definedName name="_vena_CashFlowS2_CashFlowB2_C_FV_a398e917565c475b8f0c5e9ebb5e002d_61">'Cash Flow'!#REF!</definedName>
    <definedName name="_vena_CashFlowS2_CashFlowB2_C_FV_a398e917565c475b8f0c5e9ebb5e002d_62">'Cash Flow'!#REF!</definedName>
    <definedName name="_vena_CashFlowS2_CashFlowB2_C_FV_a398e917565c475b8f0c5e9ebb5e002d_63">'Cash Flow'!#REF!</definedName>
    <definedName name="_vena_CashFlowS2_CashFlowB2_C_FV_a398e917565c475b8f0c5e9ebb5e002d_64">'Cash Flow'!#REF!</definedName>
    <definedName name="_vena_CashFlowS2_CashFlowB2_C_FV_a398e917565c475b8f0c5e9ebb5e002d_65">'Cash Flow'!#REF!</definedName>
    <definedName name="_vena_CashFlowS2_CashFlowB2_C_FV_a398e917565c475b8f0c5e9ebb5e002d_66">'Cash Flow'!#REF!</definedName>
    <definedName name="_vena_CashFlowS2_CashFlowB2_C_FV_a398e917565c475b8f0c5e9ebb5e002d_67">'Cash Flow'!#REF!</definedName>
    <definedName name="_vena_CashFlowS2_CashFlowB2_C_FV_a398e917565c475b8f0c5e9ebb5e002d_68">'Cash Flow'!#REF!</definedName>
    <definedName name="_vena_CashFlowS2_CashFlowB2_C_FV_a398e917565c475b8f0c5e9ebb5e002d_69">'Cash Flow'!#REF!</definedName>
    <definedName name="_vena_CashFlowS2_CashFlowB2_C_FV_a398e917565c475b8f0c5e9ebb5e002d_7">'Cash Flow'!#REF!</definedName>
    <definedName name="_vena_CashFlowS2_CashFlowB2_C_FV_a398e917565c475b8f0c5e9ebb5e002d_70">'Cash Flow'!#REF!</definedName>
    <definedName name="_vena_CashFlowS2_CashFlowB2_C_FV_a398e917565c475b8f0c5e9ebb5e002d_71">'Cash Flow'!#REF!</definedName>
    <definedName name="_vena_CashFlowS2_CashFlowB2_C_FV_a398e917565c475b8f0c5e9ebb5e002d_8">'Cash Flow'!#REF!</definedName>
    <definedName name="_vena_CashFlowS2_CashFlowB2_C_FV_a398e917565c475b8f0c5e9ebb5e002d_9">'Cash Flow'!#REF!</definedName>
    <definedName name="_vena_CashFlowS2_CashFlowB2_C_FV_e1c3a244dc3d4f149ecdf7d748811086">'Cash Flow'!#REF!</definedName>
    <definedName name="_vena_CashFlowS2_CashFlowB2_C_FV_e1c3a244dc3d4f149ecdf7d748811086_1">'Cash Flow'!#REF!</definedName>
    <definedName name="_vena_CashFlowS2_CashFlowB2_C_FV_e1c3a244dc3d4f149ecdf7d748811086_10">'Cash Flow'!#REF!</definedName>
    <definedName name="_vena_CashFlowS2_CashFlowB2_C_FV_e1c3a244dc3d4f149ecdf7d748811086_11">'Cash Flow'!#REF!</definedName>
    <definedName name="_vena_CashFlowS2_CashFlowB2_C_FV_e1c3a244dc3d4f149ecdf7d748811086_12">'Cash Flow'!#REF!</definedName>
    <definedName name="_vena_CashFlowS2_CashFlowB2_C_FV_e1c3a244dc3d4f149ecdf7d748811086_13">'Cash Flow'!#REF!</definedName>
    <definedName name="_vena_CashFlowS2_CashFlowB2_C_FV_e1c3a244dc3d4f149ecdf7d748811086_14">'Cash Flow'!#REF!</definedName>
    <definedName name="_vena_CashFlowS2_CashFlowB2_C_FV_e1c3a244dc3d4f149ecdf7d748811086_15">'Cash Flow'!#REF!</definedName>
    <definedName name="_vena_CashFlowS2_CashFlowB2_C_FV_e1c3a244dc3d4f149ecdf7d748811086_16">'Cash Flow'!#REF!</definedName>
    <definedName name="_vena_CashFlowS2_CashFlowB2_C_FV_e1c3a244dc3d4f149ecdf7d748811086_17">'Cash Flow'!#REF!</definedName>
    <definedName name="_vena_CashFlowS2_CashFlowB2_C_FV_e1c3a244dc3d4f149ecdf7d748811086_18">'Cash Flow'!#REF!</definedName>
    <definedName name="_vena_CashFlowS2_CashFlowB2_C_FV_e1c3a244dc3d4f149ecdf7d748811086_19">'Cash Flow'!#REF!</definedName>
    <definedName name="_vena_CashFlowS2_CashFlowB2_C_FV_e1c3a244dc3d4f149ecdf7d748811086_2">'Cash Flow'!#REF!</definedName>
    <definedName name="_vena_CashFlowS2_CashFlowB2_C_FV_e1c3a244dc3d4f149ecdf7d748811086_20">'Cash Flow'!#REF!</definedName>
    <definedName name="_vena_CashFlowS2_CashFlowB2_C_FV_e1c3a244dc3d4f149ecdf7d748811086_21">'Cash Flow'!#REF!</definedName>
    <definedName name="_vena_CashFlowS2_CashFlowB2_C_FV_e1c3a244dc3d4f149ecdf7d748811086_22">'Cash Flow'!#REF!</definedName>
    <definedName name="_vena_CashFlowS2_CashFlowB2_C_FV_e1c3a244dc3d4f149ecdf7d748811086_23">'Cash Flow'!#REF!</definedName>
    <definedName name="_vena_CashFlowS2_CashFlowB2_C_FV_e1c3a244dc3d4f149ecdf7d748811086_24">'Cash Flow'!#REF!</definedName>
    <definedName name="_vena_CashFlowS2_CashFlowB2_C_FV_e1c3a244dc3d4f149ecdf7d748811086_25">'Cash Flow'!#REF!</definedName>
    <definedName name="_vena_CashFlowS2_CashFlowB2_C_FV_e1c3a244dc3d4f149ecdf7d748811086_26">'Cash Flow'!#REF!</definedName>
    <definedName name="_vena_CashFlowS2_CashFlowB2_C_FV_e1c3a244dc3d4f149ecdf7d748811086_27">'Cash Flow'!#REF!</definedName>
    <definedName name="_vena_CashFlowS2_CashFlowB2_C_FV_e1c3a244dc3d4f149ecdf7d748811086_28">'Cash Flow'!#REF!</definedName>
    <definedName name="_vena_CashFlowS2_CashFlowB2_C_FV_e1c3a244dc3d4f149ecdf7d748811086_29">'Cash Flow'!#REF!</definedName>
    <definedName name="_vena_CashFlowS2_CashFlowB2_C_FV_e1c3a244dc3d4f149ecdf7d748811086_3">'Cash Flow'!#REF!</definedName>
    <definedName name="_vena_CashFlowS2_CashFlowB2_C_FV_e1c3a244dc3d4f149ecdf7d748811086_30">'Cash Flow'!#REF!</definedName>
    <definedName name="_vena_CashFlowS2_CashFlowB2_C_FV_e1c3a244dc3d4f149ecdf7d748811086_31">'Cash Flow'!#REF!</definedName>
    <definedName name="_vena_CashFlowS2_CashFlowB2_C_FV_e1c3a244dc3d4f149ecdf7d748811086_32">'Cash Flow'!#REF!</definedName>
    <definedName name="_vena_CashFlowS2_CashFlowB2_C_FV_e1c3a244dc3d4f149ecdf7d748811086_33">'Cash Flow'!#REF!</definedName>
    <definedName name="_vena_CashFlowS2_CashFlowB2_C_FV_e1c3a244dc3d4f149ecdf7d748811086_34">'Cash Flow'!#REF!</definedName>
    <definedName name="_vena_CashFlowS2_CashFlowB2_C_FV_e1c3a244dc3d4f149ecdf7d748811086_35">'Cash Flow'!#REF!</definedName>
    <definedName name="_vena_CashFlowS2_CashFlowB2_C_FV_e1c3a244dc3d4f149ecdf7d748811086_36">'Cash Flow'!#REF!</definedName>
    <definedName name="_vena_CashFlowS2_CashFlowB2_C_FV_e1c3a244dc3d4f149ecdf7d748811086_37">'Cash Flow'!#REF!</definedName>
    <definedName name="_vena_CashFlowS2_CashFlowB2_C_FV_e1c3a244dc3d4f149ecdf7d748811086_38">'Cash Flow'!#REF!</definedName>
    <definedName name="_vena_CashFlowS2_CashFlowB2_C_FV_e1c3a244dc3d4f149ecdf7d748811086_39">'Cash Flow'!#REF!</definedName>
    <definedName name="_vena_CashFlowS2_CashFlowB2_C_FV_e1c3a244dc3d4f149ecdf7d748811086_4">'Cash Flow'!#REF!</definedName>
    <definedName name="_vena_CashFlowS2_CashFlowB2_C_FV_e1c3a244dc3d4f149ecdf7d748811086_40">'Cash Flow'!#REF!</definedName>
    <definedName name="_vena_CashFlowS2_CashFlowB2_C_FV_e1c3a244dc3d4f149ecdf7d748811086_41">'Cash Flow'!#REF!</definedName>
    <definedName name="_vena_CashFlowS2_CashFlowB2_C_FV_e1c3a244dc3d4f149ecdf7d748811086_42">'Cash Flow'!#REF!</definedName>
    <definedName name="_vena_CashFlowS2_CashFlowB2_C_FV_e1c3a244dc3d4f149ecdf7d748811086_43">'Cash Flow'!#REF!</definedName>
    <definedName name="_vena_CashFlowS2_CashFlowB2_C_FV_e1c3a244dc3d4f149ecdf7d748811086_44">'Cash Flow'!#REF!</definedName>
    <definedName name="_vena_CashFlowS2_CashFlowB2_C_FV_e1c3a244dc3d4f149ecdf7d748811086_45">'Cash Flow'!#REF!</definedName>
    <definedName name="_vena_CashFlowS2_CashFlowB2_C_FV_e1c3a244dc3d4f149ecdf7d748811086_46">'Cash Flow'!#REF!</definedName>
    <definedName name="_vena_CashFlowS2_CashFlowB2_C_FV_e1c3a244dc3d4f149ecdf7d748811086_47">'Cash Flow'!#REF!</definedName>
    <definedName name="_vena_CashFlowS2_CashFlowB2_C_FV_e1c3a244dc3d4f149ecdf7d748811086_48">'Cash Flow'!#REF!</definedName>
    <definedName name="_vena_CashFlowS2_CashFlowB2_C_FV_e1c3a244dc3d4f149ecdf7d748811086_49">'Cash Flow'!#REF!</definedName>
    <definedName name="_vena_CashFlowS2_CashFlowB2_C_FV_e1c3a244dc3d4f149ecdf7d748811086_5">'Cash Flow'!#REF!</definedName>
    <definedName name="_vena_CashFlowS2_CashFlowB2_C_FV_e1c3a244dc3d4f149ecdf7d748811086_50">'Cash Flow'!#REF!</definedName>
    <definedName name="_vena_CashFlowS2_CashFlowB2_C_FV_e1c3a244dc3d4f149ecdf7d748811086_51">'Cash Flow'!#REF!</definedName>
    <definedName name="_vena_CashFlowS2_CashFlowB2_C_FV_e1c3a244dc3d4f149ecdf7d748811086_52">'Cash Flow'!#REF!</definedName>
    <definedName name="_vena_CashFlowS2_CashFlowB2_C_FV_e1c3a244dc3d4f149ecdf7d748811086_53">'Cash Flow'!#REF!</definedName>
    <definedName name="_vena_CashFlowS2_CashFlowB2_C_FV_e1c3a244dc3d4f149ecdf7d748811086_54">'Cash Flow'!#REF!</definedName>
    <definedName name="_vena_CashFlowS2_CashFlowB2_C_FV_e1c3a244dc3d4f149ecdf7d748811086_55">'Cash Flow'!#REF!</definedName>
    <definedName name="_vena_CashFlowS2_CashFlowB2_C_FV_e1c3a244dc3d4f149ecdf7d748811086_56">'Cash Flow'!#REF!</definedName>
    <definedName name="_vena_CashFlowS2_CashFlowB2_C_FV_e1c3a244dc3d4f149ecdf7d748811086_57">'Cash Flow'!#REF!</definedName>
    <definedName name="_vena_CashFlowS2_CashFlowB2_C_FV_e1c3a244dc3d4f149ecdf7d748811086_58">'Cash Flow'!#REF!</definedName>
    <definedName name="_vena_CashFlowS2_CashFlowB2_C_FV_e1c3a244dc3d4f149ecdf7d748811086_59">'Cash Flow'!#REF!</definedName>
    <definedName name="_vena_CashFlowS2_CashFlowB2_C_FV_e1c3a244dc3d4f149ecdf7d748811086_6">'Cash Flow'!#REF!</definedName>
    <definedName name="_vena_CashFlowS2_CashFlowB2_C_FV_e1c3a244dc3d4f149ecdf7d748811086_60">'Cash Flow'!#REF!</definedName>
    <definedName name="_vena_CashFlowS2_CashFlowB2_C_FV_e1c3a244dc3d4f149ecdf7d748811086_61">'Cash Flow'!#REF!</definedName>
    <definedName name="_vena_CashFlowS2_CashFlowB2_C_FV_e1c3a244dc3d4f149ecdf7d748811086_62">'Cash Flow'!#REF!</definedName>
    <definedName name="_vena_CashFlowS2_CashFlowB2_C_FV_e1c3a244dc3d4f149ecdf7d748811086_63">'Cash Flow'!#REF!</definedName>
    <definedName name="_vena_CashFlowS2_CashFlowB2_C_FV_e1c3a244dc3d4f149ecdf7d748811086_64">'Cash Flow'!#REF!</definedName>
    <definedName name="_vena_CashFlowS2_CashFlowB2_C_FV_e1c3a244dc3d4f149ecdf7d748811086_65">'Cash Flow'!#REF!</definedName>
    <definedName name="_vena_CashFlowS2_CashFlowB2_C_FV_e1c3a244dc3d4f149ecdf7d748811086_66">'Cash Flow'!#REF!</definedName>
    <definedName name="_vena_CashFlowS2_CashFlowB2_C_FV_e1c3a244dc3d4f149ecdf7d748811086_67">'Cash Flow'!#REF!</definedName>
    <definedName name="_vena_CashFlowS2_CashFlowB2_C_FV_e1c3a244dc3d4f149ecdf7d748811086_68">'Cash Flow'!#REF!</definedName>
    <definedName name="_vena_CashFlowS2_CashFlowB2_C_FV_e1c3a244dc3d4f149ecdf7d748811086_69">'Cash Flow'!#REF!</definedName>
    <definedName name="_vena_CashFlowS2_CashFlowB2_C_FV_e1c3a244dc3d4f149ecdf7d748811086_7">'Cash Flow'!#REF!</definedName>
    <definedName name="_vena_CashFlowS2_CashFlowB2_C_FV_e1c3a244dc3d4f149ecdf7d748811086_70">'Cash Flow'!#REF!</definedName>
    <definedName name="_vena_CashFlowS2_CashFlowB2_C_FV_e1c3a244dc3d4f149ecdf7d748811086_71">'Cash Flow'!#REF!</definedName>
    <definedName name="_vena_CashFlowS2_CashFlowB2_C_FV_e1c3a244dc3d4f149ecdf7d748811086_72">'Cash Flow'!#REF!</definedName>
    <definedName name="_vena_CashFlowS2_CashFlowB2_C_FV_e1c3a244dc3d4f149ecdf7d748811086_73">'Cash Flow'!#REF!</definedName>
    <definedName name="_vena_CashFlowS2_CashFlowB2_C_FV_e1c3a244dc3d4f149ecdf7d748811086_74">'Cash Flow'!#REF!</definedName>
    <definedName name="_vena_CashFlowS2_CashFlowB2_C_FV_e1c3a244dc3d4f149ecdf7d748811086_75">'Cash Flow'!#REF!</definedName>
    <definedName name="_vena_CashFlowS2_CashFlowB2_C_FV_e1c3a244dc3d4f149ecdf7d748811086_76">'Cash Flow'!#REF!</definedName>
    <definedName name="_vena_CashFlowS2_CashFlowB2_C_FV_e1c3a244dc3d4f149ecdf7d748811086_77">'Cash Flow'!#REF!</definedName>
    <definedName name="_vena_CashFlowS2_CashFlowB2_C_FV_e1c3a244dc3d4f149ecdf7d748811086_8">'Cash Flow'!#REF!</definedName>
    <definedName name="_vena_CashFlowS2_CashFlowB2_C_FV_e1c3a244dc3d4f149ecdf7d748811086_9">'Cash Flow'!#REF!</definedName>
    <definedName name="_vena_CashFlowS2_CashFlowB2_R_5_1034677560876597249">'Cash Flow'!#REF!</definedName>
    <definedName name="_vena_CashFlowS2_CashFlowB2_R_5_1039687585003864064">'Cash Flow'!#REF!</definedName>
    <definedName name="_vena_CashFlowS2_CashFlowB2_R_5_1052836905319923712">'Cash Flow'!#REF!</definedName>
    <definedName name="_vena_CashFlowS2_CashFlowB2_R_5_1052837083040710656">'Cash Flow'!#REF!</definedName>
    <definedName name="_vena_CashFlowS2_CashFlowB2_R_5_1057844211415121920">'Cash Flow'!#REF!</definedName>
    <definedName name="_vena_CashFlowS2_CashFlowB2_R_5_1059971777734246400">'Cash Flow'!#REF!</definedName>
    <definedName name="_vena_CashFlowS2_CashFlowB2_R_5_1062510140765372417">'Cash Flow'!#REF!</definedName>
    <definedName name="_vena_CashFlowS2_CashFlowB2_R_5_1062510234340425728">'Cash Flow'!#REF!</definedName>
    <definedName name="_vena_CashFlowS2_CashFlowB2_R_5_1062510313575022592">'Cash Flow'!#REF!</definedName>
    <definedName name="_vena_CashFlowS2_CashFlowB2_R_5_1062510391693934592">'Cash Flow'!#REF!</definedName>
    <definedName name="_vena_CashFlowS2_CashFlowB2_R_5_1062510470005915648">'Cash Flow'!#REF!</definedName>
    <definedName name="_vena_CashFlowS2_CashFlowB2_R_5_1111169575922696192">'Cash Flow'!#REF!</definedName>
    <definedName name="_vena_CashFlowS2_CashFlowB2_R_5_1111895634847334400">'Cash Flow'!#REF!</definedName>
    <definedName name="_vena_CashFlowS2_CashFlowB2_R_5_1186844021529378816">'Cash Flow'!#REF!</definedName>
    <definedName name="_vena_CashFlowS2_CashFlowB2_R_5_1186844078249082880">'Cash Flow'!#REF!</definedName>
    <definedName name="_vena_CashFlowS2_CashFlowB2_R_5_1186844170426253312">'Cash Flow'!#REF!</definedName>
    <definedName name="_vena_CashFlowS2_CashFlowB2_R_5_1195651011794960385">'Cash Flow'!#REF!</definedName>
    <definedName name="_vena_CashFlowS2_CashFlowB2_R_5_1195651011899817984">'Cash Flow'!#REF!</definedName>
    <definedName name="_vena_CashFlowS2_CashFlowB2_R_5_1195651012000481280">'Cash Flow'!#REF!</definedName>
    <definedName name="_vena_CashFlowS2_CashFlowB2_R_5_1198121552090235121">'Cash Flow'!#REF!</definedName>
    <definedName name="_vena_CashFlowS2_CashFlowB2_R_5_1235108513529987072">'Cash Flow'!#REF!</definedName>
    <definedName name="_vena_CashFlowS2_CashFlowB2_R_5_1292398821817450533">'Cash Flow'!#REF!</definedName>
    <definedName name="_vena_CashFlowS2_CashFlowB2_R_5_1325342901282668544">'Cash Flow'!#REF!</definedName>
    <definedName name="_vena_CashFlowS2_CashFlowB2_R_5_1334021634256404480">'Cash Flow'!#REF!</definedName>
    <definedName name="_vena_CashFlowS2_CashFlowB2_R_5_1334021877941141504">'Cash Flow'!#REF!</definedName>
    <definedName name="_vena_CashFlowS2_CashFlowB2_R_5_1339468941000572928">'Cash Flow'!#REF!</definedName>
    <definedName name="_vena_CashFlowS2_CashFlowB2_R_5_1405488505175408641">'Cash Flow'!#REF!</definedName>
    <definedName name="_vena_CashFlowS2_CashFlowB2_R_5_1410472397360332800">'Cash Flow'!#REF!</definedName>
    <definedName name="_vena_CashFlowS2_CashFlowB2_R_5_1456087800220745728">'Cash Flow'!#REF!</definedName>
    <definedName name="_vena_CashFlowS2_CashFlowB2_R_5_721231448376606720">'Cash Flow'!#REF!</definedName>
    <definedName name="_vena_CashFlowS2_CashFlowB2_R_5_721231448380801024">'Cash Flow'!#REF!</definedName>
    <definedName name="_vena_CashFlowS2_CashFlowB2_R_5_721231448384995329">'Cash Flow'!#REF!</definedName>
    <definedName name="_vena_CashFlowS2_CashFlowB2_R_5_721231448384995331">'Cash Flow'!#REF!</definedName>
    <definedName name="_vena_CashFlowS2_CashFlowB2_R_5_721231448384995333">'Cash Flow'!#REF!</definedName>
    <definedName name="_vena_CashFlowS2_CashFlowB2_R_5_721231448389189633">'Cash Flow'!#REF!</definedName>
    <definedName name="_vena_CashFlowS2_CashFlowB2_R_5_721231448389189635">'Cash Flow'!#REF!</definedName>
    <definedName name="_vena_CashFlowS2_CashFlowB2_R_5_721231448393383937">'Cash Flow'!#REF!</definedName>
    <definedName name="_vena_CashFlowS2_CashFlowB2_R_5_721231448393383939">'Cash Flow'!#REF!</definedName>
    <definedName name="_vena_CashFlowS2_CashFlowB2_R_5_721231448393383941">'Cash Flow'!#REF!</definedName>
    <definedName name="_vena_CashFlowS2_CashFlowB2_R_5_721231448397578241">'Cash Flow'!#REF!</definedName>
    <definedName name="_vena_CashFlowS2_CashFlowB2_R_5_721231448397578243">'Cash Flow'!#REF!</definedName>
    <definedName name="_vena_CashFlowS2_CashFlowB2_R_5_721231448401772545">'Cash Flow'!#REF!</definedName>
    <definedName name="_vena_CashFlowS2_CashFlowB2_R_5_721231448401772547">'Cash Flow'!#REF!</definedName>
    <definedName name="_vena_CashFlowS2_CashFlowB2_R_5_721231448401772549">'Cash Flow'!#REF!</definedName>
    <definedName name="_vena_CashFlowS2_CashFlowB2_R_5_721231448405966849">'Cash Flow'!#REF!</definedName>
    <definedName name="_vena_CashFlowS2_CashFlowB2_R_5_721231448405966851">'Cash Flow'!#REF!</definedName>
    <definedName name="_vena_CashFlowS2_CashFlowB2_R_5_721231448410161153">'Cash Flow'!#REF!</definedName>
    <definedName name="_vena_CashFlowS2_CashFlowB2_R_5_721231448410161155">'Cash Flow'!#REF!</definedName>
    <definedName name="_vena_CashFlowS2_CashFlowB2_R_5_721231448410161157">'Cash Flow'!#REF!</definedName>
    <definedName name="_vena_CashFlowS2_CashFlowB2_R_5_721231448414355457">'Cash Flow'!#REF!</definedName>
    <definedName name="_vena_CashFlowS2_CashFlowB2_R_5_721231448414355459">'Cash Flow'!#REF!</definedName>
    <definedName name="_vena_CashFlowS2_CashFlowB2_R_5_721231448414355461">'Cash Flow'!#REF!</definedName>
    <definedName name="_vena_CashFlowS2_CashFlowB2_R_5_721231448418549761">'Cash Flow'!#REF!</definedName>
    <definedName name="_vena_CashFlowS2_CashFlowB2_R_5_721231448418549763">'Cash Flow'!#REF!</definedName>
    <definedName name="_vena_CashFlowS2_CashFlowB2_R_5_721231448422744065">'Cash Flow'!#REF!</definedName>
    <definedName name="_vena_CashFlowS2_CashFlowB2_R_5_721231448422744067">'Cash Flow'!#REF!</definedName>
    <definedName name="_vena_CashFlowS2_CashFlowB2_R_5_721231448422744069">'Cash Flow'!#REF!</definedName>
    <definedName name="_vena_CashFlowS2_CashFlowB2_R_5_721231448426938369">'Cash Flow'!#REF!</definedName>
    <definedName name="_vena_CashFlowS2_CashFlowB2_R_5_721231448426938371">'Cash Flow'!#REF!</definedName>
    <definedName name="_vena_CashFlowS2_CashFlowB2_R_5_721231448431132673">'Cash Flow'!#REF!</definedName>
    <definedName name="_vena_CashFlowS2_CashFlowB2_R_5_721231448431132675">'Cash Flow'!#REF!</definedName>
    <definedName name="_vena_CashFlowS2_CashFlowB2_R_5_721231448431132677">'Cash Flow'!#REF!</definedName>
    <definedName name="_vena_CashFlowS2_CashFlowB2_R_5_721231448435326977">'Cash Flow'!#REF!</definedName>
    <definedName name="_vena_CashFlowS2_CashFlowB2_R_5_721231448435326979">'Cash Flow'!#REF!</definedName>
    <definedName name="_vena_CashFlowS2_CashFlowB2_R_5_721231448439521281">'Cash Flow'!#REF!</definedName>
    <definedName name="_vena_CashFlowS2_CashFlowB2_R_5_721231448439521283">'Cash Flow'!#REF!</definedName>
    <definedName name="_vena_CashFlowS2_CashFlowB2_R_5_721231448439521285">'Cash Flow'!#REF!</definedName>
    <definedName name="_vena_CashFlowS2_CashFlowB2_R_5_721231448443715585">'Cash Flow'!#REF!</definedName>
    <definedName name="_vena_CashFlowS2_CashFlowB2_R_5_721231448443715587">'Cash Flow'!#REF!</definedName>
    <definedName name="_vena_CashFlowS2_CashFlowB2_R_5_721231448443715589">'Cash Flow'!#REF!</definedName>
    <definedName name="_vena_CashFlowS2_CashFlowB2_R_5_721231448447909889">'Cash Flow'!#REF!</definedName>
    <definedName name="_vena_CashFlowS2_CashFlowB2_R_5_721231448447909891">'Cash Flow'!#REF!</definedName>
    <definedName name="_vena_CashFlowS2_CashFlowB2_R_5_721231448452104193">'Cash Flow'!#REF!</definedName>
    <definedName name="_vena_CashFlowS2_CashFlowB2_R_5_721231448452104195">'Cash Flow'!#REF!</definedName>
    <definedName name="_vena_CashFlowS2_CashFlowB2_R_5_721231448452104197">'Cash Flow'!#REF!</definedName>
    <definedName name="_vena_CashFlowS2_CashFlowB2_R_5_721231448456298497">'Cash Flow'!#REF!</definedName>
    <definedName name="_vena_CashFlowS2_CashFlowB2_R_5_721231448456298499">'Cash Flow'!#REF!</definedName>
    <definedName name="_vena_CashFlowS2_CashFlowB2_R_5_721231448460492801">'Cash Flow'!#REF!</definedName>
    <definedName name="_vena_CashFlowS2_CashFlowB2_R_5_721231448460492803">'Cash Flow'!#REF!</definedName>
    <definedName name="_vena_CashFlowS2_CashFlowB2_R_5_721231448460492805">'Cash Flow'!#REF!</definedName>
    <definedName name="_vena_CashFlowS2_CashFlowB2_R_5_721231448464687105">'Cash Flow'!#REF!</definedName>
    <definedName name="_vena_CashFlowS2_CashFlowB2_R_5_721231448464687107">'Cash Flow'!#REF!</definedName>
    <definedName name="_vena_CashFlowS2_CashFlowB2_R_5_721231448468881409">'Cash Flow'!#REF!</definedName>
    <definedName name="_vena_CashFlowS2_CashFlowB2_R_5_721231448468881411">'Cash Flow'!#REF!</definedName>
    <definedName name="_vena_CashFlowS2_CashFlowB2_R_5_721231448468881413">'Cash Flow'!#REF!</definedName>
    <definedName name="_vena_CashFlowS2_CashFlowB2_R_5_721231448473075713">'Cash Flow'!#REF!</definedName>
    <definedName name="_vena_CashFlowS2_CashFlowB2_R_5_721231448477270016">'Cash Flow'!#REF!</definedName>
    <definedName name="_vena_CashFlowS2_CashFlowB2_R_5_721231448481464321">'Cash Flow'!#REF!</definedName>
    <definedName name="_vena_CashFlowS2_CashFlowB2_R_5_721231448481464323">'Cash Flow'!#REF!</definedName>
    <definedName name="_vena_CashFlowS2_CashFlowB2_R_5_721231448481464325">'Cash Flow'!#REF!</definedName>
    <definedName name="_vena_CashFlowS2_CashFlowB2_R_5_721231448485658625">'Cash Flow'!#REF!</definedName>
    <definedName name="_vena_CashFlowS2_CashFlowB2_R_5_721231448485658627">'Cash Flow'!#REF!</definedName>
    <definedName name="_vena_CashFlowS2_CashFlowB2_R_5_721231448489852929">'Cash Flow'!#REF!</definedName>
    <definedName name="_vena_CashFlowS2_CashFlowB2_R_5_721231448489852931">'Cash Flow'!#REF!</definedName>
    <definedName name="_vena_CashFlowS2_CashFlowB2_R_5_721231448489852933">'Cash Flow'!#REF!</definedName>
    <definedName name="_vena_CashFlowS2_CashFlowB2_R_5_721231448494047233">'Cash Flow'!#REF!</definedName>
    <definedName name="_vena_CashFlowS2_CashFlowB2_R_5_721231448494047235">'Cash Flow'!#REF!</definedName>
    <definedName name="_vena_CashFlowS2_CashFlowB2_R_5_721231448498241536">'Cash Flow'!#REF!</definedName>
    <definedName name="_vena_CashFlowS2_CashFlowB2_R_5_721231448502435841">'Cash Flow'!#REF!</definedName>
    <definedName name="_vena_CashFlowS2_CashFlowB2_R_5_721231448502435843">'Cash Flow'!#REF!</definedName>
    <definedName name="_vena_CashFlowS2_CashFlowB2_R_5_721231448506630145">'Cash Flow'!#REF!</definedName>
    <definedName name="_vena_CashFlowS2_CashFlowB2_R_5_721231448506630147">'Cash Flow'!#REF!</definedName>
    <definedName name="_vena_CashFlowS2_CashFlowB2_R_5_721231448506630149">'Cash Flow'!#REF!</definedName>
    <definedName name="_vena_CashFlowS2_CashFlowB2_R_5_721231448510824449">'Cash Flow'!#REF!</definedName>
    <definedName name="_vena_CashFlowS2_CashFlowB2_R_5_721231448510824451">'Cash Flow'!#REF!</definedName>
    <definedName name="_vena_CashFlowS2_CashFlowB2_R_5_721231448515018753">'Cash Flow'!#REF!</definedName>
    <definedName name="_vena_CashFlowS2_CashFlowB2_R_5_721231448515018755">'Cash Flow'!#REF!</definedName>
    <definedName name="_vena_CashFlowS2_CashFlowB2_R_5_721231448515018757">'Cash Flow'!#REF!</definedName>
    <definedName name="_vena_CashFlowS2_CashFlowB2_R_5_721231448519213057">'Cash Flow'!#REF!</definedName>
    <definedName name="_vena_CashFlowS2_CashFlowB2_R_5_721231448519213059">'Cash Flow'!#REF!</definedName>
    <definedName name="_vena_CashFlowS2_CashFlowB2_R_5_721231448523407361">'Cash Flow'!#REF!</definedName>
    <definedName name="_vena_CashFlowS2_CashFlowB2_R_5_721231448523407363">'Cash Flow'!#REF!</definedName>
    <definedName name="_vena_CashFlowS2_CashFlowB2_R_5_721231448523407365">'Cash Flow'!#REF!</definedName>
    <definedName name="_vena_CashFlowS2_CashFlowB2_R_5_721231448527601665">'Cash Flow'!#REF!</definedName>
    <definedName name="_vena_CashFlowS2_CashFlowB2_R_5_721231448527601667">'Cash Flow'!#REF!</definedName>
    <definedName name="_vena_CashFlowS2_CashFlowB2_R_5_721231448531795969">'Cash Flow'!#REF!</definedName>
    <definedName name="_vena_CashFlowS2_CashFlowB2_R_5_721231448535990272">'Cash Flow'!#REF!</definedName>
    <definedName name="_vena_CashFlowS2_CashFlowB2_R_5_721231448535990274">'Cash Flow'!#REF!</definedName>
    <definedName name="_vena_CashFlowS2_CashFlowB2_R_5_721231448540184577">'Cash Flow'!#REF!</definedName>
    <definedName name="_vena_CashFlowS2_CashFlowB2_R_5_721231448540184579">'Cash Flow'!#REF!</definedName>
    <definedName name="_vena_CashFlowS2_CashFlowB2_R_5_721231448540184581">'Cash Flow'!#REF!</definedName>
    <definedName name="_vena_CashFlowS2_CashFlowB2_R_5_721231448544378881">'Cash Flow'!#REF!</definedName>
    <definedName name="_vena_CashFlowS2_CashFlowB2_R_5_721231448544378883">'Cash Flow'!#REF!</definedName>
    <definedName name="_vena_CashFlowS2_CashFlowB2_R_5_721231448548573185">'Cash Flow'!#REF!</definedName>
    <definedName name="_vena_CashFlowS2_CashFlowB2_R_5_721231448548573187">'Cash Flow'!#REF!</definedName>
    <definedName name="_vena_CashFlowS2_CashFlowB2_R_5_721231448548573189">'Cash Flow'!#REF!</definedName>
    <definedName name="_vena_CashFlowS2_CashFlowB2_R_5_721231448552767489">'Cash Flow'!#REF!</definedName>
    <definedName name="_vena_CashFlowS2_CashFlowB2_R_5_721231448552767491">'Cash Flow'!#REF!</definedName>
    <definedName name="_vena_CashFlowS2_CashFlowB2_R_5_721231448556961793">'Cash Flow'!#REF!</definedName>
    <definedName name="_vena_CashFlowS2_CashFlowB2_R_5_721231448556961795">'Cash Flow'!#REF!</definedName>
    <definedName name="_vena_CashFlowS2_CashFlowB2_R_5_721231448556961797">'Cash Flow'!#REF!</definedName>
    <definedName name="_vena_CashFlowS2_CashFlowB2_R_5_721231448561156097">'Cash Flow'!#REF!</definedName>
    <definedName name="_vena_CashFlowS2_CashFlowB2_R_5_721231448565350400">'Cash Flow'!#REF!</definedName>
    <definedName name="_vena_CashFlowS2_CashFlowB2_R_5_721231448569544705">'Cash Flow'!#REF!</definedName>
    <definedName name="_vena_CashFlowS2_CashFlowB2_R_5_721231448569544707">'Cash Flow'!#REF!</definedName>
    <definedName name="_vena_CashFlowS2_CashFlowB2_R_5_721231448569544709">'Cash Flow'!#REF!</definedName>
    <definedName name="_vena_CashFlowS2_CashFlowB2_R_5_721231448573739009">'Cash Flow'!#REF!</definedName>
    <definedName name="_vena_CashFlowS2_CashFlowB2_R_5_721231448573739011">'Cash Flow'!#REF!</definedName>
    <definedName name="_vena_CashFlowS2_CashFlowB2_R_5_721231448577933313">'Cash Flow'!#REF!</definedName>
    <definedName name="_vena_CashFlowS2_CashFlowB2_R_5_721231448577933315">'Cash Flow'!#REF!</definedName>
    <definedName name="_vena_CashFlowS2_CashFlowB2_R_5_721231448577933317">'Cash Flow'!#REF!</definedName>
    <definedName name="_vena_CashFlowS2_CashFlowB2_R_5_721231448582127617">'Cash Flow'!#REF!</definedName>
    <definedName name="_vena_CashFlowS2_CashFlowB2_R_5_721231448582127619">'Cash Flow'!#REF!</definedName>
    <definedName name="_vena_CashFlowS2_CashFlowB2_R_5_721231448586321921">'Cash Flow'!#REF!</definedName>
    <definedName name="_vena_CashFlowS2_CashFlowB2_R_5_721231448586321923">'Cash Flow'!#REF!</definedName>
    <definedName name="_vena_CashFlowS2_CashFlowB2_R_5_721231448586321925">'Cash Flow'!#REF!</definedName>
    <definedName name="_vena_CashFlowS2_CashFlowB2_R_5_721231448590516225">'Cash Flow'!#REF!</definedName>
    <definedName name="_vena_CashFlowS2_CashFlowB2_R_5_721231448590516227">'Cash Flow'!#REF!</definedName>
    <definedName name="_vena_CashFlowS2_CashFlowB2_R_5_721231448594710529">'Cash Flow'!#REF!</definedName>
    <definedName name="_vena_CashFlowS2_CashFlowB2_R_5_721231448594710531">'Cash Flow'!#REF!</definedName>
    <definedName name="_vena_CashFlowS2_CashFlowB2_R_5_721231448594710533">'Cash Flow'!#REF!</definedName>
    <definedName name="_vena_CashFlowS2_CashFlowB2_R_5_721231448598904833">'Cash Flow'!#REF!</definedName>
    <definedName name="_vena_CashFlowS2_CashFlowB2_R_5_721231448598904835">'Cash Flow'!#REF!</definedName>
    <definedName name="_vena_CashFlowS2_CashFlowB2_R_5_721231448603099137">'Cash Flow'!#REF!</definedName>
    <definedName name="_vena_CashFlowS2_CashFlowB2_R_5_721231448603099139">'Cash Flow'!#REF!</definedName>
    <definedName name="_vena_CashFlowS2_CashFlowB2_R_5_721231448603099141">'Cash Flow'!#REF!</definedName>
    <definedName name="_vena_CashFlowS2_CashFlowB2_R_5_721231448607293441">'Cash Flow'!#REF!</definedName>
    <definedName name="_vena_CashFlowS2_CashFlowB2_R_5_721231448607293443">'Cash Flow'!#REF!</definedName>
    <definedName name="_vena_CashFlowS2_CashFlowB2_R_5_721231448607293445">'Cash Flow'!#REF!</definedName>
    <definedName name="_vena_CashFlowS2_CashFlowB2_R_5_721231448611487745">'Cash Flow'!#REF!</definedName>
    <definedName name="_vena_CashFlowS2_CashFlowB2_R_5_721231448615682048">'Cash Flow'!#REF!</definedName>
    <definedName name="_vena_CashFlowS2_CashFlowB2_R_5_721231448619876353">'Cash Flow'!#REF!</definedName>
    <definedName name="_vena_CashFlowS2_CashFlowB2_R_5_721231448619876355">'Cash Flow'!#REF!</definedName>
    <definedName name="_vena_CashFlowS2_CashFlowB2_R_5_721231448624070657">'Cash Flow'!#REF!</definedName>
    <definedName name="_vena_CashFlowS2_CashFlowB2_R_5_721231448624070659">'Cash Flow'!#REF!</definedName>
    <definedName name="_vena_CashFlowS2_CashFlowB2_R_5_721231448624070661">'Cash Flow'!#REF!</definedName>
    <definedName name="_vena_CashFlowS2_CashFlowB2_R_5_721231448628264961">'Cash Flow'!#REF!</definedName>
    <definedName name="_vena_CashFlowS2_CashFlowB2_R_5_721231448628264963">'Cash Flow'!#REF!</definedName>
    <definedName name="_vena_CashFlowS2_CashFlowB2_R_5_721231448632459264">'Cash Flow'!#REF!</definedName>
    <definedName name="_vena_CashFlowS2_CashFlowB2_R_5_721231448632459266">'Cash Flow'!#REF!</definedName>
    <definedName name="_vena_CashFlowS2_CashFlowB2_R_5_721231448636653568">'Cash Flow'!#REF!</definedName>
    <definedName name="_vena_CashFlowS2_CashFlowB2_R_5_721231448640847873">'Cash Flow'!#REF!</definedName>
    <definedName name="_vena_CashFlowS2_CashFlowB2_R_5_721231448640847875">'Cash Flow'!#REF!</definedName>
    <definedName name="_vena_CashFlowS2_CashFlowB2_R_5_721231448640847877">'Cash Flow'!#REF!</definedName>
    <definedName name="_vena_CashFlowS2_CashFlowB2_R_5_721231448645042177">'Cash Flow'!#REF!</definedName>
    <definedName name="_vena_CashFlowS2_CashFlowB2_R_5_721231448645042179">'Cash Flow'!#REF!</definedName>
    <definedName name="_vena_CashFlowS2_CashFlowB2_R_5_721231448645042181">'Cash Flow'!#REF!</definedName>
    <definedName name="_vena_CashFlowS2_CashFlowB2_R_5_721231448649236481">'Cash Flow'!#REF!</definedName>
    <definedName name="_vena_CashFlowS2_CashFlowB2_R_5_721231448649236483">'Cash Flow'!#REF!</definedName>
    <definedName name="_vena_CashFlowS2_CashFlowB2_R_5_721231448653430785">'Cash Flow'!#REF!</definedName>
    <definedName name="_vena_CashFlowS2_CashFlowB2_R_5_721231448657625088">'Cash Flow'!#REF!</definedName>
    <definedName name="_vena_CashFlowS2_CashFlowB2_R_5_721231448657625090">'Cash Flow'!#REF!</definedName>
    <definedName name="_vena_CashFlowS2_CashFlowB2_R_5_721231448661819393">'Cash Flow'!#REF!</definedName>
    <definedName name="_vena_CashFlowS2_CashFlowB2_R_5_721231448661819395">'Cash Flow'!#REF!</definedName>
    <definedName name="_vena_CashFlowS2_CashFlowB2_R_5_721231448666013697">'Cash Flow'!#REF!</definedName>
    <definedName name="_vena_CashFlowS2_CashFlowB2_R_5_721231448666013699">'Cash Flow'!#REF!</definedName>
    <definedName name="_vena_CashFlowS2_CashFlowB2_R_5_721231448666013701">'Cash Flow'!#REF!</definedName>
    <definedName name="_vena_CashFlowS2_CashFlowB2_R_5_721231448670208001">'Cash Flow'!#REF!</definedName>
    <definedName name="_vena_CashFlowS2_CashFlowB2_R_5_721231448670208003">'Cash Flow'!#REF!</definedName>
    <definedName name="_vena_CashFlowS2_CashFlowB2_R_5_721231448674402304">'Cash Flow'!#REF!</definedName>
    <definedName name="_vena_CashFlowS2_CashFlowB2_R_5_721231448678596608">'Cash Flow'!#REF!</definedName>
    <definedName name="_vena_CashFlowS2_CashFlowB2_R_5_721231448678596610">'Cash Flow'!#REF!</definedName>
    <definedName name="_vena_CashFlowS2_CashFlowB2_R_5_721231448682790913">'Cash Flow'!#REF!</definedName>
    <definedName name="_vena_CashFlowS2_CashFlowB2_R_5_721231448682790915">'Cash Flow'!#REF!</definedName>
    <definedName name="_vena_CashFlowS2_CashFlowB2_R_5_721231448686985216">'Cash Flow'!#REF!</definedName>
    <definedName name="_vena_CashFlowS2_CashFlowB2_R_5_721231448691179521">'Cash Flow'!#REF!</definedName>
    <definedName name="_vena_CashFlowS2_CashFlowB2_R_5_721231448691179523">'Cash Flow'!#REF!</definedName>
    <definedName name="_vena_CashFlowS2_CashFlowB2_R_5_721231448691179525">'Cash Flow'!#REF!</definedName>
    <definedName name="_vena_CashFlowS2_CashFlowB2_R_5_721231448695373825">'Cash Flow'!#REF!</definedName>
    <definedName name="_vena_CashFlowS2_CashFlowB2_R_5_721231448695373827">'Cash Flow'!#REF!</definedName>
    <definedName name="_vena_CashFlowS2_CashFlowB2_R_5_721231448699568129">'Cash Flow'!#REF!</definedName>
    <definedName name="_vena_CashFlowS2_CashFlowB2_R_5_721231448699568131">'Cash Flow'!#REF!</definedName>
    <definedName name="_vena_CashFlowS2_CashFlowB2_R_5_721231448699568133">'Cash Flow'!#REF!</definedName>
    <definedName name="_vena_CashFlowS2_CashFlowB2_R_5_721231448703762433">'Cash Flow'!#REF!</definedName>
    <definedName name="_vena_CashFlowS2_CashFlowB2_R_5_721231448703762435">'Cash Flow'!#REF!</definedName>
    <definedName name="_vena_CashFlowS2_CashFlowB2_R_5_721231448707956737">'Cash Flow'!#REF!</definedName>
    <definedName name="_vena_CashFlowS2_CashFlowB2_R_5_721231448712151041">'Cash Flow'!#REF!</definedName>
    <definedName name="_vena_CashFlowS2_CashFlowB2_R_5_721231448712151043">'Cash Flow'!#REF!</definedName>
    <definedName name="_vena_CashFlowS2_CashFlowB2_R_5_721231448716345345">'Cash Flow'!#REF!</definedName>
    <definedName name="_vena_CashFlowS2_CashFlowB2_R_5_721231448720539648">'Cash Flow'!#REF!</definedName>
    <definedName name="_vena_CashFlowS2_CashFlowB2_R_5_721231448720539650">'Cash Flow'!#REF!</definedName>
    <definedName name="_vena_CashFlowS2_CashFlowB2_R_5_721231448724733953">'Cash Flow'!#REF!</definedName>
    <definedName name="_vena_CashFlowS2_CashFlowB2_R_5_721231448724733955">'Cash Flow'!#REF!</definedName>
    <definedName name="_vena_CashFlowS2_CashFlowB2_R_5_721231448728928257">'Cash Flow'!#REF!</definedName>
    <definedName name="_vena_CashFlowS2_CashFlowB2_R_5_721231448728928259">'Cash Flow'!#REF!</definedName>
    <definedName name="_vena_CashFlowS2_CashFlowB2_R_5_721231448728928261">'Cash Flow'!#REF!</definedName>
    <definedName name="_vena_CashFlowS2_CashFlowB2_R_5_721231448737316864">'Cash Flow'!#REF!</definedName>
    <definedName name="_vena_CashFlowS2_CashFlowB2_R_5_721231448737316866">'Cash Flow'!#REF!</definedName>
    <definedName name="_vena_CashFlowS2_CashFlowB2_R_5_721231448741511169">'Cash Flow'!#REF!</definedName>
    <definedName name="_vena_CashFlowS2_CashFlowB2_R_5_721231448741511171">'Cash Flow'!#REF!</definedName>
    <definedName name="_vena_CashFlowS2_CashFlowB2_R_5_721231448741511173">'Cash Flow'!#REF!</definedName>
    <definedName name="_vena_CashFlowS2_CashFlowB2_R_5_721231448745705473">'Cash Flow'!#REF!</definedName>
    <definedName name="_vena_CashFlowS2_CashFlowB2_R_5_721231448745705475">'Cash Flow'!#REF!</definedName>
    <definedName name="_vena_CashFlowS2_CashFlowB2_R_5_721231448749899776">'Cash Flow'!#REF!</definedName>
    <definedName name="_vena_CashFlowS2_CashFlowB2_R_5_721231448749899778">'Cash Flow'!#REF!</definedName>
    <definedName name="_vena_CashFlowS2_CashFlowB2_R_5_721231448754094080">'Cash Flow'!#REF!</definedName>
    <definedName name="_vena_CashFlowS2_CashFlowB2_R_5_721231448758288385">'Cash Flow'!#REF!</definedName>
    <definedName name="_vena_CashFlowS2_CashFlowB2_R_5_721231448758288387">'Cash Flow'!#REF!</definedName>
    <definedName name="_vena_CashFlowS2_CashFlowB2_R_5_749087830139076610">'Cash Flow'!#REF!</definedName>
    <definedName name="_vena_CashFlowS2_CashFlowB2_R_5_749087864905531392">'Cash Flow'!#REF!</definedName>
    <definedName name="_vena_CashFlowS2_CashFlowB2_R_5_749087910850461696">'Cash Flow'!#REF!</definedName>
    <definedName name="_vena_CashFlowS2_CashFlowB2_R_5_749088060013281299">'Cash Flow'!#REF!</definedName>
    <definedName name="_vena_CashFlowS2_CashFlowB2_R_5_749088115352797184">'Cash Flow'!#REF!</definedName>
    <definedName name="_vena_CashFlowS2_CashFlowB2_R_5_749088180418248704">'Cash Flow'!#REF!</definedName>
    <definedName name="_vena_CashFlowS2_CashFlowB2_R_5_749088587086036992">'Cash Flow'!#REF!</definedName>
    <definedName name="_vena_CashFlowS2_CashFlowB2_R_5_749112547660267520">'Cash Flow'!#REF!</definedName>
    <definedName name="_vena_CashFlowS2_CashFlowB2_R_5_749112608271368192">'Cash Flow'!#REF!</definedName>
    <definedName name="_vena_CashFlowS2_CashFlowB2_R_5_764289229879115776">'Cash Flow'!#REF!</definedName>
    <definedName name="_vena_CashFlowS2_CashFlowB2_R_5_765814190010531840">'Cash Flow'!#REF!</definedName>
    <definedName name="_vena_CashFlowS2_CashFlowB2_R_5_765814447679340544">'Cash Flow'!#REF!</definedName>
    <definedName name="_vena_CashFlowS2_CashFlowB2_R_5_766526426957873152">'Cash Flow'!#REF!</definedName>
    <definedName name="_vena_CashFlowS2_CashFlowB2_R_5_820137883691253760">'Cash Flow'!#REF!</definedName>
    <definedName name="_vena_CashFlowS2_CashFlowB2_R_5_826639481931038720">'Cash Flow'!#REF!</definedName>
    <definedName name="_vena_CashFlowS2_CashFlowB2_R_5_829902262057828352">'Cash Flow'!#REF!</definedName>
    <definedName name="_vena_CashFlowS2_CashFlowB2_R_5_845143360720863232">'Cash Flow'!#REF!</definedName>
    <definedName name="_vena_CashFlowS2_CashFlowB2_R_5_851989668665229312">'Cash Flow'!#REF!</definedName>
    <definedName name="_vena_CashFlowS2_CashFlowB2_R_5_888954560046039041">'Cash Flow'!#REF!</definedName>
    <definedName name="_vena_CashFlowS2_CashFlowB2_R_5_896565875103760385">'Cash Flow'!#REF!</definedName>
    <definedName name="_vena_CashFlowS2_CashFlowB2_R_5_946970774233284608">'Cash Flow'!#REF!</definedName>
    <definedName name="_vena_CashFlowS2_CashFlowB2_R_5_951930561890746371">'Cash Flow'!#REF!</definedName>
    <definedName name="_vena_CashFlowS2_CashFlowB2_R_5_951930655779848193">'Cash Flow'!#REF!</definedName>
    <definedName name="_vena_CashFlowS2_CashFlowB2_R_5_951930778467565568">'Cash Flow'!#REF!</definedName>
    <definedName name="_vena_CashFlowS2_CashFlowB2_R_5_990418799344877568">'Cash Flow'!#REF!</definedName>
    <definedName name="_vena_CashFlowS2_CashFlowB3_C_8_720177941305491604">'Cash Flow'!#REF!</definedName>
    <definedName name="_vena_CashFlowS2_CashFlowB3_C_8_720177941305491604_1">'Cash Flow'!#REF!</definedName>
    <definedName name="_vena_CashFlowS2_CashFlowB3_C_8_720177941305491604_10">'Cash Flow'!#REF!</definedName>
    <definedName name="_vena_CashFlowS2_CashFlowB3_C_8_720177941305491604_11">'Cash Flow'!#REF!</definedName>
    <definedName name="_vena_CashFlowS2_CashFlowB3_C_8_720177941305491604_12">'Cash Flow'!#REF!</definedName>
    <definedName name="_vena_CashFlowS2_CashFlowB3_C_8_720177941305491604_13">'Cash Flow'!#REF!</definedName>
    <definedName name="_vena_CashFlowS2_CashFlowB3_C_8_720177941305491604_14">'Cash Flow'!#REF!</definedName>
    <definedName name="_vena_CashFlowS2_CashFlowB3_C_8_720177941305491604_15">'Cash Flow'!#REF!</definedName>
    <definedName name="_vena_CashFlowS2_CashFlowB3_C_8_720177941305491604_16">'Cash Flow'!#REF!</definedName>
    <definedName name="_vena_CashFlowS2_CashFlowB3_C_8_720177941305491604_17">'Cash Flow'!#REF!</definedName>
    <definedName name="_vena_CashFlowS2_CashFlowB3_C_8_720177941305491604_18">'Cash Flow'!#REF!</definedName>
    <definedName name="_vena_CashFlowS2_CashFlowB3_C_8_720177941305491604_19">'Cash Flow'!#REF!</definedName>
    <definedName name="_vena_CashFlowS2_CashFlowB3_C_8_720177941305491604_2">'Cash Flow'!#REF!</definedName>
    <definedName name="_vena_CashFlowS2_CashFlowB3_C_8_720177941305491604_20">'Cash Flow'!#REF!</definedName>
    <definedName name="_vena_CashFlowS2_CashFlowB3_C_8_720177941305491604_21">'Cash Flow'!#REF!</definedName>
    <definedName name="_vena_CashFlowS2_CashFlowB3_C_8_720177941305491604_22">'Cash Flow'!#REF!</definedName>
    <definedName name="_vena_CashFlowS2_CashFlowB3_C_8_720177941305491604_23">'Cash Flow'!#REF!</definedName>
    <definedName name="_vena_CashFlowS2_CashFlowB3_C_8_720177941305491604_24">'Cash Flow'!#REF!</definedName>
    <definedName name="_vena_CashFlowS2_CashFlowB3_C_8_720177941305491604_25">'Cash Flow'!#REF!</definedName>
    <definedName name="_vena_CashFlowS2_CashFlowB3_C_8_720177941305491604_26">'Cash Flow'!#REF!</definedName>
    <definedName name="_vena_CashFlowS2_CashFlowB3_C_8_720177941305491604_27">'Cash Flow'!#REF!</definedName>
    <definedName name="_vena_CashFlowS2_CashFlowB3_C_8_720177941305491604_28">'Cash Flow'!#REF!</definedName>
    <definedName name="_vena_CashFlowS2_CashFlowB3_C_8_720177941305491604_29">'Cash Flow'!#REF!</definedName>
    <definedName name="_vena_CashFlowS2_CashFlowB3_C_8_720177941305491604_3">'Cash Flow'!#REF!</definedName>
    <definedName name="_vena_CashFlowS2_CashFlowB3_C_8_720177941305491604_30">'Cash Flow'!#REF!</definedName>
    <definedName name="_vena_CashFlowS2_CashFlowB3_C_8_720177941305491604_31">'Cash Flow'!#REF!</definedName>
    <definedName name="_vena_CashFlowS2_CashFlowB3_C_8_720177941305491604_32">'Cash Flow'!#REF!</definedName>
    <definedName name="_vena_CashFlowS2_CashFlowB3_C_8_720177941305491604_33">'Cash Flow'!#REF!</definedName>
    <definedName name="_vena_CashFlowS2_CashFlowB3_C_8_720177941305491604_34">'Cash Flow'!#REF!</definedName>
    <definedName name="_vena_CashFlowS2_CashFlowB3_C_8_720177941305491604_35">'Cash Flow'!#REF!</definedName>
    <definedName name="_vena_CashFlowS2_CashFlowB3_C_8_720177941305491604_36">'Cash Flow'!#REF!</definedName>
    <definedName name="_vena_CashFlowS2_CashFlowB3_C_8_720177941305491604_37">'Cash Flow'!#REF!</definedName>
    <definedName name="_vena_CashFlowS2_CashFlowB3_C_8_720177941305491604_38">'Cash Flow'!#REF!</definedName>
    <definedName name="_vena_CashFlowS2_CashFlowB3_C_8_720177941305491604_39">'Cash Flow'!#REF!</definedName>
    <definedName name="_vena_CashFlowS2_CashFlowB3_C_8_720177941305491604_4">'Cash Flow'!#REF!</definedName>
    <definedName name="_vena_CashFlowS2_CashFlowB3_C_8_720177941305491604_40">'Cash Flow'!#REF!</definedName>
    <definedName name="_vena_CashFlowS2_CashFlowB3_C_8_720177941305491604_41">'Cash Flow'!#REF!</definedName>
    <definedName name="_vena_CashFlowS2_CashFlowB3_C_8_720177941305491604_42">'Cash Flow'!#REF!</definedName>
    <definedName name="_vena_CashFlowS2_CashFlowB3_C_8_720177941305491604_43">'Cash Flow'!#REF!</definedName>
    <definedName name="_vena_CashFlowS2_CashFlowB3_C_8_720177941305491604_44">'Cash Flow'!#REF!</definedName>
    <definedName name="_vena_CashFlowS2_CashFlowB3_C_8_720177941305491604_45">'Cash Flow'!#REF!</definedName>
    <definedName name="_vena_CashFlowS2_CashFlowB3_C_8_720177941305491604_46">'Cash Flow'!#REF!</definedName>
    <definedName name="_vena_CashFlowS2_CashFlowB3_C_8_720177941305491604_47">'Cash Flow'!#REF!</definedName>
    <definedName name="_vena_CashFlowS2_CashFlowB3_C_8_720177941305491604_48">'Cash Flow'!#REF!</definedName>
    <definedName name="_vena_CashFlowS2_CashFlowB3_C_8_720177941305491604_49">'Cash Flow'!#REF!</definedName>
    <definedName name="_vena_CashFlowS2_CashFlowB3_C_8_720177941305491604_5">'Cash Flow'!#REF!</definedName>
    <definedName name="_vena_CashFlowS2_CashFlowB3_C_8_720177941305491604_50">'Cash Flow'!#REF!</definedName>
    <definedName name="_vena_CashFlowS2_CashFlowB3_C_8_720177941305491604_51">'Cash Flow'!#REF!</definedName>
    <definedName name="_vena_CashFlowS2_CashFlowB3_C_8_720177941305491604_52">'Cash Flow'!#REF!</definedName>
    <definedName name="_vena_CashFlowS2_CashFlowB3_C_8_720177941305491604_53">'Cash Flow'!#REF!</definedName>
    <definedName name="_vena_CashFlowS2_CashFlowB3_C_8_720177941305491604_54">'Cash Flow'!#REF!</definedName>
    <definedName name="_vena_CashFlowS2_CashFlowB3_C_8_720177941305491604_55">'Cash Flow'!#REF!</definedName>
    <definedName name="_vena_CashFlowS2_CashFlowB3_C_8_720177941305491604_56">'Cash Flow'!#REF!</definedName>
    <definedName name="_vena_CashFlowS2_CashFlowB3_C_8_720177941305491604_57">'Cash Flow'!#REF!</definedName>
    <definedName name="_vena_CashFlowS2_CashFlowB3_C_8_720177941305491604_58">'Cash Flow'!#REF!</definedName>
    <definedName name="_vena_CashFlowS2_CashFlowB3_C_8_720177941305491604_59">'Cash Flow'!#REF!</definedName>
    <definedName name="_vena_CashFlowS2_CashFlowB3_C_8_720177941305491604_6">'Cash Flow'!#REF!</definedName>
    <definedName name="_vena_CashFlowS2_CashFlowB3_C_8_720177941305491604_60">'Cash Flow'!#REF!</definedName>
    <definedName name="_vena_CashFlowS2_CashFlowB3_C_8_720177941305491604_61">'Cash Flow'!#REF!</definedName>
    <definedName name="_vena_CashFlowS2_CashFlowB3_C_8_720177941305491604_62">'Cash Flow'!#REF!</definedName>
    <definedName name="_vena_CashFlowS2_CashFlowB3_C_8_720177941305491604_63">'Cash Flow'!#REF!</definedName>
    <definedName name="_vena_CashFlowS2_CashFlowB3_C_8_720177941305491604_64">'Cash Flow'!#REF!</definedName>
    <definedName name="_vena_CashFlowS2_CashFlowB3_C_8_720177941305491604_65">'Cash Flow'!#REF!</definedName>
    <definedName name="_vena_CashFlowS2_CashFlowB3_C_8_720177941305491604_66">'Cash Flow'!#REF!</definedName>
    <definedName name="_vena_CashFlowS2_CashFlowB3_C_8_720177941305491604_67">'Cash Flow'!#REF!</definedName>
    <definedName name="_vena_CashFlowS2_CashFlowB3_C_8_720177941305491604_68">'Cash Flow'!#REF!</definedName>
    <definedName name="_vena_CashFlowS2_CashFlowB3_C_8_720177941305491604_69">'Cash Flow'!#REF!</definedName>
    <definedName name="_vena_CashFlowS2_CashFlowB3_C_8_720177941305491604_7">'Cash Flow'!#REF!</definedName>
    <definedName name="_vena_CashFlowS2_CashFlowB3_C_8_720177941305491604_70">'Cash Flow'!#REF!</definedName>
    <definedName name="_vena_CashFlowS2_CashFlowB3_C_8_720177941305491604_71">'Cash Flow'!#REF!</definedName>
    <definedName name="_vena_CashFlowS2_CashFlowB3_C_8_720177941305491604_8">'Cash Flow'!#REF!</definedName>
    <definedName name="_vena_CashFlowS2_CashFlowB3_C_8_720177941305491604_9">'Cash Flow'!#REF!</definedName>
    <definedName name="_vena_CashFlowS2_CashFlowB3_C_FV_56493ffece784c5db4cd0fd3b40a250d">'Cash Flow'!#REF!</definedName>
    <definedName name="_vena_CashFlowS2_CashFlowB3_C_FV_56493ffece784c5db4cd0fd3b40a250d_1">'Cash Flow'!#REF!</definedName>
    <definedName name="_vena_CashFlowS2_CashFlowB3_C_FV_56493ffece784c5db4cd0fd3b40a250d_10">'Cash Flow'!#REF!</definedName>
    <definedName name="_vena_CashFlowS2_CashFlowB3_C_FV_56493ffece784c5db4cd0fd3b40a250d_11">'Cash Flow'!#REF!</definedName>
    <definedName name="_vena_CashFlowS2_CashFlowB3_C_FV_56493ffece784c5db4cd0fd3b40a250d_12">'Cash Flow'!#REF!</definedName>
    <definedName name="_vena_CashFlowS2_CashFlowB3_C_FV_56493ffece784c5db4cd0fd3b40a250d_13">'Cash Flow'!#REF!</definedName>
    <definedName name="_vena_CashFlowS2_CashFlowB3_C_FV_56493ffece784c5db4cd0fd3b40a250d_14">'Cash Flow'!#REF!</definedName>
    <definedName name="_vena_CashFlowS2_CashFlowB3_C_FV_56493ffece784c5db4cd0fd3b40a250d_15">'Cash Flow'!#REF!</definedName>
    <definedName name="_vena_CashFlowS2_CashFlowB3_C_FV_56493ffece784c5db4cd0fd3b40a250d_16">'Cash Flow'!#REF!</definedName>
    <definedName name="_vena_CashFlowS2_CashFlowB3_C_FV_56493ffece784c5db4cd0fd3b40a250d_17">'Cash Flow'!#REF!</definedName>
    <definedName name="_vena_CashFlowS2_CashFlowB3_C_FV_56493ffece784c5db4cd0fd3b40a250d_18">'Cash Flow'!#REF!</definedName>
    <definedName name="_vena_CashFlowS2_CashFlowB3_C_FV_56493ffece784c5db4cd0fd3b40a250d_19">'Cash Flow'!#REF!</definedName>
    <definedName name="_vena_CashFlowS2_CashFlowB3_C_FV_56493ffece784c5db4cd0fd3b40a250d_2">'Cash Flow'!#REF!</definedName>
    <definedName name="_vena_CashFlowS2_CashFlowB3_C_FV_56493ffece784c5db4cd0fd3b40a250d_20">'Cash Flow'!#REF!</definedName>
    <definedName name="_vena_CashFlowS2_CashFlowB3_C_FV_56493ffece784c5db4cd0fd3b40a250d_21">'Cash Flow'!#REF!</definedName>
    <definedName name="_vena_CashFlowS2_CashFlowB3_C_FV_56493ffece784c5db4cd0fd3b40a250d_22">'Cash Flow'!#REF!</definedName>
    <definedName name="_vena_CashFlowS2_CashFlowB3_C_FV_56493ffece784c5db4cd0fd3b40a250d_23">'Cash Flow'!#REF!</definedName>
    <definedName name="_vena_CashFlowS2_CashFlowB3_C_FV_56493ffece784c5db4cd0fd3b40a250d_24">'Cash Flow'!#REF!</definedName>
    <definedName name="_vena_CashFlowS2_CashFlowB3_C_FV_56493ffece784c5db4cd0fd3b40a250d_25">'Cash Flow'!#REF!</definedName>
    <definedName name="_vena_CashFlowS2_CashFlowB3_C_FV_56493ffece784c5db4cd0fd3b40a250d_26">'Cash Flow'!#REF!</definedName>
    <definedName name="_vena_CashFlowS2_CashFlowB3_C_FV_56493ffece784c5db4cd0fd3b40a250d_27">'Cash Flow'!#REF!</definedName>
    <definedName name="_vena_CashFlowS2_CashFlowB3_C_FV_56493ffece784c5db4cd0fd3b40a250d_28">'Cash Flow'!#REF!</definedName>
    <definedName name="_vena_CashFlowS2_CashFlowB3_C_FV_56493ffece784c5db4cd0fd3b40a250d_29">'Cash Flow'!#REF!</definedName>
    <definedName name="_vena_CashFlowS2_CashFlowB3_C_FV_56493ffece784c5db4cd0fd3b40a250d_3">'Cash Flow'!#REF!</definedName>
    <definedName name="_vena_CashFlowS2_CashFlowB3_C_FV_56493ffece784c5db4cd0fd3b40a250d_30">'Cash Flow'!#REF!</definedName>
    <definedName name="_vena_CashFlowS2_CashFlowB3_C_FV_56493ffece784c5db4cd0fd3b40a250d_31">'Cash Flow'!#REF!</definedName>
    <definedName name="_vena_CashFlowS2_CashFlowB3_C_FV_56493ffece784c5db4cd0fd3b40a250d_32">'Cash Flow'!#REF!</definedName>
    <definedName name="_vena_CashFlowS2_CashFlowB3_C_FV_56493ffece784c5db4cd0fd3b40a250d_33">'Cash Flow'!#REF!</definedName>
    <definedName name="_vena_CashFlowS2_CashFlowB3_C_FV_56493ffece784c5db4cd0fd3b40a250d_34">'Cash Flow'!#REF!</definedName>
    <definedName name="_vena_CashFlowS2_CashFlowB3_C_FV_56493ffece784c5db4cd0fd3b40a250d_35">'Cash Flow'!#REF!</definedName>
    <definedName name="_vena_CashFlowS2_CashFlowB3_C_FV_56493ffece784c5db4cd0fd3b40a250d_36">'Cash Flow'!#REF!</definedName>
    <definedName name="_vena_CashFlowS2_CashFlowB3_C_FV_56493ffece784c5db4cd0fd3b40a250d_37">'Cash Flow'!#REF!</definedName>
    <definedName name="_vena_CashFlowS2_CashFlowB3_C_FV_56493ffece784c5db4cd0fd3b40a250d_38">'Cash Flow'!#REF!</definedName>
    <definedName name="_vena_CashFlowS2_CashFlowB3_C_FV_56493ffece784c5db4cd0fd3b40a250d_39">'Cash Flow'!#REF!</definedName>
    <definedName name="_vena_CashFlowS2_CashFlowB3_C_FV_56493ffece784c5db4cd0fd3b40a250d_4">'Cash Flow'!#REF!</definedName>
    <definedName name="_vena_CashFlowS2_CashFlowB3_C_FV_56493ffece784c5db4cd0fd3b40a250d_40">'Cash Flow'!#REF!</definedName>
    <definedName name="_vena_CashFlowS2_CashFlowB3_C_FV_56493ffece784c5db4cd0fd3b40a250d_41">'Cash Flow'!#REF!</definedName>
    <definedName name="_vena_CashFlowS2_CashFlowB3_C_FV_56493ffece784c5db4cd0fd3b40a250d_42">'Cash Flow'!#REF!</definedName>
    <definedName name="_vena_CashFlowS2_CashFlowB3_C_FV_56493ffece784c5db4cd0fd3b40a250d_43">'Cash Flow'!#REF!</definedName>
    <definedName name="_vena_CashFlowS2_CashFlowB3_C_FV_56493ffece784c5db4cd0fd3b40a250d_44">'Cash Flow'!#REF!</definedName>
    <definedName name="_vena_CashFlowS2_CashFlowB3_C_FV_56493ffece784c5db4cd0fd3b40a250d_45">'Cash Flow'!#REF!</definedName>
    <definedName name="_vena_CashFlowS2_CashFlowB3_C_FV_56493ffece784c5db4cd0fd3b40a250d_46">'Cash Flow'!#REF!</definedName>
    <definedName name="_vena_CashFlowS2_CashFlowB3_C_FV_56493ffece784c5db4cd0fd3b40a250d_47">'Cash Flow'!#REF!</definedName>
    <definedName name="_vena_CashFlowS2_CashFlowB3_C_FV_56493ffece784c5db4cd0fd3b40a250d_48">'Cash Flow'!#REF!</definedName>
    <definedName name="_vena_CashFlowS2_CashFlowB3_C_FV_56493ffece784c5db4cd0fd3b40a250d_49">'Cash Flow'!#REF!</definedName>
    <definedName name="_vena_CashFlowS2_CashFlowB3_C_FV_56493ffece784c5db4cd0fd3b40a250d_5">'Cash Flow'!#REF!</definedName>
    <definedName name="_vena_CashFlowS2_CashFlowB3_C_FV_56493ffece784c5db4cd0fd3b40a250d_50">'Cash Flow'!#REF!</definedName>
    <definedName name="_vena_CashFlowS2_CashFlowB3_C_FV_56493ffece784c5db4cd0fd3b40a250d_51">'Cash Flow'!#REF!</definedName>
    <definedName name="_vena_CashFlowS2_CashFlowB3_C_FV_56493ffece784c5db4cd0fd3b40a250d_52">'Cash Flow'!#REF!</definedName>
    <definedName name="_vena_CashFlowS2_CashFlowB3_C_FV_56493ffece784c5db4cd0fd3b40a250d_53">'Cash Flow'!#REF!</definedName>
    <definedName name="_vena_CashFlowS2_CashFlowB3_C_FV_56493ffece784c5db4cd0fd3b40a250d_54">'Cash Flow'!#REF!</definedName>
    <definedName name="_vena_CashFlowS2_CashFlowB3_C_FV_56493ffece784c5db4cd0fd3b40a250d_55">'Cash Flow'!#REF!</definedName>
    <definedName name="_vena_CashFlowS2_CashFlowB3_C_FV_56493ffece784c5db4cd0fd3b40a250d_56">'Cash Flow'!#REF!</definedName>
    <definedName name="_vena_CashFlowS2_CashFlowB3_C_FV_56493ffece784c5db4cd0fd3b40a250d_57">'Cash Flow'!#REF!</definedName>
    <definedName name="_vena_CashFlowS2_CashFlowB3_C_FV_56493ffece784c5db4cd0fd3b40a250d_58">'Cash Flow'!#REF!</definedName>
    <definedName name="_vena_CashFlowS2_CashFlowB3_C_FV_56493ffece784c5db4cd0fd3b40a250d_59">'Cash Flow'!#REF!</definedName>
    <definedName name="_vena_CashFlowS2_CashFlowB3_C_FV_56493ffece784c5db4cd0fd3b40a250d_6">'Cash Flow'!#REF!</definedName>
    <definedName name="_vena_CashFlowS2_CashFlowB3_C_FV_56493ffece784c5db4cd0fd3b40a250d_60">'Cash Flow'!#REF!</definedName>
    <definedName name="_vena_CashFlowS2_CashFlowB3_C_FV_56493ffece784c5db4cd0fd3b40a250d_61">'Cash Flow'!#REF!</definedName>
    <definedName name="_vena_CashFlowS2_CashFlowB3_C_FV_56493ffece784c5db4cd0fd3b40a250d_62">'Cash Flow'!#REF!</definedName>
    <definedName name="_vena_CashFlowS2_CashFlowB3_C_FV_56493ffece784c5db4cd0fd3b40a250d_63">'Cash Flow'!#REF!</definedName>
    <definedName name="_vena_CashFlowS2_CashFlowB3_C_FV_56493ffece784c5db4cd0fd3b40a250d_64">'Cash Flow'!#REF!</definedName>
    <definedName name="_vena_CashFlowS2_CashFlowB3_C_FV_56493ffece784c5db4cd0fd3b40a250d_65">'Cash Flow'!#REF!</definedName>
    <definedName name="_vena_CashFlowS2_CashFlowB3_C_FV_56493ffece784c5db4cd0fd3b40a250d_66">'Cash Flow'!#REF!</definedName>
    <definedName name="_vena_CashFlowS2_CashFlowB3_C_FV_56493ffece784c5db4cd0fd3b40a250d_67">'Cash Flow'!#REF!</definedName>
    <definedName name="_vena_CashFlowS2_CashFlowB3_C_FV_56493ffece784c5db4cd0fd3b40a250d_68">'Cash Flow'!#REF!</definedName>
    <definedName name="_vena_CashFlowS2_CashFlowB3_C_FV_56493ffece784c5db4cd0fd3b40a250d_69">'Cash Flow'!#REF!</definedName>
    <definedName name="_vena_CashFlowS2_CashFlowB3_C_FV_56493ffece784c5db4cd0fd3b40a250d_7">'Cash Flow'!#REF!</definedName>
    <definedName name="_vena_CashFlowS2_CashFlowB3_C_FV_56493ffece784c5db4cd0fd3b40a250d_70">'Cash Flow'!#REF!</definedName>
    <definedName name="_vena_CashFlowS2_CashFlowB3_C_FV_56493ffece784c5db4cd0fd3b40a250d_71">'Cash Flow'!#REF!</definedName>
    <definedName name="_vena_CashFlowS2_CashFlowB3_C_FV_56493ffece784c5db4cd0fd3b40a250d_8">'Cash Flow'!#REF!</definedName>
    <definedName name="_vena_CashFlowS2_CashFlowB3_C_FV_56493ffece784c5db4cd0fd3b40a250d_9">'Cash Flow'!#REF!</definedName>
    <definedName name="_vena_CashFlowS2_CashFlowB3_C_FV_a398e917565c475b8f0c5e9ebb5e002d">'Cash Flow'!#REF!</definedName>
    <definedName name="_vena_CashFlowS2_CashFlowB3_C_FV_a398e917565c475b8f0c5e9ebb5e002d_1">'Cash Flow'!#REF!</definedName>
    <definedName name="_vena_CashFlowS2_CashFlowB3_C_FV_a398e917565c475b8f0c5e9ebb5e002d_10">'Cash Flow'!#REF!</definedName>
    <definedName name="_vena_CashFlowS2_CashFlowB3_C_FV_a398e917565c475b8f0c5e9ebb5e002d_11">'Cash Flow'!#REF!</definedName>
    <definedName name="_vena_CashFlowS2_CashFlowB3_C_FV_a398e917565c475b8f0c5e9ebb5e002d_12">'Cash Flow'!#REF!</definedName>
    <definedName name="_vena_CashFlowS2_CashFlowB3_C_FV_a398e917565c475b8f0c5e9ebb5e002d_13">'Cash Flow'!#REF!</definedName>
    <definedName name="_vena_CashFlowS2_CashFlowB3_C_FV_a398e917565c475b8f0c5e9ebb5e002d_14">'Cash Flow'!#REF!</definedName>
    <definedName name="_vena_CashFlowS2_CashFlowB3_C_FV_a398e917565c475b8f0c5e9ebb5e002d_15">'Cash Flow'!#REF!</definedName>
    <definedName name="_vena_CashFlowS2_CashFlowB3_C_FV_a398e917565c475b8f0c5e9ebb5e002d_16">'Cash Flow'!#REF!</definedName>
    <definedName name="_vena_CashFlowS2_CashFlowB3_C_FV_a398e917565c475b8f0c5e9ebb5e002d_17">'Cash Flow'!#REF!</definedName>
    <definedName name="_vena_CashFlowS2_CashFlowB3_C_FV_a398e917565c475b8f0c5e9ebb5e002d_18">'Cash Flow'!#REF!</definedName>
    <definedName name="_vena_CashFlowS2_CashFlowB3_C_FV_a398e917565c475b8f0c5e9ebb5e002d_19">'Cash Flow'!#REF!</definedName>
    <definedName name="_vena_CashFlowS2_CashFlowB3_C_FV_a398e917565c475b8f0c5e9ebb5e002d_2">'Cash Flow'!#REF!</definedName>
    <definedName name="_vena_CashFlowS2_CashFlowB3_C_FV_a398e917565c475b8f0c5e9ebb5e002d_20">'Cash Flow'!#REF!</definedName>
    <definedName name="_vena_CashFlowS2_CashFlowB3_C_FV_a398e917565c475b8f0c5e9ebb5e002d_21">'Cash Flow'!#REF!</definedName>
    <definedName name="_vena_CashFlowS2_CashFlowB3_C_FV_a398e917565c475b8f0c5e9ebb5e002d_22">'Cash Flow'!#REF!</definedName>
    <definedName name="_vena_CashFlowS2_CashFlowB3_C_FV_a398e917565c475b8f0c5e9ebb5e002d_23">'Cash Flow'!#REF!</definedName>
    <definedName name="_vena_CashFlowS2_CashFlowB3_C_FV_a398e917565c475b8f0c5e9ebb5e002d_24">'Cash Flow'!#REF!</definedName>
    <definedName name="_vena_CashFlowS2_CashFlowB3_C_FV_a398e917565c475b8f0c5e9ebb5e002d_25">'Cash Flow'!#REF!</definedName>
    <definedName name="_vena_CashFlowS2_CashFlowB3_C_FV_a398e917565c475b8f0c5e9ebb5e002d_26">'Cash Flow'!#REF!</definedName>
    <definedName name="_vena_CashFlowS2_CashFlowB3_C_FV_a398e917565c475b8f0c5e9ebb5e002d_27">'Cash Flow'!#REF!</definedName>
    <definedName name="_vena_CashFlowS2_CashFlowB3_C_FV_a398e917565c475b8f0c5e9ebb5e002d_28">'Cash Flow'!#REF!</definedName>
    <definedName name="_vena_CashFlowS2_CashFlowB3_C_FV_a398e917565c475b8f0c5e9ebb5e002d_29">'Cash Flow'!#REF!</definedName>
    <definedName name="_vena_CashFlowS2_CashFlowB3_C_FV_a398e917565c475b8f0c5e9ebb5e002d_3">'Cash Flow'!#REF!</definedName>
    <definedName name="_vena_CashFlowS2_CashFlowB3_C_FV_a398e917565c475b8f0c5e9ebb5e002d_30">'Cash Flow'!#REF!</definedName>
    <definedName name="_vena_CashFlowS2_CashFlowB3_C_FV_a398e917565c475b8f0c5e9ebb5e002d_31">'Cash Flow'!#REF!</definedName>
    <definedName name="_vena_CashFlowS2_CashFlowB3_C_FV_a398e917565c475b8f0c5e9ebb5e002d_32">'Cash Flow'!#REF!</definedName>
    <definedName name="_vena_CashFlowS2_CashFlowB3_C_FV_a398e917565c475b8f0c5e9ebb5e002d_33">'Cash Flow'!#REF!</definedName>
    <definedName name="_vena_CashFlowS2_CashFlowB3_C_FV_a398e917565c475b8f0c5e9ebb5e002d_34">'Cash Flow'!#REF!</definedName>
    <definedName name="_vena_CashFlowS2_CashFlowB3_C_FV_a398e917565c475b8f0c5e9ebb5e002d_35">'Cash Flow'!#REF!</definedName>
    <definedName name="_vena_CashFlowS2_CashFlowB3_C_FV_a398e917565c475b8f0c5e9ebb5e002d_36">'Cash Flow'!#REF!</definedName>
    <definedName name="_vena_CashFlowS2_CashFlowB3_C_FV_a398e917565c475b8f0c5e9ebb5e002d_37">'Cash Flow'!#REF!</definedName>
    <definedName name="_vena_CashFlowS2_CashFlowB3_C_FV_a398e917565c475b8f0c5e9ebb5e002d_38">'Cash Flow'!#REF!</definedName>
    <definedName name="_vena_CashFlowS2_CashFlowB3_C_FV_a398e917565c475b8f0c5e9ebb5e002d_39">'Cash Flow'!#REF!</definedName>
    <definedName name="_vena_CashFlowS2_CashFlowB3_C_FV_a398e917565c475b8f0c5e9ebb5e002d_4">'Cash Flow'!#REF!</definedName>
    <definedName name="_vena_CashFlowS2_CashFlowB3_C_FV_a398e917565c475b8f0c5e9ebb5e002d_40">'Cash Flow'!#REF!</definedName>
    <definedName name="_vena_CashFlowS2_CashFlowB3_C_FV_a398e917565c475b8f0c5e9ebb5e002d_41">'Cash Flow'!#REF!</definedName>
    <definedName name="_vena_CashFlowS2_CashFlowB3_C_FV_a398e917565c475b8f0c5e9ebb5e002d_42">'Cash Flow'!#REF!</definedName>
    <definedName name="_vena_CashFlowS2_CashFlowB3_C_FV_a398e917565c475b8f0c5e9ebb5e002d_43">'Cash Flow'!#REF!</definedName>
    <definedName name="_vena_CashFlowS2_CashFlowB3_C_FV_a398e917565c475b8f0c5e9ebb5e002d_44">'Cash Flow'!#REF!</definedName>
    <definedName name="_vena_CashFlowS2_CashFlowB3_C_FV_a398e917565c475b8f0c5e9ebb5e002d_45">'Cash Flow'!#REF!</definedName>
    <definedName name="_vena_CashFlowS2_CashFlowB3_C_FV_a398e917565c475b8f0c5e9ebb5e002d_46">'Cash Flow'!#REF!</definedName>
    <definedName name="_vena_CashFlowS2_CashFlowB3_C_FV_a398e917565c475b8f0c5e9ebb5e002d_47">'Cash Flow'!#REF!</definedName>
    <definedName name="_vena_CashFlowS2_CashFlowB3_C_FV_a398e917565c475b8f0c5e9ebb5e002d_48">'Cash Flow'!#REF!</definedName>
    <definedName name="_vena_CashFlowS2_CashFlowB3_C_FV_a398e917565c475b8f0c5e9ebb5e002d_49">'Cash Flow'!#REF!</definedName>
    <definedName name="_vena_CashFlowS2_CashFlowB3_C_FV_a398e917565c475b8f0c5e9ebb5e002d_5">'Cash Flow'!#REF!</definedName>
    <definedName name="_vena_CashFlowS2_CashFlowB3_C_FV_a398e917565c475b8f0c5e9ebb5e002d_50">'Cash Flow'!#REF!</definedName>
    <definedName name="_vena_CashFlowS2_CashFlowB3_C_FV_a398e917565c475b8f0c5e9ebb5e002d_51">'Cash Flow'!#REF!</definedName>
    <definedName name="_vena_CashFlowS2_CashFlowB3_C_FV_a398e917565c475b8f0c5e9ebb5e002d_52">'Cash Flow'!#REF!</definedName>
    <definedName name="_vena_CashFlowS2_CashFlowB3_C_FV_a398e917565c475b8f0c5e9ebb5e002d_53">'Cash Flow'!#REF!</definedName>
    <definedName name="_vena_CashFlowS2_CashFlowB3_C_FV_a398e917565c475b8f0c5e9ebb5e002d_54">'Cash Flow'!#REF!</definedName>
    <definedName name="_vena_CashFlowS2_CashFlowB3_C_FV_a398e917565c475b8f0c5e9ebb5e002d_55">'Cash Flow'!#REF!</definedName>
    <definedName name="_vena_CashFlowS2_CashFlowB3_C_FV_a398e917565c475b8f0c5e9ebb5e002d_56">'Cash Flow'!#REF!</definedName>
    <definedName name="_vena_CashFlowS2_CashFlowB3_C_FV_a398e917565c475b8f0c5e9ebb5e002d_57">'Cash Flow'!#REF!</definedName>
    <definedName name="_vena_CashFlowS2_CashFlowB3_C_FV_a398e917565c475b8f0c5e9ebb5e002d_58">'Cash Flow'!#REF!</definedName>
    <definedName name="_vena_CashFlowS2_CashFlowB3_C_FV_a398e917565c475b8f0c5e9ebb5e002d_59">'Cash Flow'!#REF!</definedName>
    <definedName name="_vena_CashFlowS2_CashFlowB3_C_FV_a398e917565c475b8f0c5e9ebb5e002d_6">'Cash Flow'!#REF!</definedName>
    <definedName name="_vena_CashFlowS2_CashFlowB3_C_FV_a398e917565c475b8f0c5e9ebb5e002d_60">'Cash Flow'!#REF!</definedName>
    <definedName name="_vena_CashFlowS2_CashFlowB3_C_FV_a398e917565c475b8f0c5e9ebb5e002d_61">'Cash Flow'!#REF!</definedName>
    <definedName name="_vena_CashFlowS2_CashFlowB3_C_FV_a398e917565c475b8f0c5e9ebb5e002d_62">'Cash Flow'!#REF!</definedName>
    <definedName name="_vena_CashFlowS2_CashFlowB3_C_FV_a398e917565c475b8f0c5e9ebb5e002d_63">'Cash Flow'!#REF!</definedName>
    <definedName name="_vena_CashFlowS2_CashFlowB3_C_FV_a398e917565c475b8f0c5e9ebb5e002d_64">'Cash Flow'!#REF!</definedName>
    <definedName name="_vena_CashFlowS2_CashFlowB3_C_FV_a398e917565c475b8f0c5e9ebb5e002d_65">'Cash Flow'!#REF!</definedName>
    <definedName name="_vena_CashFlowS2_CashFlowB3_C_FV_a398e917565c475b8f0c5e9ebb5e002d_66">'Cash Flow'!#REF!</definedName>
    <definedName name="_vena_CashFlowS2_CashFlowB3_C_FV_a398e917565c475b8f0c5e9ebb5e002d_67">'Cash Flow'!#REF!</definedName>
    <definedName name="_vena_CashFlowS2_CashFlowB3_C_FV_a398e917565c475b8f0c5e9ebb5e002d_68">'Cash Flow'!#REF!</definedName>
    <definedName name="_vena_CashFlowS2_CashFlowB3_C_FV_a398e917565c475b8f0c5e9ebb5e002d_69">'Cash Flow'!#REF!</definedName>
    <definedName name="_vena_CashFlowS2_CashFlowB3_C_FV_a398e917565c475b8f0c5e9ebb5e002d_7">'Cash Flow'!#REF!</definedName>
    <definedName name="_vena_CashFlowS2_CashFlowB3_C_FV_a398e917565c475b8f0c5e9ebb5e002d_70">'Cash Flow'!#REF!</definedName>
    <definedName name="_vena_CashFlowS2_CashFlowB3_C_FV_a398e917565c475b8f0c5e9ebb5e002d_71">'Cash Flow'!#REF!</definedName>
    <definedName name="_vena_CashFlowS2_CashFlowB3_C_FV_a398e917565c475b8f0c5e9ebb5e002d_8">'Cash Flow'!#REF!</definedName>
    <definedName name="_vena_CashFlowS2_CashFlowB3_C_FV_a398e917565c475b8f0c5e9ebb5e002d_9">'Cash Flow'!#REF!</definedName>
    <definedName name="_vena_CashFlowS2_CashFlowB3_C_FV_e1c3a244dc3d4f149ecdf7d748811086">'Cash Flow'!#REF!</definedName>
    <definedName name="_vena_CashFlowS2_CashFlowB3_C_FV_e1c3a244dc3d4f149ecdf7d748811086_1">'Cash Flow'!#REF!</definedName>
    <definedName name="_vena_CashFlowS2_CashFlowB3_C_FV_e1c3a244dc3d4f149ecdf7d748811086_10">'Cash Flow'!#REF!</definedName>
    <definedName name="_vena_CashFlowS2_CashFlowB3_C_FV_e1c3a244dc3d4f149ecdf7d748811086_11">'Cash Flow'!#REF!</definedName>
    <definedName name="_vena_CashFlowS2_CashFlowB3_C_FV_e1c3a244dc3d4f149ecdf7d748811086_12">'Cash Flow'!#REF!</definedName>
    <definedName name="_vena_CashFlowS2_CashFlowB3_C_FV_e1c3a244dc3d4f149ecdf7d748811086_13">'Cash Flow'!#REF!</definedName>
    <definedName name="_vena_CashFlowS2_CashFlowB3_C_FV_e1c3a244dc3d4f149ecdf7d748811086_14">'Cash Flow'!#REF!</definedName>
    <definedName name="_vena_CashFlowS2_CashFlowB3_C_FV_e1c3a244dc3d4f149ecdf7d748811086_15">'Cash Flow'!#REF!</definedName>
    <definedName name="_vena_CashFlowS2_CashFlowB3_C_FV_e1c3a244dc3d4f149ecdf7d748811086_16">'Cash Flow'!#REF!</definedName>
    <definedName name="_vena_CashFlowS2_CashFlowB3_C_FV_e1c3a244dc3d4f149ecdf7d748811086_17">'Cash Flow'!#REF!</definedName>
    <definedName name="_vena_CashFlowS2_CashFlowB3_C_FV_e1c3a244dc3d4f149ecdf7d748811086_18">'Cash Flow'!#REF!</definedName>
    <definedName name="_vena_CashFlowS2_CashFlowB3_C_FV_e1c3a244dc3d4f149ecdf7d748811086_19">'Cash Flow'!#REF!</definedName>
    <definedName name="_vena_CashFlowS2_CashFlowB3_C_FV_e1c3a244dc3d4f149ecdf7d748811086_2">'Cash Flow'!#REF!</definedName>
    <definedName name="_vena_CashFlowS2_CashFlowB3_C_FV_e1c3a244dc3d4f149ecdf7d748811086_20">'Cash Flow'!#REF!</definedName>
    <definedName name="_vena_CashFlowS2_CashFlowB3_C_FV_e1c3a244dc3d4f149ecdf7d748811086_21">'Cash Flow'!#REF!</definedName>
    <definedName name="_vena_CashFlowS2_CashFlowB3_C_FV_e1c3a244dc3d4f149ecdf7d748811086_22">'Cash Flow'!#REF!</definedName>
    <definedName name="_vena_CashFlowS2_CashFlowB3_C_FV_e1c3a244dc3d4f149ecdf7d748811086_23">'Cash Flow'!#REF!</definedName>
    <definedName name="_vena_CashFlowS2_CashFlowB3_C_FV_e1c3a244dc3d4f149ecdf7d748811086_24">'Cash Flow'!#REF!</definedName>
    <definedName name="_vena_CashFlowS2_CashFlowB3_C_FV_e1c3a244dc3d4f149ecdf7d748811086_25">'Cash Flow'!#REF!</definedName>
    <definedName name="_vena_CashFlowS2_CashFlowB3_C_FV_e1c3a244dc3d4f149ecdf7d748811086_26">'Cash Flow'!#REF!</definedName>
    <definedName name="_vena_CashFlowS2_CashFlowB3_C_FV_e1c3a244dc3d4f149ecdf7d748811086_27">'Cash Flow'!#REF!</definedName>
    <definedName name="_vena_CashFlowS2_CashFlowB3_C_FV_e1c3a244dc3d4f149ecdf7d748811086_28">'Cash Flow'!#REF!</definedName>
    <definedName name="_vena_CashFlowS2_CashFlowB3_C_FV_e1c3a244dc3d4f149ecdf7d748811086_29">'Cash Flow'!#REF!</definedName>
    <definedName name="_vena_CashFlowS2_CashFlowB3_C_FV_e1c3a244dc3d4f149ecdf7d748811086_3">'Cash Flow'!#REF!</definedName>
    <definedName name="_vena_CashFlowS2_CashFlowB3_C_FV_e1c3a244dc3d4f149ecdf7d748811086_30">'Cash Flow'!#REF!</definedName>
    <definedName name="_vena_CashFlowS2_CashFlowB3_C_FV_e1c3a244dc3d4f149ecdf7d748811086_31">'Cash Flow'!#REF!</definedName>
    <definedName name="_vena_CashFlowS2_CashFlowB3_C_FV_e1c3a244dc3d4f149ecdf7d748811086_32">'Cash Flow'!#REF!</definedName>
    <definedName name="_vena_CashFlowS2_CashFlowB3_C_FV_e1c3a244dc3d4f149ecdf7d748811086_33">'Cash Flow'!#REF!</definedName>
    <definedName name="_vena_CashFlowS2_CashFlowB3_C_FV_e1c3a244dc3d4f149ecdf7d748811086_34">'Cash Flow'!#REF!</definedName>
    <definedName name="_vena_CashFlowS2_CashFlowB3_C_FV_e1c3a244dc3d4f149ecdf7d748811086_35">'Cash Flow'!#REF!</definedName>
    <definedName name="_vena_CashFlowS2_CashFlowB3_C_FV_e1c3a244dc3d4f149ecdf7d748811086_36">'Cash Flow'!#REF!</definedName>
    <definedName name="_vena_CashFlowS2_CashFlowB3_C_FV_e1c3a244dc3d4f149ecdf7d748811086_37">'Cash Flow'!#REF!</definedName>
    <definedName name="_vena_CashFlowS2_CashFlowB3_C_FV_e1c3a244dc3d4f149ecdf7d748811086_38">'Cash Flow'!#REF!</definedName>
    <definedName name="_vena_CashFlowS2_CashFlowB3_C_FV_e1c3a244dc3d4f149ecdf7d748811086_39">'Cash Flow'!#REF!</definedName>
    <definedName name="_vena_CashFlowS2_CashFlowB3_C_FV_e1c3a244dc3d4f149ecdf7d748811086_4">'Cash Flow'!#REF!</definedName>
    <definedName name="_vena_CashFlowS2_CashFlowB3_C_FV_e1c3a244dc3d4f149ecdf7d748811086_40">'Cash Flow'!#REF!</definedName>
    <definedName name="_vena_CashFlowS2_CashFlowB3_C_FV_e1c3a244dc3d4f149ecdf7d748811086_41">'Cash Flow'!#REF!</definedName>
    <definedName name="_vena_CashFlowS2_CashFlowB3_C_FV_e1c3a244dc3d4f149ecdf7d748811086_42">'Cash Flow'!#REF!</definedName>
    <definedName name="_vena_CashFlowS2_CashFlowB3_C_FV_e1c3a244dc3d4f149ecdf7d748811086_43">'Cash Flow'!#REF!</definedName>
    <definedName name="_vena_CashFlowS2_CashFlowB3_C_FV_e1c3a244dc3d4f149ecdf7d748811086_44">'Cash Flow'!#REF!</definedName>
    <definedName name="_vena_CashFlowS2_CashFlowB3_C_FV_e1c3a244dc3d4f149ecdf7d748811086_45">'Cash Flow'!#REF!</definedName>
    <definedName name="_vena_CashFlowS2_CashFlowB3_C_FV_e1c3a244dc3d4f149ecdf7d748811086_46">'Cash Flow'!#REF!</definedName>
    <definedName name="_vena_CashFlowS2_CashFlowB3_C_FV_e1c3a244dc3d4f149ecdf7d748811086_47">'Cash Flow'!#REF!</definedName>
    <definedName name="_vena_CashFlowS2_CashFlowB3_C_FV_e1c3a244dc3d4f149ecdf7d748811086_48">'Cash Flow'!#REF!</definedName>
    <definedName name="_vena_CashFlowS2_CashFlowB3_C_FV_e1c3a244dc3d4f149ecdf7d748811086_49">'Cash Flow'!#REF!</definedName>
    <definedName name="_vena_CashFlowS2_CashFlowB3_C_FV_e1c3a244dc3d4f149ecdf7d748811086_5">'Cash Flow'!#REF!</definedName>
    <definedName name="_vena_CashFlowS2_CashFlowB3_C_FV_e1c3a244dc3d4f149ecdf7d748811086_50">'Cash Flow'!#REF!</definedName>
    <definedName name="_vena_CashFlowS2_CashFlowB3_C_FV_e1c3a244dc3d4f149ecdf7d748811086_51">'Cash Flow'!#REF!</definedName>
    <definedName name="_vena_CashFlowS2_CashFlowB3_C_FV_e1c3a244dc3d4f149ecdf7d748811086_52">'Cash Flow'!#REF!</definedName>
    <definedName name="_vena_CashFlowS2_CashFlowB3_C_FV_e1c3a244dc3d4f149ecdf7d748811086_53">'Cash Flow'!#REF!</definedName>
    <definedName name="_vena_CashFlowS2_CashFlowB3_C_FV_e1c3a244dc3d4f149ecdf7d748811086_54">'Cash Flow'!#REF!</definedName>
    <definedName name="_vena_CashFlowS2_CashFlowB3_C_FV_e1c3a244dc3d4f149ecdf7d748811086_55">'Cash Flow'!#REF!</definedName>
    <definedName name="_vena_CashFlowS2_CashFlowB3_C_FV_e1c3a244dc3d4f149ecdf7d748811086_56">'Cash Flow'!#REF!</definedName>
    <definedName name="_vena_CashFlowS2_CashFlowB3_C_FV_e1c3a244dc3d4f149ecdf7d748811086_57">'Cash Flow'!#REF!</definedName>
    <definedName name="_vena_CashFlowS2_CashFlowB3_C_FV_e1c3a244dc3d4f149ecdf7d748811086_58">'Cash Flow'!#REF!</definedName>
    <definedName name="_vena_CashFlowS2_CashFlowB3_C_FV_e1c3a244dc3d4f149ecdf7d748811086_59">'Cash Flow'!#REF!</definedName>
    <definedName name="_vena_CashFlowS2_CashFlowB3_C_FV_e1c3a244dc3d4f149ecdf7d748811086_6">'Cash Flow'!#REF!</definedName>
    <definedName name="_vena_CashFlowS2_CashFlowB3_C_FV_e1c3a244dc3d4f149ecdf7d748811086_60">'Cash Flow'!#REF!</definedName>
    <definedName name="_vena_CashFlowS2_CashFlowB3_C_FV_e1c3a244dc3d4f149ecdf7d748811086_61">'Cash Flow'!#REF!</definedName>
    <definedName name="_vena_CashFlowS2_CashFlowB3_C_FV_e1c3a244dc3d4f149ecdf7d748811086_62">'Cash Flow'!#REF!</definedName>
    <definedName name="_vena_CashFlowS2_CashFlowB3_C_FV_e1c3a244dc3d4f149ecdf7d748811086_63">'Cash Flow'!#REF!</definedName>
    <definedName name="_vena_CashFlowS2_CashFlowB3_C_FV_e1c3a244dc3d4f149ecdf7d748811086_64">'Cash Flow'!#REF!</definedName>
    <definedName name="_vena_CashFlowS2_CashFlowB3_C_FV_e1c3a244dc3d4f149ecdf7d748811086_65">'Cash Flow'!#REF!</definedName>
    <definedName name="_vena_CashFlowS2_CashFlowB3_C_FV_e1c3a244dc3d4f149ecdf7d748811086_66">'Cash Flow'!#REF!</definedName>
    <definedName name="_vena_CashFlowS2_CashFlowB3_C_FV_e1c3a244dc3d4f149ecdf7d748811086_67">'Cash Flow'!#REF!</definedName>
    <definedName name="_vena_CashFlowS2_CashFlowB3_C_FV_e1c3a244dc3d4f149ecdf7d748811086_68">'Cash Flow'!#REF!</definedName>
    <definedName name="_vena_CashFlowS2_CashFlowB3_C_FV_e1c3a244dc3d4f149ecdf7d748811086_69">'Cash Flow'!#REF!</definedName>
    <definedName name="_vena_CashFlowS2_CashFlowB3_C_FV_e1c3a244dc3d4f149ecdf7d748811086_7">'Cash Flow'!#REF!</definedName>
    <definedName name="_vena_CashFlowS2_CashFlowB3_C_FV_e1c3a244dc3d4f149ecdf7d748811086_70">'Cash Flow'!#REF!</definedName>
    <definedName name="_vena_CashFlowS2_CashFlowB3_C_FV_e1c3a244dc3d4f149ecdf7d748811086_71">'Cash Flow'!#REF!</definedName>
    <definedName name="_vena_CashFlowS2_CashFlowB3_C_FV_e1c3a244dc3d4f149ecdf7d748811086_8">'Cash Flow'!#REF!</definedName>
    <definedName name="_vena_CashFlowS2_CashFlowB3_C_FV_e1c3a244dc3d4f149ecdf7d748811086_9">'Cash Flow'!#REF!</definedName>
    <definedName name="_vena_CashFlowS2_CashFlowB3_R_5_720177941099970567">'Cash Flow'!#REF!</definedName>
    <definedName name="_vena_CashFlowS2_CashFlowB3_R_5_720177941099970571">'Cash Flow'!#REF!</definedName>
    <definedName name="_vena_CashFlowS2_CashFlowB3_R_5_720177941129330781">'Cash Flow'!#REF!</definedName>
    <definedName name="_vena_CashFlowS2_CashFlowB3_R_5_720177941129330793">'Cash Flow'!#REF!</definedName>
    <definedName name="_vena_CashFlowS2_CashFlowB3_R_5_720177941129330845">'Cash Flow'!#REF!</definedName>
    <definedName name="_vena_CashFlowS2_CashFlowB3_R_5_720177941129330848">'Cash Flow'!#REF!</definedName>
    <definedName name="_vena_CashFlowS2_CashFlowB3_R_5_720177941133525121">'Cash Flow'!#REF!</definedName>
    <definedName name="_vena_CashFlowS2_CashFlowB3_R_5_720177941133525129">'Cash Flow'!#REF!</definedName>
    <definedName name="_vena_CashFlowS2_CashFlowB3_R_5_720177941137719307">'Cash Flow'!#REF!</definedName>
    <definedName name="_vena_CashFlowS2_CashFlowB3_R_5_720177941137719420">'Cash Flow'!#REF!</definedName>
    <definedName name="_vena_CashFlowS2_CashFlowB3_R_5_733477287828389888">'Cash Flow'!#REF!</definedName>
    <definedName name="_vena_CashFlowS2_CashFlowB3_R_5_733477515616583680">'Cash Flow'!#REF!</definedName>
    <definedName name="_vena_CashFlowS2_CashFlowB3_R_5_996323332361945089">'Cash Flow'!#REF!</definedName>
    <definedName name="_vena_CashFlowS2_CashFlowB4_C_8_720177941305491604">'Cash Flow'!#REF!</definedName>
    <definedName name="_vena_CashFlowS2_CashFlowB4_C_8_720177941305491604_1">'Cash Flow'!#REF!</definedName>
    <definedName name="_vena_CashFlowS2_CashFlowB4_C_8_720177941305491604_10">'Cash Flow'!#REF!</definedName>
    <definedName name="_vena_CashFlowS2_CashFlowB4_C_8_720177941305491604_11">'Cash Flow'!#REF!</definedName>
    <definedName name="_vena_CashFlowS2_CashFlowB4_C_8_720177941305491604_2">'Cash Flow'!#REF!</definedName>
    <definedName name="_vena_CashFlowS2_CashFlowB4_C_8_720177941305491604_3">'Cash Flow'!#REF!</definedName>
    <definedName name="_vena_CashFlowS2_CashFlowB4_C_8_720177941305491604_4">'Cash Flow'!#REF!</definedName>
    <definedName name="_vena_CashFlowS2_CashFlowB4_C_8_720177941305491604_5">'Cash Flow'!#REF!</definedName>
    <definedName name="_vena_CashFlowS2_CashFlowB4_C_8_720177941305491604_6">'Cash Flow'!#REF!</definedName>
    <definedName name="_vena_CashFlowS2_CashFlowB4_C_8_720177941305491604_7">'Cash Flow'!#REF!</definedName>
    <definedName name="_vena_CashFlowS2_CashFlowB4_C_8_720177941305491604_8">'Cash Flow'!#REF!</definedName>
    <definedName name="_vena_CashFlowS2_CashFlowB4_C_8_720177941305491604_9">'Cash Flow'!#REF!</definedName>
    <definedName name="_vena_CashFlowS2_CashFlowB4_C_FV_56493ffece784c5db4cd0fd3b40a250d">'Cash Flow'!#REF!</definedName>
    <definedName name="_vena_CashFlowS2_CashFlowB4_C_FV_56493ffece784c5db4cd0fd3b40a250d_1">'Cash Flow'!#REF!</definedName>
    <definedName name="_vena_CashFlowS2_CashFlowB4_C_FV_56493ffece784c5db4cd0fd3b40a250d_10">'Cash Flow'!#REF!</definedName>
    <definedName name="_vena_CashFlowS2_CashFlowB4_C_FV_56493ffece784c5db4cd0fd3b40a250d_11">'Cash Flow'!#REF!</definedName>
    <definedName name="_vena_CashFlowS2_CashFlowB4_C_FV_56493ffece784c5db4cd0fd3b40a250d_2">'Cash Flow'!#REF!</definedName>
    <definedName name="_vena_CashFlowS2_CashFlowB4_C_FV_56493ffece784c5db4cd0fd3b40a250d_3">'Cash Flow'!#REF!</definedName>
    <definedName name="_vena_CashFlowS2_CashFlowB4_C_FV_56493ffece784c5db4cd0fd3b40a250d_4">'Cash Flow'!#REF!</definedName>
    <definedName name="_vena_CashFlowS2_CashFlowB4_C_FV_56493ffece784c5db4cd0fd3b40a250d_5">'Cash Flow'!#REF!</definedName>
    <definedName name="_vena_CashFlowS2_CashFlowB4_C_FV_56493ffece784c5db4cd0fd3b40a250d_6">'Cash Flow'!#REF!</definedName>
    <definedName name="_vena_CashFlowS2_CashFlowB4_C_FV_56493ffece784c5db4cd0fd3b40a250d_7">'Cash Flow'!#REF!</definedName>
    <definedName name="_vena_CashFlowS2_CashFlowB4_C_FV_56493ffece784c5db4cd0fd3b40a250d_8">'Cash Flow'!#REF!</definedName>
    <definedName name="_vena_CashFlowS2_CashFlowB4_C_FV_56493ffece784c5db4cd0fd3b40a250d_9">'Cash Flow'!#REF!</definedName>
    <definedName name="_vena_CashFlowS2_CashFlowB4_C_FV_a398e917565c475b8f0c5e9ebb5e002d">'Cash Flow'!#REF!</definedName>
    <definedName name="_vena_CashFlowS2_CashFlowB4_C_FV_a398e917565c475b8f0c5e9ebb5e002d_1">'Cash Flow'!#REF!</definedName>
    <definedName name="_vena_CashFlowS2_CashFlowB4_C_FV_a398e917565c475b8f0c5e9ebb5e002d_10">'Cash Flow'!#REF!</definedName>
    <definedName name="_vena_CashFlowS2_CashFlowB4_C_FV_a398e917565c475b8f0c5e9ebb5e002d_11">'Cash Flow'!#REF!</definedName>
    <definedName name="_vena_CashFlowS2_CashFlowB4_C_FV_a398e917565c475b8f0c5e9ebb5e002d_2">'Cash Flow'!#REF!</definedName>
    <definedName name="_vena_CashFlowS2_CashFlowB4_C_FV_a398e917565c475b8f0c5e9ebb5e002d_3">'Cash Flow'!#REF!</definedName>
    <definedName name="_vena_CashFlowS2_CashFlowB4_C_FV_a398e917565c475b8f0c5e9ebb5e002d_4">'Cash Flow'!#REF!</definedName>
    <definedName name="_vena_CashFlowS2_CashFlowB4_C_FV_a398e917565c475b8f0c5e9ebb5e002d_5">'Cash Flow'!#REF!</definedName>
    <definedName name="_vena_CashFlowS2_CashFlowB4_C_FV_a398e917565c475b8f0c5e9ebb5e002d_6">'Cash Flow'!#REF!</definedName>
    <definedName name="_vena_CashFlowS2_CashFlowB4_C_FV_a398e917565c475b8f0c5e9ebb5e002d_7">'Cash Flow'!#REF!</definedName>
    <definedName name="_vena_CashFlowS2_CashFlowB4_C_FV_a398e917565c475b8f0c5e9ebb5e002d_8">'Cash Flow'!#REF!</definedName>
    <definedName name="_vena_CashFlowS2_CashFlowB4_C_FV_a398e917565c475b8f0c5e9ebb5e002d_9">'Cash Flow'!#REF!</definedName>
    <definedName name="_vena_CashFlowS2_CashFlowB4_C_FV_e1c3a244dc3d4f149ecdf7d748811086">'Cash Flow'!#REF!</definedName>
    <definedName name="_vena_CashFlowS2_CashFlowB4_C_FV_e1c3a244dc3d4f149ecdf7d748811086_1">'Cash Flow'!#REF!</definedName>
    <definedName name="_vena_CashFlowS2_CashFlowB4_C_FV_e1c3a244dc3d4f149ecdf7d748811086_10">'Cash Flow'!#REF!</definedName>
    <definedName name="_vena_CashFlowS2_CashFlowB4_C_FV_e1c3a244dc3d4f149ecdf7d748811086_11">'Cash Flow'!#REF!</definedName>
    <definedName name="_vena_CashFlowS2_CashFlowB4_C_FV_e1c3a244dc3d4f149ecdf7d748811086_2">'Cash Flow'!#REF!</definedName>
    <definedName name="_vena_CashFlowS2_CashFlowB4_C_FV_e1c3a244dc3d4f149ecdf7d748811086_3">'Cash Flow'!#REF!</definedName>
    <definedName name="_vena_CashFlowS2_CashFlowB4_C_FV_e1c3a244dc3d4f149ecdf7d748811086_4">'Cash Flow'!#REF!</definedName>
    <definedName name="_vena_CashFlowS2_CashFlowB4_C_FV_e1c3a244dc3d4f149ecdf7d748811086_5">'Cash Flow'!#REF!</definedName>
    <definedName name="_vena_CashFlowS2_CashFlowB4_C_FV_e1c3a244dc3d4f149ecdf7d748811086_6">'Cash Flow'!#REF!</definedName>
    <definedName name="_vena_CashFlowS2_CashFlowB4_C_FV_e1c3a244dc3d4f149ecdf7d748811086_7">'Cash Flow'!#REF!</definedName>
    <definedName name="_vena_CashFlowS2_CashFlowB4_C_FV_e1c3a244dc3d4f149ecdf7d748811086_8">'Cash Flow'!#REF!</definedName>
    <definedName name="_vena_CashFlowS2_CashFlowB4_C_FV_e1c3a244dc3d4f149ecdf7d748811086_9">'Cash Flow'!#REF!</definedName>
    <definedName name="_vena_CashFlowS2_CashFlowB4_R_5_720177941120942100">'Cash Flow'!#REF!</definedName>
    <definedName name="_vena_CashFlowS2_P_6_720177941255159927" comment="*">'Cash Flow'!#REF!</definedName>
    <definedName name="_vena_CashFlowS2_P_7_720177941267742850" comment="*">'Cash Flow'!#REF!</definedName>
    <definedName name="_vena_CashFlowS2_P_FV_e3545e3dcc52420a84dcdae3a23a4597" comment="*">'Cash Flow'!#REF!</definedName>
    <definedName name="_vena_CashFlowS3_CashFlowB6_C_8_720177941309685782">'Cash Flow'!#REF!</definedName>
    <definedName name="_vena_CashFlowS3_CashFlowB6_C_FV_56493ffece784c5db4cd0fd3b40a250d">'Cash Flow'!#REF!</definedName>
    <definedName name="_vena_CashFlowS3_CashFlowB6_R_FV_42f34b52efc14701904e2bd69b949ebb">'Cash Flow'!#REF!</definedName>
    <definedName name="_vena_CashFlowS3_CashFlowB6_R_FV_42f34b52efc14701904e2bd69b949ebb_151">'Cash Flow'!#REF!</definedName>
    <definedName name="_vena_CashFlowS3_CashFlowB6_R_FV_42f34b52efc14701904e2bd69b949ebb_152">'Cash Flow'!#REF!</definedName>
    <definedName name="_vena_CashFlowS3_CashFlowB6_R_FV_42f34b52efc14701904e2bd69b949ebb_153">'Cash Flow'!#REF!</definedName>
    <definedName name="_vena_CashFlowS3_CashFlowB6_R_FV_42f34b52efc14701904e2bd69b949ebb_154">'Cash Flow'!#REF!</definedName>
    <definedName name="_vena_CashFlowS3_CashFlowB6_R_FV_42f34b52efc14701904e2bd69b949ebb_155">'Cash Flow'!#REF!</definedName>
    <definedName name="_vena_CashFlowS3_CashFlowB6_R_FV_42f34b52efc14701904e2bd69b949ebb_156">'Cash Flow'!#REF!</definedName>
    <definedName name="_vena_CashFlowS3_CashFlowB6_R_FV_42f34b52efc14701904e2bd69b949ebb_158">'Cash Flow'!#REF!</definedName>
    <definedName name="_vena_CashFlowS3_CashFlowB6_R_FV_42f34b52efc14701904e2bd69b949ebb_160">'Cash Flow'!#REF!</definedName>
    <definedName name="_vena_CashFlowS3_CashFlowB6_R_FV_42f34b52efc14701904e2bd69b949ebb_161">'Cash Flow'!#REF!</definedName>
    <definedName name="_vena_CashFlowS3_CashFlowB6_R_FV_42f34b52efc14701904e2bd69b949ebb_162">'Cash Flow'!#REF!</definedName>
    <definedName name="_vena_CashFlowS3_CashFlowB6_R_FV_42f34b52efc14701904e2bd69b949ebb_163">'Cash Flow'!#REF!</definedName>
    <definedName name="_vena_CashFlowS3_CashFlowB6_R_FV_42f34b52efc14701904e2bd69b949ebb_164">'Cash Flow'!#REF!</definedName>
    <definedName name="_vena_CashFlowS3_CashFlowB6_R_FV_42f34b52efc14701904e2bd69b949ebb_165">'Cash Flow'!#REF!</definedName>
    <definedName name="_vena_CashFlowS3_CashFlowB6_R_FV_42f34b52efc14701904e2bd69b949ebb_166">'Cash Flow'!#REF!</definedName>
    <definedName name="_vena_CashFlowS3_CashFlowB6_R_FV_42f34b52efc14701904e2bd69b949ebb_167">'Cash Flow'!#REF!</definedName>
    <definedName name="_vena_CashFlowS3_CashFlowB6_R_FV_42f34b52efc14701904e2bd69b949ebb_168">'Cash Flow'!#REF!</definedName>
    <definedName name="_vena_CashFlowS3_CashFlowB6_R_FV_42f34b52efc14701904e2bd69b949ebb_169">'Cash Flow'!#REF!</definedName>
    <definedName name="_vena_CashFlowS3_CashFlowB6_R_FV_42f34b52efc14701904e2bd69b949ebb_170">'Cash Flow'!#REF!</definedName>
    <definedName name="_vena_CashFlowS3_CashFlowB6_R_FV_42f34b52efc14701904e2bd69b949ebb_171">'Cash Flow'!#REF!</definedName>
    <definedName name="_vena_CashFlowS3_CashFlowB6_R_FV_42f34b52efc14701904e2bd69b949ebb_172">'Cash Flow'!#REF!</definedName>
    <definedName name="_vena_CashFlowS3_CashFlowB6_R_FV_42f34b52efc14701904e2bd69b949ebb_173">'Cash Flow'!#REF!</definedName>
    <definedName name="_vena_CashFlowS3_CashFlowB6_R_FV_42f34b52efc14701904e2bd69b949ebb_174">'Cash Flow'!#REF!</definedName>
    <definedName name="_vena_CashFlowS3_CashFlowB6_R_FV_42f34b52efc14701904e2bd69b949ebb_175">'Cash Flow'!#REF!</definedName>
    <definedName name="_vena_CashFlowS3_CashFlowB6_R_FV_42f34b52efc14701904e2bd69b949ebb_176">'Cash Flow'!#REF!</definedName>
    <definedName name="_vena_CashFlowS3_CashFlowB6_R_FV_42f34b52efc14701904e2bd69b949ebb_177">'Cash Flow'!#REF!</definedName>
    <definedName name="_vena_CashFlowS3_CashFlowB6_R_FV_42f34b52efc14701904e2bd69b949ebb_178">'Cash Flow'!#REF!</definedName>
    <definedName name="_vena_CashFlowS3_CashFlowB6_R_FV_42f34b52efc14701904e2bd69b949ebb_179">'Cash Flow'!#REF!</definedName>
    <definedName name="_vena_CashFlowS3_CashFlowB6_R_FV_42f34b52efc14701904e2bd69b949ebb_180">'Cash Flow'!#REF!</definedName>
    <definedName name="_vena_CashFlowS3_CashFlowB6_R_FV_42f34b52efc14701904e2bd69b949ebb_181">'Cash Flow'!#REF!</definedName>
    <definedName name="_vena_CashFlowS3_CashFlowB6_R_FV_42f34b52efc14701904e2bd69b949ebb_182">'Cash Flow'!#REF!</definedName>
    <definedName name="_vena_CashFlowS3_CashFlowB6_R_FV_42f34b52efc14701904e2bd69b949ebb_183">'Cash Flow'!#REF!</definedName>
    <definedName name="_vena_CashFlowS3_CashFlowB6_R_FV_42f34b52efc14701904e2bd69b949ebb_184">'Cash Flow'!#REF!</definedName>
    <definedName name="_vena_CashFlowS3_CashFlowB6_R_FV_42f34b52efc14701904e2bd69b949ebb_185">'Cash Flow'!#REF!</definedName>
    <definedName name="_vena_CashFlowS3_CashFlowB6_R_FV_42f34b52efc14701904e2bd69b949ebb_186">'Cash Flow'!#REF!</definedName>
    <definedName name="_vena_CashFlowS3_CashFlowB6_R_FV_42f34b52efc14701904e2bd69b949ebb_187">'Cash Flow'!#REF!</definedName>
    <definedName name="_vena_CashFlowS3_CashFlowB6_R_FV_42f34b52efc14701904e2bd69b949ebb_188">'Cash Flow'!#REF!</definedName>
    <definedName name="_vena_CashFlowS3_CashFlowB6_R_FV_42f34b52efc14701904e2bd69b949ebb_189">'Cash Flow'!#REF!</definedName>
    <definedName name="_vena_CashFlowS3_CashFlowB6_R_FV_42f34b52efc14701904e2bd69b949ebb_190">'Cash Flow'!#REF!</definedName>
    <definedName name="_vena_CashFlowS3_CashFlowB6_R_FV_42f34b52efc14701904e2bd69b949ebb_191">'Cash Flow'!#REF!</definedName>
    <definedName name="_vena_CashFlowS3_CashFlowB6_R_FV_42f34b52efc14701904e2bd69b949ebb_192">'Cash Flow'!#REF!</definedName>
    <definedName name="_vena_CashFlowS3_CashFlowB6_R_FV_42f34b52efc14701904e2bd69b949ebb_193">'Cash Flow'!#REF!</definedName>
    <definedName name="_vena_CashFlowS3_CashFlowB6_R_FV_42f34b52efc14701904e2bd69b949ebb_194">'Cash Flow'!#REF!</definedName>
    <definedName name="_vena_CashFlowS3_CashFlowB6_R_FV_42f34b52efc14701904e2bd69b949ebb_195">'Cash Flow'!#REF!</definedName>
    <definedName name="_vena_CashFlowS3_CashFlowB6_R_FV_42f34b52efc14701904e2bd69b949ebb_196">'Cash Flow'!#REF!</definedName>
    <definedName name="_vena_CashFlowS3_CashFlowB6_R_FV_42f34b52efc14701904e2bd69b949ebb_197">'Cash Flow'!#REF!</definedName>
    <definedName name="_vena_CashFlowS3_CashFlowB6_R_FV_42f34b52efc14701904e2bd69b949ebb_198">'Cash Flow'!#REF!</definedName>
    <definedName name="_vena_CashFlowS3_CashFlowB6_R_FV_42f34b52efc14701904e2bd69b949ebb_199">'Cash Flow'!#REF!</definedName>
    <definedName name="_vena_CashFlowS3_CashFlowB6_R_FV_42f34b52efc14701904e2bd69b949ebb_200">'Cash Flow'!#REF!</definedName>
    <definedName name="_vena_CashFlowS3_CashFlowB6_R_FV_42f34b52efc14701904e2bd69b949ebb_201">'Cash Flow'!#REF!</definedName>
    <definedName name="_vena_CashFlowS3_CashFlowB6_R_FV_42f34b52efc14701904e2bd69b949ebb_202">'Cash Flow'!#REF!</definedName>
    <definedName name="_vena_CashFlowS3_CashFlowB6_R_FV_42f34b52efc14701904e2bd69b949ebb_203">'Cash Flow'!#REF!</definedName>
    <definedName name="_vena_CashFlowS3_CashFlowB6_R_FV_42f34b52efc14701904e2bd69b949ebb_204">'Cash Flow'!#REF!</definedName>
    <definedName name="_vena_CashFlowS3_CashFlowB6_R_FV_42f34b52efc14701904e2bd69b949ebb_205">'Cash Flow'!#REF!</definedName>
    <definedName name="_vena_CashFlowS3_CashFlowB6_R_FV_42f34b52efc14701904e2bd69b949ebb_206">'Cash Flow'!#REF!</definedName>
    <definedName name="_vena_CashFlowS3_CashFlowB6_R_FV_42f34b52efc14701904e2bd69b949ebb_207">'Cash Flow'!#REF!</definedName>
    <definedName name="_vena_CashFlowS3_CashFlowB6_R_FV_42f34b52efc14701904e2bd69b949ebb_208">'Cash Flow'!#REF!</definedName>
    <definedName name="_vena_CashFlowS3_CashFlowB6_R_FV_42f34b52efc14701904e2bd69b949ebb_209">'Cash Flow'!#REF!</definedName>
    <definedName name="_vena_CashFlowS3_CashFlowB6_R_FV_42f34b52efc14701904e2bd69b949ebb_210">'Cash Flow'!#REF!</definedName>
    <definedName name="_vena_CashFlowS3_CashFlowB6_R_FV_42f34b52efc14701904e2bd69b949ebb_211">'Cash Flow'!#REF!</definedName>
    <definedName name="_vena_CashFlowS3_CashFlowB6_R_FV_42f34b52efc14701904e2bd69b949ebb_212">'Cash Flow'!#REF!</definedName>
    <definedName name="_vena_CashFlowS3_CashFlowB6_R_FV_42f34b52efc14701904e2bd69b949ebb_213">'Cash Flow'!#REF!</definedName>
    <definedName name="_vena_CashFlowS3_CashFlowB6_R_FV_42f34b52efc14701904e2bd69b949ebb_214">'Cash Flow'!#REF!</definedName>
    <definedName name="_vena_CashFlowS3_CashFlowB6_R_FV_42f34b52efc14701904e2bd69b949ebb_215">'Cash Flow'!#REF!</definedName>
    <definedName name="_vena_CashFlowS3_CashFlowB6_R_FV_42f34b52efc14701904e2bd69b949ebb_216">'Cash Flow'!#REF!</definedName>
    <definedName name="_vena_CashFlowS3_CashFlowB6_R_FV_42f34b52efc14701904e2bd69b949ebb_217">'Cash Flow'!#REF!</definedName>
    <definedName name="_vena_CashFlowS3_CashFlowB6_R_FV_42f34b52efc14701904e2bd69b949ebb_218">'Cash Flow'!#REF!</definedName>
    <definedName name="_vena_CashFlowS3_CashFlowB6_R_FV_42f34b52efc14701904e2bd69b949ebb_219">'Cash Flow'!#REF!</definedName>
    <definedName name="_vena_CashFlowS3_CashFlowB6_R_FV_42f34b52efc14701904e2bd69b949ebb_220">'Cash Flow'!#REF!</definedName>
    <definedName name="_vena_CashFlowS3_CashFlowB6_R_FV_42f34b52efc14701904e2bd69b949ebb_221">'Cash Flow'!#REF!</definedName>
    <definedName name="_vena_CashFlowS3_CashFlowB6_R_FV_42f34b52efc14701904e2bd69b949ebb_222">'Cash Flow'!#REF!</definedName>
    <definedName name="_vena_CashFlowS3_CashFlowB6_R_FV_42f34b52efc14701904e2bd69b949ebb_223">'Cash Flow'!#REF!</definedName>
    <definedName name="_vena_CashFlowS3_CashFlowB6_R_FV_42f34b52efc14701904e2bd69b949ebb_224">'Cash Flow'!#REF!</definedName>
    <definedName name="_vena_CashFlowS3_CashFlowB6_R_FV_42f34b52efc14701904e2bd69b949ebb_225">'Cash Flow'!#REF!</definedName>
    <definedName name="_vena_CashFlowS3_CashFlowB6_R_FV_42f34b52efc14701904e2bd69b949ebb_226">'Cash Flow'!#REF!</definedName>
    <definedName name="_vena_CashFlowS3_CashFlowB6_R_FV_42f34b52efc14701904e2bd69b949ebb_227">'Cash Flow'!#REF!</definedName>
    <definedName name="_vena_CashFlowS3_CashFlowB6_R_FV_42f34b52efc14701904e2bd69b949ebb_228">'Cash Flow'!#REF!</definedName>
    <definedName name="_vena_CashFlowS3_CashFlowB6_R_FV_42f34b52efc14701904e2bd69b949ebb_229">'Cash Flow'!#REF!</definedName>
    <definedName name="_vena_CashFlowS3_CashFlowB6_R_FV_42f34b52efc14701904e2bd69b949ebb_230">'Cash Flow'!#REF!</definedName>
    <definedName name="_vena_CashFlowS3_CashFlowB6_R_FV_42f34b52efc14701904e2bd69b949ebb_231">'Cash Flow'!#REF!</definedName>
    <definedName name="_vena_CashFlowS3_CashFlowB6_R_FV_42f34b52efc14701904e2bd69b949ebb_232">'Cash Flow'!#REF!</definedName>
    <definedName name="_vena_CashFlowS3_CashFlowB6_R_FV_42f34b52efc14701904e2bd69b949ebb_233">'Cash Flow'!#REF!</definedName>
    <definedName name="_vena_CashFlowS3_CashFlowB6_R_FV_42f34b52efc14701904e2bd69b949ebb_234">'Cash Flow'!#REF!</definedName>
    <definedName name="_vena_CashFlowS3_CashFlowB6_R_FV_42f34b52efc14701904e2bd69b949ebb_235">'Cash Flow'!#REF!</definedName>
    <definedName name="_vena_CashFlowS3_CashFlowB6_R_FV_42f34b52efc14701904e2bd69b949ebb_236">'Cash Flow'!#REF!</definedName>
    <definedName name="_vena_CashFlowS3_CashFlowB6_R_FV_42f34b52efc14701904e2bd69b949ebb_237">'Cash Flow'!#REF!</definedName>
    <definedName name="_vena_CashFlowS3_CashFlowB6_R_FV_42f34b52efc14701904e2bd69b949ebb_238">'Cash Flow'!#REF!</definedName>
    <definedName name="_vena_CashFlowS3_CashFlowB6_R_FV_42f34b52efc14701904e2bd69b949ebb_239">'Cash Flow'!#REF!</definedName>
    <definedName name="_vena_CashFlowS3_CashFlowB6_R_FV_42f34b52efc14701904e2bd69b949ebb_240">'Cash Flow'!#REF!</definedName>
    <definedName name="_vena_CashFlowS3_CashFlowB6_R_FV_42f34b52efc14701904e2bd69b949ebb_241">'Cash Flow'!#REF!</definedName>
    <definedName name="_vena_CashFlowS3_CashFlowB6_R_FV_42f34b52efc14701904e2bd69b949ebb_242">'Cash Flow'!#REF!</definedName>
    <definedName name="_vena_CashFlowS3_CashFlowB6_R_FV_42f34b52efc14701904e2bd69b949ebb_243">'Cash Flow'!#REF!</definedName>
    <definedName name="_vena_CashFlowS3_CashFlowB6_R_FV_42f34b52efc14701904e2bd69b949ebb_244">'Cash Flow'!#REF!</definedName>
    <definedName name="_vena_CashFlowS3_CashFlowB6_R_FV_42f34b52efc14701904e2bd69b949ebb_245">'Cash Flow'!#REF!</definedName>
    <definedName name="_vena_CashFlowS3_CashFlowB6_R_FV_42f34b52efc14701904e2bd69b949ebb_246">'Cash Flow'!#REF!</definedName>
    <definedName name="_vena_CashFlowS3_CashFlowB6_R_FV_42f34b52efc14701904e2bd69b949ebb_247">'Cash Flow'!#REF!</definedName>
    <definedName name="_vena_CashFlowS3_CashFlowB6_R_FV_42f34b52efc14701904e2bd69b949ebb_248">'Cash Flow'!#REF!</definedName>
    <definedName name="_vena_CashFlowS3_CashFlowB6_R_FV_42f34b52efc14701904e2bd69b949ebb_249">'Cash Flow'!#REF!</definedName>
    <definedName name="_vena_CashFlowS3_CashFlowB6_R_FV_42f34b52efc14701904e2bd69b949ebb_250">'Cash Flow'!#REF!</definedName>
    <definedName name="_vena_CashFlowS3_CashFlowB6_R_FV_42f34b52efc14701904e2bd69b949ebb_251">'Cash Flow'!#REF!</definedName>
    <definedName name="_vena_CashFlowS3_CashFlowB6_R_FV_42f34b52efc14701904e2bd69b949ebb_252">'Cash Flow'!#REF!</definedName>
    <definedName name="_vena_CashFlowS3_CashFlowB6_R_FV_42f34b52efc14701904e2bd69b949ebb_253">'Cash Flow'!#REF!</definedName>
    <definedName name="_vena_CashFlowS3_CashFlowB6_R_FV_42f34b52efc14701904e2bd69b949ebb_254">'Cash Flow'!#REF!</definedName>
    <definedName name="_vena_CashFlowS3_CashFlowB6_R_FV_42f34b52efc14701904e2bd69b949ebb_255">'Cash Flow'!#REF!</definedName>
    <definedName name="_vena_CashFlowS3_CashFlowB6_R_FV_42f34b52efc14701904e2bd69b949ebb_256">'Cash Flow'!#REF!</definedName>
    <definedName name="_vena_CashFlowS3_CashFlowB6_R_FV_42f34b52efc14701904e2bd69b949ebb_257">'Cash Flow'!#REF!</definedName>
    <definedName name="_vena_CashFlowS3_CashFlowB6_R_FV_42f34b52efc14701904e2bd69b949ebb_258">'Cash Flow'!#REF!</definedName>
    <definedName name="_vena_CashFlowS3_CashFlowB6_R_FV_42f34b52efc14701904e2bd69b949ebb_259">'Cash Flow'!#REF!</definedName>
    <definedName name="_vena_CashFlowS3_CashFlowB6_R_FV_42f34b52efc14701904e2bd69b949ebb_260">'Cash Flow'!#REF!</definedName>
    <definedName name="_vena_CashFlowS3_CashFlowB6_R_FV_42f34b52efc14701904e2bd69b949ebb_261">'Cash Flow'!#REF!</definedName>
    <definedName name="_vena_CashFlowS3_CashFlowB6_R_FV_42f34b52efc14701904e2bd69b949ebb_262">'Cash Flow'!#REF!</definedName>
    <definedName name="_vena_CashFlowS3_CashFlowB6_R_FV_42f34b52efc14701904e2bd69b949ebb_263">'Cash Flow'!#REF!</definedName>
    <definedName name="_vena_CashFlowS3_CashFlowB6_R_FV_42f34b52efc14701904e2bd69b949ebb_264">'Cash Flow'!#REF!</definedName>
    <definedName name="_vena_CashFlowS3_CashFlowB6_R_FV_42f34b52efc14701904e2bd69b949ebb_266">'Cash Flow'!#REF!</definedName>
    <definedName name="_vena_CashFlowS3_CashFlowB6_R_FV_42f34b52efc14701904e2bd69b949ebb_267">'Cash Flow'!#REF!</definedName>
    <definedName name="_vena_CashFlowS3_CashFlowB6_R_FV_42f34b52efc14701904e2bd69b949ebb_268">'Cash Flow'!#REF!</definedName>
    <definedName name="_vena_CashFlowS3_CashFlowB6_R_FV_42f34b52efc14701904e2bd69b949ebb_270">'Cash Flow'!#REF!</definedName>
    <definedName name="_vena_CashFlowS3_CashFlowB6_R_FV_42f34b52efc14701904e2bd69b949ebb_272">'Cash Flow'!#REF!</definedName>
    <definedName name="_vena_CashFlowS3_CashFlowB6_R_FV_42f34b52efc14701904e2bd69b949ebb_273">'Cash Flow'!#REF!</definedName>
    <definedName name="_vena_CashFlowS3_CashFlowB6_R_FV_42f34b52efc14701904e2bd69b949ebb_274">'Cash Flow'!#REF!</definedName>
    <definedName name="_vena_CashFlowS3_CashFlowB6_R_FV_42f34b52efc14701904e2bd69b949ebb_275">'Cash Flow'!#REF!</definedName>
    <definedName name="_vena_CashFlowS3_CashFlowB6_R_FV_42f34b52efc14701904e2bd69b949ebb_276">'Cash Flow'!#REF!</definedName>
    <definedName name="_vena_CashFlowS3_CashFlowB6_R_FV_42f34b52efc14701904e2bd69b949ebb_277">'Cash Flow'!#REF!</definedName>
    <definedName name="_vena_CashFlowS3_CashFlowB6_R_FV_42f34b52efc14701904e2bd69b949ebb_278">'Cash Flow'!#REF!</definedName>
    <definedName name="_vena_CashFlowS3_CashFlowB6_R_FV_42f34b52efc14701904e2bd69b949ebb_279">'Cash Flow'!#REF!</definedName>
    <definedName name="_vena_CashFlowS3_CashFlowB6_R_FV_42f34b52efc14701904e2bd69b949ebb_280">'Cash Flow'!#REF!</definedName>
    <definedName name="_vena_CashFlowS3_CashFlowB6_R_FV_42f34b52efc14701904e2bd69b949ebb_281">'Cash Flow'!#REF!</definedName>
    <definedName name="_vena_CashFlowS3_CashFlowB6_R_FV_42f34b52efc14701904e2bd69b949ebb_282">'Cash Flow'!#REF!</definedName>
    <definedName name="_vena_CashFlowS3_CashFlowB6_R_FV_42f34b52efc14701904e2bd69b949ebb_283">'Cash Flow'!#REF!</definedName>
    <definedName name="_vena_CashFlowS3_CashFlowB6_R_FV_42f34b52efc14701904e2bd69b949ebb_284">'Cash Flow'!#REF!</definedName>
    <definedName name="_vena_CashFlowS3_CashFlowB6_R_FV_42f34b52efc14701904e2bd69b949ebb_285">'Cash Flow'!#REF!</definedName>
    <definedName name="_vena_CashFlowS3_CashFlowB6_R_FV_42f34b52efc14701904e2bd69b949ebb_286">'Cash Flow'!#REF!</definedName>
    <definedName name="_vena_CashFlowS3_CashFlowB6_R_FV_42f34b52efc14701904e2bd69b949ebb_287">'Cash Flow'!#REF!</definedName>
    <definedName name="_vena_CashFlowS3_CashFlowB6_R_FV_42f34b52efc14701904e2bd69b949ebb_288">'Cash Flow'!#REF!</definedName>
    <definedName name="_vena_CashFlowS3_CashFlowB6_R_FV_42f34b52efc14701904e2bd69b949ebb_289">'Cash Flow'!#REF!</definedName>
    <definedName name="_vena_CashFlowS3_CashFlowB6_R_FV_42f34b52efc14701904e2bd69b949ebb_290">'Cash Flow'!#REF!</definedName>
    <definedName name="_vena_CashFlowS3_CashFlowB6_R_FV_42f34b52efc14701904e2bd69b949ebb_291">'Cash Flow'!#REF!</definedName>
    <definedName name="_vena_CashFlowS3_CashFlowB6_R_FV_42f34b52efc14701904e2bd69b949ebb_292">'Cash Flow'!#REF!</definedName>
    <definedName name="_vena_CashFlowS3_CashFlowB6_R_FV_42f34b52efc14701904e2bd69b949ebb_293">'Cash Flow'!#REF!</definedName>
    <definedName name="_vena_CashFlowS3_CashFlowB6_R_FV_42f34b52efc14701904e2bd69b949ebb_294">'Cash Flow'!#REF!</definedName>
    <definedName name="_vena_CashFlowS3_CashFlowB6_R_FV_42f34b52efc14701904e2bd69b949ebb_295">'Cash Flow'!#REF!</definedName>
    <definedName name="_vena_CashFlowS3_CashFlowB6_R_FV_42f34b52efc14701904e2bd69b949ebb_296">'Cash Flow'!#REF!</definedName>
    <definedName name="_vena_CashFlowS3_CashFlowB6_R_FV_42f34b52efc14701904e2bd69b949ebb_297">'Cash Flow'!#REF!</definedName>
    <definedName name="_vena_CashFlowS3_CashFlowB6_R_FV_42f34b52efc14701904e2bd69b949ebb_298">'Cash Flow'!#REF!</definedName>
    <definedName name="_vena_CashFlowS3_CashFlowB6_R_FV_42f34b52efc14701904e2bd69b949ebb_299">'Cash Flow'!#REF!</definedName>
    <definedName name="_vena_CashFlowS3_CashFlowB6_R_FV_42f34b52efc14701904e2bd69b949ebb_300">'Cash Flow'!#REF!</definedName>
    <definedName name="_vena_CashFlowS3_CashFlowB6_R_FV_42f34b52efc14701904e2bd69b949ebb_301">'Cash Flow'!#REF!</definedName>
    <definedName name="_vena_CashFlowS3_CashFlowB6_R_FV_42f34b52efc14701904e2bd69b949ebb_302">'Cash Flow'!#REF!</definedName>
    <definedName name="_vena_CashFlowS3_CashFlowB6_R_FV_42f34b52efc14701904e2bd69b949ebb_303">'Cash Flow'!#REF!</definedName>
    <definedName name="_vena_CashFlowS3_CashFlowB6_R_FV_42f34b52efc14701904e2bd69b949ebb_304">'Cash Flow'!#REF!</definedName>
    <definedName name="_vena_CashFlowS3_CashFlowB6_R_FV_42f34b52efc14701904e2bd69b949ebb_305">'Cash Flow'!#REF!</definedName>
    <definedName name="_vena_CashFlowS3_CashFlowB6_R_FV_42f34b52efc14701904e2bd69b949ebb_306">'Cash Flow'!#REF!</definedName>
    <definedName name="_vena_CashFlowS3_CashFlowB6_R_FV_42f34b52efc14701904e2bd69b949ebb_307">'Cash Flow'!#REF!</definedName>
    <definedName name="_vena_CashFlowS3_CashFlowB6_R_FV_42f34b52efc14701904e2bd69b949ebb_308">'Cash Flow'!#REF!</definedName>
    <definedName name="_vena_CashFlowS3_CashFlowB6_R_FV_42f34b52efc14701904e2bd69b949ebb_309">'Cash Flow'!#REF!</definedName>
    <definedName name="_vena_CashFlowS3_CashFlowB6_R_FV_42f34b52efc14701904e2bd69b949ebb_310">'Cash Flow'!#REF!</definedName>
    <definedName name="_vena_CashFlowS3_CashFlowB6_R_FV_42f34b52efc14701904e2bd69b949ebb_311">'Cash Flow'!#REF!</definedName>
    <definedName name="_vena_CashFlowS3_CashFlowB6_R_FV_42f34b52efc14701904e2bd69b949ebb_312">'Cash Flow'!#REF!</definedName>
    <definedName name="_vena_CashFlowS3_CashFlowB6_R_FV_42f34b52efc14701904e2bd69b949ebb_313">'Cash Flow'!#REF!</definedName>
    <definedName name="_vena_CashFlowS3_CashFlowB6_R_FV_42f34b52efc14701904e2bd69b949ebb_314">'Cash Flow'!#REF!</definedName>
    <definedName name="_vena_CashFlowS3_CashFlowB6_R_FV_42f34b52efc14701904e2bd69b949ebb_315">'Cash Flow'!#REF!</definedName>
    <definedName name="_vena_CashFlowS3_CashFlowB6_R_FV_42f34b52efc14701904e2bd69b949ebb_316">'Cash Flow'!#REF!</definedName>
    <definedName name="_vena_CashFlowS3_CashFlowB6_R_FV_42f34b52efc14701904e2bd69b949ebb_317">'Cash Flow'!#REF!</definedName>
    <definedName name="_vena_CashFlowS3_CashFlowB6_R_FV_42f34b52efc14701904e2bd69b949ebb_318">'Cash Flow'!#REF!</definedName>
    <definedName name="_vena_CashFlowS3_CashFlowB6_R_FV_42f34b52efc14701904e2bd69b949ebb_319">'Cash Flow'!#REF!</definedName>
    <definedName name="_vena_CashFlowS3_CashFlowB6_R_FV_42f34b52efc14701904e2bd69b949ebb_320">'Cash Flow'!#REF!</definedName>
    <definedName name="_vena_CashFlowS3_CashFlowB6_R_FV_42f34b52efc14701904e2bd69b949ebb_321">'Cash Flow'!#REF!</definedName>
    <definedName name="_vena_CashFlowS3_CashFlowB6_R_FV_42f34b52efc14701904e2bd69b949ebb_322">'Cash Flow'!#REF!</definedName>
    <definedName name="_vena_CashFlowS3_CashFlowB6_R_FV_42f34b52efc14701904e2bd69b949ebb_323">'Cash Flow'!#REF!</definedName>
    <definedName name="_vena_CashFlowS3_CashFlowB6_R_FV_42f34b52efc14701904e2bd69b949ebb_324">'Cash Flow'!#REF!</definedName>
    <definedName name="_vena_CashFlowS3_CashFlowB6_R_FV_42f34b52efc14701904e2bd69b949ebb_325">'Cash Flow'!#REF!</definedName>
    <definedName name="_vena_CashFlowS3_CashFlowB6_R_FV_42f34b52efc14701904e2bd69b949ebb_326">'Cash Flow'!#REF!</definedName>
    <definedName name="_vena_CashFlowS3_CashFlowB6_R_FV_42f34b52efc14701904e2bd69b949ebb_327">'Cash Flow'!#REF!</definedName>
    <definedName name="_vena_CashFlowS3_CashFlowB6_R_FV_42f34b52efc14701904e2bd69b949ebb_328">'Cash Flow'!#REF!</definedName>
    <definedName name="_vena_CashFlowS3_CashFlowB6_R_FV_42f34b52efc14701904e2bd69b949ebb_329">'Cash Flow'!#REF!</definedName>
    <definedName name="_vena_CashFlowS3_CashFlowB6_R_FV_42f34b52efc14701904e2bd69b949ebb_330">'Cash Flow'!#REF!</definedName>
    <definedName name="_vena_CashFlowS3_CashFlowB6_R_FV_42f34b52efc14701904e2bd69b949ebb_331">'Cash Flow'!#REF!</definedName>
    <definedName name="_vena_CashFlowS3_CashFlowB6_R_FV_42f34b52efc14701904e2bd69b949ebb_332">'Cash Flow'!#REF!</definedName>
    <definedName name="_vena_CashFlowS3_CashFlowB6_R_FV_42f34b52efc14701904e2bd69b949ebb_333">'Cash Flow'!#REF!</definedName>
    <definedName name="_vena_CashFlowS3_CashFlowB6_R_FV_42f34b52efc14701904e2bd69b949ebb_334">'Cash Flow'!#REF!</definedName>
    <definedName name="_vena_CashFlowS3_CashFlowB6_R_FV_42f34b52efc14701904e2bd69b949ebb_335">'Cash Flow'!#REF!</definedName>
    <definedName name="_vena_CashFlowS3_CashFlowB6_R_FV_42f34b52efc14701904e2bd69b949ebb_336">'Cash Flow'!#REF!</definedName>
    <definedName name="_vena_CashFlowS3_CashFlowB6_R_FV_42f34b52efc14701904e2bd69b949ebb_337">'Cash Flow'!#REF!</definedName>
    <definedName name="_vena_CashFlowS3_CashFlowB6_R_FV_42f34b52efc14701904e2bd69b949ebb_338">'Cash Flow'!#REF!</definedName>
    <definedName name="_vena_CashFlowS3_CashFlowB6_R_FV_42f34b52efc14701904e2bd69b949ebb_339">'Cash Flow'!#REF!</definedName>
    <definedName name="_vena_CashFlowS3_CashFlowB6_R_FV_42f34b52efc14701904e2bd69b949ebb_340">'Cash Flow'!#REF!</definedName>
    <definedName name="_vena_CashFlowS3_CashFlowB6_R_FV_42f34b52efc14701904e2bd69b949ebb_341">'Cash Flow'!#REF!</definedName>
    <definedName name="_vena_CashFlowS3_CashFlowB6_R_FV_42f34b52efc14701904e2bd69b949ebb_342">'Cash Flow'!#REF!</definedName>
    <definedName name="_vena_CashFlowS3_CashFlowB6_R_FV_42f34b52efc14701904e2bd69b949ebb_344">'Cash Flow'!#REF!</definedName>
    <definedName name="_vena_CashFlowS3_CashFlowB6_R_FV_42f34b52efc14701904e2bd69b949ebb_345">'Cash Flow'!#REF!</definedName>
    <definedName name="_vena_CashFlowS3_CashFlowB6_R_FV_42f34b52efc14701904e2bd69b949ebb_346">'Cash Flow'!#REF!</definedName>
    <definedName name="_vena_CashFlowS3_CashFlowB6_R_FV_42f34b52efc14701904e2bd69b949ebb_349">'Cash Flow'!#REF!</definedName>
    <definedName name="_vena_CashFlowS3_CashFlowB6_R_FV_42f34b52efc14701904e2bd69b949ebb_350">'Cash Flow'!#REF!</definedName>
    <definedName name="_vena_CashFlowS3_CashFlowB6_R_FV_42f34b52efc14701904e2bd69b949ebb_351">'Cash Flow'!#REF!</definedName>
    <definedName name="_vena_CashFlowS3_CashFlowB6_R_FV_42f34b52efc14701904e2bd69b949ebb_352">'Cash Flow'!#REF!</definedName>
    <definedName name="_vena_CashFlowS3_CashFlowB6_R_FV_42f34b52efc14701904e2bd69b949ebb_353">'Cash Flow'!#REF!</definedName>
    <definedName name="_vena_CashFlowS3_CashFlowB6_R_FV_42f34b52efc14701904e2bd69b949ebb_354">'Cash Flow'!#REF!</definedName>
    <definedName name="_vena_CashFlowS3_CashFlowB6_R_FV_42f34b52efc14701904e2bd69b949ebb_355">'Cash Flow'!#REF!</definedName>
    <definedName name="_vena_CashFlowS3_CashFlowB6_R_FV_42f34b52efc14701904e2bd69b949ebb_356">'Cash Flow'!#REF!</definedName>
    <definedName name="_vena_CashFlowS3_CashFlowB6_R_FV_42f34b52efc14701904e2bd69b949ebb_357">'Cash Flow'!#REF!</definedName>
    <definedName name="_vena_CashFlowS3_CashFlowB6_R_FV_42f34b52efc14701904e2bd69b949ebb_358">'Cash Flow'!#REF!</definedName>
    <definedName name="_vena_CashFlowS3_CashFlowB6_R_FV_42f34b52efc14701904e2bd69b949ebb_359">'Cash Flow'!#REF!</definedName>
    <definedName name="_vena_CashFlowS3_CashFlowB6_R_FV_42f34b52efc14701904e2bd69b949ebb_360">'Cash Flow'!#REF!</definedName>
    <definedName name="_vena_CashFlowS3_CashFlowB6_R_FV_42f34b52efc14701904e2bd69b949ebb_361">'Cash Flow'!#REF!</definedName>
    <definedName name="_vena_CashFlowS3_CashFlowB6_R_FV_42f34b52efc14701904e2bd69b949ebb_362">'Cash Flow'!#REF!</definedName>
    <definedName name="_vena_CashFlowS3_CashFlowB6_R_FV_42f34b52efc14701904e2bd69b949ebb_363">'Cash Flow'!#REF!</definedName>
    <definedName name="_vena_CashFlowS3_CashFlowB6_R_FV_42f34b52efc14701904e2bd69b949ebb_364">'Cash Flow'!#REF!</definedName>
    <definedName name="_vena_CashFlowS3_CashFlowB6_R_FV_42f34b52efc14701904e2bd69b949ebb_365">'Cash Flow'!#REF!</definedName>
    <definedName name="_vena_CashFlowS3_CashFlowB6_R_FV_42f34b52efc14701904e2bd69b949ebb_366">'Cash Flow'!#REF!</definedName>
    <definedName name="_vena_CashFlowS3_CashFlowB6_R_FV_42f34b52efc14701904e2bd69b949ebb_367">'Cash Flow'!#REF!</definedName>
    <definedName name="_vena_CashFlowS3_CashFlowB6_R_FV_42f34b52efc14701904e2bd69b949ebb_368">'Cash Flow'!#REF!</definedName>
    <definedName name="_vena_CashFlowS3_CashFlowB6_R_FV_42f34b52efc14701904e2bd69b949ebb_369">'Cash Flow'!#REF!</definedName>
    <definedName name="_vena_CashFlowS3_CashFlowB6_R_FV_42f34b52efc14701904e2bd69b949ebb_370">'Cash Flow'!#REF!</definedName>
    <definedName name="_vena_CashFlowS3_CashFlowB6_R_FV_42f34b52efc14701904e2bd69b949ebb_371">'Cash Flow'!#REF!</definedName>
    <definedName name="_vena_CashFlowS3_CashFlowB6_R_FV_42f34b52efc14701904e2bd69b949ebb_372">'Cash Flow'!#REF!</definedName>
    <definedName name="_vena_CashFlowS3_CashFlowB6_R_FV_42f34b52efc14701904e2bd69b949ebb_373">'Cash Flow'!#REF!</definedName>
    <definedName name="_vena_CashFlowS3_CashFlowB6_R_FV_42f34b52efc14701904e2bd69b949ebb_374">'Cash Flow'!#REF!</definedName>
    <definedName name="_vena_CashFlowS3_CashFlowB6_R_FV_42f34b52efc14701904e2bd69b949ebb_375">'Cash Flow'!#REF!</definedName>
    <definedName name="_vena_CashFlowS3_CashFlowB6_R_FV_42f34b52efc14701904e2bd69b949ebb_376">'Cash Flow'!#REF!</definedName>
    <definedName name="_vena_CashFlowS3_CashFlowB6_R_FV_42f34b52efc14701904e2bd69b949ebb_377">'Cash Flow'!#REF!</definedName>
    <definedName name="_vena_CashFlowS3_CashFlowB6_R_FV_42f34b52efc14701904e2bd69b949ebb_378">'Cash Flow'!#REF!</definedName>
    <definedName name="_vena_CashFlowS3_CashFlowB6_R_FV_42f34b52efc14701904e2bd69b949ebb_379">'Cash Flow'!#REF!</definedName>
    <definedName name="_vena_CashFlowS3_CashFlowB6_R_FV_42f34b52efc14701904e2bd69b949ebb_380">'Cash Flow'!#REF!</definedName>
    <definedName name="_vena_CashFlowS3_CashFlowB6_R_FV_42f34b52efc14701904e2bd69b949ebb_381">'Cash Flow'!#REF!</definedName>
    <definedName name="_vena_CashFlowS3_CashFlowB6_R_FV_42f34b52efc14701904e2bd69b949ebb_382">'Cash Flow'!#REF!</definedName>
    <definedName name="_vena_CashFlowS3_CashFlowB6_R_FV_42f34b52efc14701904e2bd69b949ebb_383">'Cash Flow'!#REF!</definedName>
    <definedName name="_vena_CashFlowS3_CashFlowB6_R_FV_42f34b52efc14701904e2bd69b949ebb_384">'Cash Flow'!#REF!</definedName>
    <definedName name="_vena_CashFlowS3_CashFlowB6_R_FV_42f34b52efc14701904e2bd69b949ebb_385">'Cash Flow'!#REF!</definedName>
    <definedName name="_vena_CashFlowS3_CashFlowB6_R_FV_42f34b52efc14701904e2bd69b949ebb_386">'Cash Flow'!#REF!</definedName>
    <definedName name="_vena_CashFlowS3_CashFlowB6_R_FV_42f34b52efc14701904e2bd69b949ebb_387">'Cash Flow'!#REF!</definedName>
    <definedName name="_vena_CashFlowS3_CashFlowB6_R_FV_42f34b52efc14701904e2bd69b949ebb_388">'Cash Flow'!#REF!</definedName>
    <definedName name="_vena_CashFlowS3_CashFlowB6_R_FV_42f34b52efc14701904e2bd69b949ebb_389">'Cash Flow'!#REF!</definedName>
    <definedName name="_vena_CashFlowS3_CashFlowB6_R_FV_42f34b52efc14701904e2bd69b949ebb_39">'Cash Flow'!#REF!</definedName>
    <definedName name="_vena_CashFlowS3_CashFlowB6_R_FV_42f34b52efc14701904e2bd69b949ebb_390">'Cash Flow'!#REF!</definedName>
    <definedName name="_vena_CashFlowS3_CashFlowB6_R_FV_42f34b52efc14701904e2bd69b949ebb_391">'Cash Flow'!#REF!</definedName>
    <definedName name="_vena_CashFlowS3_CashFlowB6_R_FV_42f34b52efc14701904e2bd69b949ebb_392">'Cash Flow'!#REF!</definedName>
    <definedName name="_vena_CashFlowS3_CashFlowB6_R_FV_42f34b52efc14701904e2bd69b949ebb_393">'Cash Flow'!#REF!</definedName>
    <definedName name="_vena_CashFlowS3_CashFlowB6_R_FV_42f34b52efc14701904e2bd69b949ebb_394">'Cash Flow'!#REF!</definedName>
    <definedName name="_vena_CashFlowS3_CashFlowB6_R_FV_42f34b52efc14701904e2bd69b949ebb_395">'Cash Flow'!#REF!</definedName>
    <definedName name="_vena_CashFlowS3_CashFlowB6_R_FV_42f34b52efc14701904e2bd69b949ebb_396">'Cash Flow'!#REF!</definedName>
    <definedName name="_vena_CashFlowS3_CashFlowB6_R_FV_42f34b52efc14701904e2bd69b949ebb_397">'Cash Flow'!#REF!</definedName>
    <definedName name="_vena_CashFlowS3_CashFlowB6_R_FV_42f34b52efc14701904e2bd69b949ebb_398">'Cash Flow'!#REF!</definedName>
    <definedName name="_vena_CashFlowS3_CashFlowB6_R_FV_42f34b52efc14701904e2bd69b949ebb_399">'Cash Flow'!#REF!</definedName>
    <definedName name="_vena_CashFlowS3_CashFlowB6_R_FV_42f34b52efc14701904e2bd69b949ebb_40">'Cash Flow'!#REF!</definedName>
    <definedName name="_vena_CashFlowS3_CashFlowB6_R_FV_42f34b52efc14701904e2bd69b949ebb_400">'Cash Flow'!#REF!</definedName>
    <definedName name="_vena_CashFlowS3_CashFlowB6_R_FV_42f34b52efc14701904e2bd69b949ebb_401">'Cash Flow'!#REF!</definedName>
    <definedName name="_vena_CashFlowS3_CashFlowB6_R_FV_42f34b52efc14701904e2bd69b949ebb_402">'Cash Flow'!#REF!</definedName>
    <definedName name="_vena_CashFlowS3_CashFlowB6_R_FV_42f34b52efc14701904e2bd69b949ebb_403">'Cash Flow'!#REF!</definedName>
    <definedName name="_vena_CashFlowS3_CashFlowB6_R_FV_42f34b52efc14701904e2bd69b949ebb_404">'Cash Flow'!#REF!</definedName>
    <definedName name="_vena_CashFlowS3_CashFlowB6_R_FV_42f34b52efc14701904e2bd69b949ebb_405">'Cash Flow'!#REF!</definedName>
    <definedName name="_vena_CashFlowS3_CashFlowB6_R_FV_42f34b52efc14701904e2bd69b949ebb_406">'Cash Flow'!#REF!</definedName>
    <definedName name="_vena_CashFlowS3_CashFlowB6_R_FV_42f34b52efc14701904e2bd69b949ebb_407">'Cash Flow'!#REF!</definedName>
    <definedName name="_vena_CashFlowS3_CashFlowB6_R_FV_42f34b52efc14701904e2bd69b949ebb_408">'Cash Flow'!#REF!</definedName>
    <definedName name="_vena_CashFlowS3_CashFlowB6_R_FV_42f34b52efc14701904e2bd69b949ebb_409">'Cash Flow'!#REF!</definedName>
    <definedName name="_vena_CashFlowS3_CashFlowB6_R_FV_42f34b52efc14701904e2bd69b949ebb_41">'Cash Flow'!#REF!</definedName>
    <definedName name="_vena_CashFlowS3_CashFlowB6_R_FV_42f34b52efc14701904e2bd69b949ebb_410">'Cash Flow'!#REF!</definedName>
    <definedName name="_vena_CashFlowS3_CashFlowB6_R_FV_42f34b52efc14701904e2bd69b949ebb_411">'Cash Flow'!#REF!</definedName>
    <definedName name="_vena_CashFlowS3_CashFlowB6_R_FV_42f34b52efc14701904e2bd69b949ebb_412">'Cash Flow'!#REF!</definedName>
    <definedName name="_vena_CashFlowS3_CashFlowB6_R_FV_42f34b52efc14701904e2bd69b949ebb_413">'Cash Flow'!#REF!</definedName>
    <definedName name="_vena_CashFlowS3_CashFlowB6_R_FV_42f34b52efc14701904e2bd69b949ebb_414">'Cash Flow'!#REF!</definedName>
    <definedName name="_vena_CashFlowS3_CashFlowB6_R_FV_42f34b52efc14701904e2bd69b949ebb_415">'Cash Flow'!#REF!</definedName>
    <definedName name="_vena_CashFlowS3_CashFlowB6_R_FV_42f34b52efc14701904e2bd69b949ebb_416">'Cash Flow'!#REF!</definedName>
    <definedName name="_vena_CashFlowS3_CashFlowB6_R_FV_42f34b52efc14701904e2bd69b949ebb_417">'Cash Flow'!#REF!</definedName>
    <definedName name="_vena_CashFlowS3_CashFlowB6_R_FV_42f34b52efc14701904e2bd69b949ebb_418">'Cash Flow'!#REF!</definedName>
    <definedName name="_vena_CashFlowS3_CashFlowB6_R_FV_42f34b52efc14701904e2bd69b949ebb_419">'Cash Flow'!#REF!</definedName>
    <definedName name="_vena_CashFlowS3_CashFlowB6_R_FV_42f34b52efc14701904e2bd69b949ebb_420">'Cash Flow'!#REF!</definedName>
    <definedName name="_vena_CashFlowS3_CashFlowB6_R_FV_42f34b52efc14701904e2bd69b949ebb_421">'Cash Flow'!#REF!</definedName>
    <definedName name="_vena_CashFlowS3_CashFlowB6_R_FV_42f34b52efc14701904e2bd69b949ebb_422">'Cash Flow'!#REF!</definedName>
    <definedName name="_vena_CashFlowS3_P_3_720177941083193402" comment="*">'Cash Flow'!#REF!</definedName>
    <definedName name="_vena_CashFlowS3_P_4_720177941095776277" comment="*">'Cash Flow'!#REF!</definedName>
    <definedName name="_vena_CashFlowS3_P_6_720177941255159927" comment="*">'Cash Flow'!#REF!</definedName>
    <definedName name="_vena_CashFlowS3_P_7_720177941267742850" comment="*">'Cash Flow'!#REF!</definedName>
    <definedName name="_vena_CashFlowS3_P_FV_e3545e3dcc52420a84dcdae3a23a4597" comment="*">'Cash Flow'!#REF!</definedName>
    <definedName name="_vena_ClosedMonthS1_ClosedMonthB1_C_8_720177941305491604">MYP!#REF!</definedName>
    <definedName name="_vena_ClosedMonthS1_ClosedMonthB1_R_5_720177941125136562">MYP!#REF!</definedName>
    <definedName name="_vena_ClosedMonthS1_P_3_720177941083193402" comment="*">MYP!#REF!</definedName>
    <definedName name="_vena_ClosedMonthS1_P_6_720177941255159927" comment="*">MYP!#REF!</definedName>
    <definedName name="_vena_ClosedMonthS1_P_7_720177941267742850" comment="*">MYP!#REF!</definedName>
    <definedName name="_vena_ClosedMonthS1_P_FV_56493ffece784c5db4cd0fd3b40a250d" comment="*">MYP!#REF!</definedName>
    <definedName name="_vena_ClosedMonthS1_P_FV_e1c3a244dc3d4f149ecdf7d748811086" comment="*">MYP!#REF!</definedName>
    <definedName name="_vena_ClosedMonthS1_P_FV_e3545e3dcc52420a84dcdae3a23a4597" comment="*">MYP!#REF!</definedName>
    <definedName name="_vena_ComparisonScenario_P_2_1400381400535531530" comment="*">MYP!#REF!</definedName>
    <definedName name="_vena_ComparisonScenario_P_2_720177941070610503">MYP!#REF!</definedName>
    <definedName name="_vena_CurrentForecast_P_1_1057892374784376832" comment="*">MYP!#REF!</definedName>
    <definedName name="_vena_CurrentForecast_P_1_720177941045444637">MYP!#REF!</definedName>
    <definedName name="_vena_CurrentForecast_P_1_720177941045444666">MYP!#REF!</definedName>
    <definedName name="_vena_CurrentForecast_P_1_720177941049638930">MYP!#REF!</definedName>
    <definedName name="_vena_CurrentForecast_P_1_721516088932433922">MYP!#REF!</definedName>
    <definedName name="_vena_CurrentForecast_P_1_721516490830118912">MYP!#REF!</definedName>
    <definedName name="_vena_CurrentForecast_P_1_972303172729962497">MYP!#REF!</definedName>
    <definedName name="_vena_CurrentForecast_P_2_1273062288086007824">MYP!#REF!</definedName>
    <definedName name="_vena_CurrentForecast_P_2_1273062288086007830">MYP!#REF!</definedName>
    <definedName name="_vena_CurrentForecast_P_2_1400381400527142916">MYP!#REF!</definedName>
    <definedName name="_vena_CurrentForecast_P_2_1400381400527142922">MYP!#REF!</definedName>
    <definedName name="_vena_CurrentForecast_P_2_1400381400531337217" comment="*">MYP!#REF!</definedName>
    <definedName name="_vena_CurrentForecast_P_4_720177941091581964">MYP!#REF!</definedName>
    <definedName name="_vena_CurrentForecast_P_4_720177941091582011" comment="*">MYP!#REF!</definedName>
    <definedName name="_vena_DYNC_SMultiSiteS1_BMultiSiteB1_168c83dd">'MYP-Multisite'!#REF!</definedName>
    <definedName name="_vena_DYNC_SMultiSiteS1_BMultiSiteB1_168c83dd_948b760">'MYP-Multisite'!#REF!</definedName>
    <definedName name="_vena_DYNC_SMultiSiteS1_BMultiSiteB1_355cbf47">'MYP-Multisite'!#REF!</definedName>
    <definedName name="_vena_DYNC_SMultiSiteS1_BMultiSiteB1_355cbf47_f5681b5b">'MYP-Multisite'!#REF!</definedName>
    <definedName name="_vena_DYNC_SMultiSiteS1_BMultiSiteB1_482f496c">'MYP-Multisite'!#REF!</definedName>
    <definedName name="_vena_DYNC_SMultiSiteS1_BMultiSiteB1_482f496c_1e95ff36">'MYP-Multisite'!#REF!</definedName>
    <definedName name="_vena_DYNC_SMultiSiteS1_BMultiSiteB1_5bab48ef">'MYP-Multisite'!#REF!</definedName>
    <definedName name="_vena_DYNC_SMultiSiteS1_BMultiSiteB1_5bab48ef_1d735478">'MYP-Multisite'!#REF!</definedName>
    <definedName name="_vena_DYNC_SMultiSiteS1_BMultiSiteB1_787c5845">'MYP-Multisite'!#REF!</definedName>
    <definedName name="_vena_DYNC_SMultiSiteS1_BMultiSiteB1_787c5845_d63955d1">'MYP-Multisite'!#REF!</definedName>
    <definedName name="_vena_DYNC_SMultiSiteS1_BMultiSiteB1_8131720f">'MYP-Multisite'!#REF!</definedName>
    <definedName name="_vena_DYNC_SMultiSiteS1_BMultiSiteB1_8131720f_7127f7d3">'MYP-Multisite'!#REF!</definedName>
    <definedName name="_vena_DYNC_SMultiSiteS1_BMultiSiteB1_815e75d0">'MYP-Multisite'!#REF!</definedName>
    <definedName name="_vena_DYNC_SMultiSiteS1_BMultiSiteB1_815e75d0_ea0f72cd">'MYP-Multisite'!#REF!</definedName>
    <definedName name="_vena_DYNC_SMultiSiteS1_BMultiSiteB1_a224ae11">'MYP-Multisite'!#REF!</definedName>
    <definedName name="_vena_DYNC_SMultiSiteS1_BMultiSiteB1_a224ae11_8a6be152">'MYP-Multisite'!#REF!</definedName>
    <definedName name="_vena_DYNC_SMultiSiteS1_BMultiSiteB1_d6ca63b5">'MYP-Multisite'!#REF!</definedName>
    <definedName name="_vena_DYNC_SMultiSiteS1_BMultiSiteB1_d6ca63b5_a3730b2a">'MYP-Multisite'!#REF!</definedName>
    <definedName name="_vena_DYNC_SMultiSiteS1_BMultiSiteB1_e6934d95">'MYP-Multisite'!#REF!</definedName>
    <definedName name="_vena_DYNC_SMultiSiteS1_BMultiSiteB1_e6934d95_79b93fda">'MYP-Multisite'!#REF!</definedName>
    <definedName name="_vena_DYNC_SPayrollS1_BPayrollB1_268a020b">Payroll!#REF!</definedName>
    <definedName name="_vena_DYNC_SPayrollS1_BPayrollB1_268a020b_957c2341">Payroll!#REF!</definedName>
    <definedName name="_vena_DYNC_SPayrollS1_BPayrollB1_36d15da1">Payroll!#REF!</definedName>
    <definedName name="_vena_DYNC_SPayrollS1_BPayrollB1_36d15da1_5da31484">Payroll!#REF!</definedName>
    <definedName name="_vena_DYNC_SPayrollS1_BPayrollB1_584fdb8a">Payroll!#REF!</definedName>
    <definedName name="_vena_DYNC_SPayrollS1_BPayrollB1_584fdb8a_824d24b6">Payroll!#REF!</definedName>
    <definedName name="_vena_DYNC_SPayrollS1_BPayrollB1_65345a82">Payroll!#REF!</definedName>
    <definedName name="_vena_DYNC_SPayrollS1_BPayrollB1_65345a82_b18f82cb">Payroll!#REF!</definedName>
    <definedName name="_vena_DYNC_SPayrollS1_BPayrollB1_6f9dfc5f">Payroll!#REF!</definedName>
    <definedName name="_vena_DYNC_SPayrollS1_BPayrollB1_6f9dfc5f_7f8f5582">Payroll!#REF!</definedName>
    <definedName name="_vena_DYNC_SPayrollS1_BPayrollB1_9c93ef3e">Payroll!#REF!</definedName>
    <definedName name="_vena_DYNC_SPayrollS1_BPayrollB1_9c93ef3e_a7f0ca03">Payroll!#REF!</definedName>
    <definedName name="_vena_DYNC_SPayrollS1_BPayrollB1_9f0891e2">Payroll!#REF!</definedName>
    <definedName name="_vena_DYNC_SPayrollS1_BPayrollB1_9f0891e2_46325c8c">Payroll!#REF!</definedName>
    <definedName name="_vena_DYNC_SPayrollS1_BPayrollB1_b19167b4">Payroll!#REF!</definedName>
    <definedName name="_vena_DYNC_SPayrollS1_BPayrollB1_b19167b4_296b1b6">Payroll!#REF!</definedName>
    <definedName name="_vena_DYNC_SPayrollS1_BPayrollB1_c5d9ae0b">Payroll!#REF!</definedName>
    <definedName name="_vena_DYNC_SPayrollS1_BPayrollB1_c5d9ae0b_8fecf739">Payroll!#REF!</definedName>
    <definedName name="_vena_DYNC_SPayrollS1_BPayrollB1_d6cfc760">Payroll!#REF!</definedName>
    <definedName name="_vena_DYNC_SPayrollS1_BPayrollB1_d6cfc760_a208c5b5">Payroll!#REF!</definedName>
    <definedName name="_vena_DYNC_SPayrollS1_BPayrollB1_d7710b31">Payroll!#REF!</definedName>
    <definedName name="_vena_DYNC_SPayrollS1_BPayrollB1_d7710b31_3a2aaa88">Payroll!#REF!</definedName>
    <definedName name="_vena_DYNC_SPayrollS1_BPayrollB1_ff454d35">Payroll!#REF!</definedName>
    <definedName name="_vena_DYNC_SPayrollS1_BPayrollB1_ff454d35_902e999d">Payroll!#REF!</definedName>
    <definedName name="_vena_DYNP_SComparisonScenario_166f86c7">MYP!#REF!</definedName>
    <definedName name="_vena_DYNP_SComparisonScenario_ae8d513">MYP!#REF!</definedName>
    <definedName name="_vena_DYNP_SComparisonScenario_e2d2b4f9">MYP!#REF!</definedName>
    <definedName name="_vena_DYNP_SComparisonScenario_eaa3ede8">MYP!#REF!</definedName>
    <definedName name="_vena_DYNP_SCurrentForecast_431b3134">MYP!#REF!</definedName>
    <definedName name="_vena_DYNP_SCurrentForecast_460e98bc">MYP!#REF!</definedName>
    <definedName name="_vena_DYNP_SCurrentForecast_4b8b95">MYP!#REF!</definedName>
    <definedName name="_vena_DYNP_SCurrentForecast_4ee30aa0">MYP!#REF!</definedName>
    <definedName name="_vena_DYNP_SCurrentForecast_5446d3c9">MYP!#REF!</definedName>
    <definedName name="_vena_DYNP_SCurrentForecast_5ed47fef">MYP!#REF!</definedName>
    <definedName name="_vena_DYNP_SCurrentForecast_84845bd0">MYP!#REF!</definedName>
    <definedName name="_vena_DYNP_SCurrentForecast_875a7511">MYP!#REF!</definedName>
    <definedName name="_vena_DYNP_SCurrentForecast_9f321d2c">MYP!#REF!</definedName>
    <definedName name="_vena_DYNP_SCurrentForecast_ad09ed02">MYP!#REF!</definedName>
    <definedName name="_vena_DYNP_SCurrentForecast_b0ddecff">MYP!#REF!</definedName>
    <definedName name="_vena_DYNP_SCurrentForecast_b91fd4c4">MYP!#REF!</definedName>
    <definedName name="_vena_DYNP_SCurrentForecast_c1545a80">MYP!#REF!</definedName>
    <definedName name="_vena_DYNP_SCurrentForecast_c5cbf8cf">MYP!#REF!</definedName>
    <definedName name="_vena_DYNP_SCurrentForecast_c732c07c">MYP!#REF!</definedName>
    <definedName name="_vena_DYNP_SCurrentForecast_d32b8749">MYP!#REF!</definedName>
    <definedName name="_vena_DYNP_SCurrentForecast_d9294d5f">MYP!#REF!</definedName>
    <definedName name="_vena_DYNP_SCurrentForecast_e4a5ae99">MYP!#REF!</definedName>
    <definedName name="_vena_DYNP_SCurrentForecast_e5201e0c">MYP!#REF!</definedName>
    <definedName name="_vena_DYNP_SCurrentForecast_f358038">MYP!#REF!</definedName>
    <definedName name="_vena_DYNP_SCurrentForecast_f6f6121d">MYP!#REF!</definedName>
    <definedName name="_vena_DYNR_SCashFlowS2_BCashFlowB2_37fcf5d8">'Cash Flow'!#REF!</definedName>
    <definedName name="_vena_DYNR_SCashFlowS2_BCashFlowB2_37fcf5d8_2ef1d83b">'Cash Flow'!#REF!</definedName>
    <definedName name="_vena_DYNR_SCashFlowS2_BCashFlowB2_390bc48c">'Cash Flow'!#REF!</definedName>
    <definedName name="_vena_DYNR_SCashFlowS2_BCashFlowB2_390bc48c_1f46329d">'Cash Flow'!#REF!</definedName>
    <definedName name="_vena_DYNR_SCashFlowS2_BCashFlowB2_390bc48c_228d85e1">'Cash Flow'!#REF!</definedName>
    <definedName name="_vena_DYNR_SCashFlowS2_BCashFlowB2_390bc48c_3b0f2960">'Cash Flow'!#REF!</definedName>
    <definedName name="_vena_DYNR_SCashFlowS2_BCashFlowB2_390bc48c_451b3b29">'Cash Flow'!#REF!</definedName>
    <definedName name="_vena_DYNR_SCashFlowS2_BCashFlowB2_390bc48c_4682a77b">'Cash Flow'!#REF!</definedName>
    <definedName name="_vena_DYNR_SCashFlowS2_BCashFlowB2_390bc48c_496edcc5">'Cash Flow'!#REF!</definedName>
    <definedName name="_vena_DYNR_SCashFlowS2_BCashFlowB2_390bc48c_62136d48">'Cash Flow'!#REF!</definedName>
    <definedName name="_vena_DYNR_SCashFlowS2_BCashFlowB2_390bc48c_684d5551">'Cash Flow'!#REF!</definedName>
    <definedName name="_vena_DYNR_SCashFlowS2_BCashFlowB2_390bc48c_773b6b0f">'Cash Flow'!#REF!</definedName>
    <definedName name="_vena_DYNR_SCashFlowS2_BCashFlowB2_390bc48c_78d707ac">'Cash Flow'!#REF!</definedName>
    <definedName name="_vena_DYNR_SCashFlowS2_BCashFlowB2_390bc48c_82e26">'Cash Flow'!#REF!</definedName>
    <definedName name="_vena_DYNR_SCashFlowS2_BCashFlowB2_390bc48c_86c8af7c">'Cash Flow'!#REF!</definedName>
    <definedName name="_vena_DYNR_SCashFlowS2_BCashFlowB2_390bc48c_8cfc58d0">'Cash Flow'!#REF!</definedName>
    <definedName name="_vena_DYNR_SCashFlowS2_BCashFlowB2_390bc48c_9d23a802">'Cash Flow'!#REF!</definedName>
    <definedName name="_vena_DYNR_SCashFlowS2_BCashFlowB2_390bc48c_bdb70f6b">'Cash Flow'!#REF!</definedName>
    <definedName name="_vena_DYNR_SCashFlowS2_BCashFlowB2_390bc48c_d371628d">'Cash Flow'!#REF!</definedName>
    <definedName name="_vena_DYNR_SCashFlowS2_BCashFlowB2_390bc48c_fe1610c1">'Cash Flow'!#REF!</definedName>
    <definedName name="_vena_DYNR_SCashFlowS2_BCashFlowB2_5c8b1261">'Cash Flow'!#REF!</definedName>
    <definedName name="_vena_DYNR_SCashFlowS2_BCashFlowB2_5c8b1261_3580f805">'Cash Flow'!#REF!</definedName>
    <definedName name="_vena_DYNR_SCashFlowS2_BCashFlowB2_5c8b1261_38300e55">'Cash Flow'!#REF!</definedName>
    <definedName name="_vena_DYNR_SCashFlowS2_BCashFlowB2_5c8b1261_3a77d979">'Cash Flow'!#REF!</definedName>
    <definedName name="_vena_DYNR_SCashFlowS2_BCashFlowB2_5c8b1261_5f49f0bd">'Cash Flow'!#REF!</definedName>
    <definedName name="_vena_DYNR_SCashFlowS2_BCashFlowB2_5c8b1261_6e789fcd">'Cash Flow'!#REF!</definedName>
    <definedName name="_vena_DYNR_SCashFlowS2_BCashFlowB2_5c8b1261_75350b41">'Cash Flow'!#REF!</definedName>
    <definedName name="_vena_DYNR_SCashFlowS2_BCashFlowB2_5c8b1261_787480e1">'Cash Flow'!#REF!</definedName>
    <definedName name="_vena_DYNR_SCashFlowS2_BCashFlowB2_5c8b1261_8144dd26">'Cash Flow'!#REF!</definedName>
    <definedName name="_vena_DYNR_SCashFlowS2_BCashFlowB2_5c8b1261_890ca942">'Cash Flow'!#REF!</definedName>
    <definedName name="_vena_DYNR_SCashFlowS2_BCashFlowB2_5c8b1261_9aab1a6b">'Cash Flow'!#REF!</definedName>
    <definedName name="_vena_DYNR_SCashFlowS2_BCashFlowB2_5c8b1261_a1ea431b">'Cash Flow'!#REF!</definedName>
    <definedName name="_vena_DYNR_SCashFlowS2_BCashFlowB2_5c8b1261_b9f82a4f">'Cash Flow'!#REF!</definedName>
    <definedName name="_vena_DYNR_SCashFlowS2_BCashFlowB2_5c8b1261_bef67ffb">'Cash Flow'!#REF!</definedName>
    <definedName name="_vena_DYNR_SCashFlowS2_BCashFlowB2_5c8b1261_cb6eff28">'Cash Flow'!#REF!</definedName>
    <definedName name="_vena_DYNR_SCashFlowS2_BCashFlowB2_5c8b1261_d58000cd">'Cash Flow'!#REF!</definedName>
    <definedName name="_vena_DYNR_SCashFlowS2_BCashFlowB2_5c8b1261_e56de44f">'Cash Flow'!#REF!</definedName>
    <definedName name="_vena_DYNR_SCashFlowS2_BCashFlowB2_68da2e10">'Cash Flow'!#REF!</definedName>
    <definedName name="_vena_DYNR_SCashFlowS2_BCashFlowB2_68da2e10_10a4bc1a">'Cash Flow'!#REF!</definedName>
    <definedName name="_vena_DYNR_SCashFlowS2_BCashFlowB2_68da2e10_3de6c515">'Cash Flow'!#REF!</definedName>
    <definedName name="_vena_DYNR_SCashFlowS2_BCashFlowB2_68da2e10_3f13c93e">'Cash Flow'!#REF!</definedName>
    <definedName name="_vena_DYNR_SCashFlowS2_BCashFlowB2_68da2e10_40e08518">'Cash Flow'!#REF!</definedName>
    <definedName name="_vena_DYNR_SCashFlowS2_BCashFlowB2_68da2e10_5c836df4">'Cash Flow'!#REF!</definedName>
    <definedName name="_vena_DYNR_SCashFlowS2_BCashFlowB2_68da2e10_624bfcf4">'Cash Flow'!#REF!</definedName>
    <definedName name="_vena_DYNR_SCashFlowS2_BCashFlowB2_68da2e10_79fe3a9a">'Cash Flow'!#REF!</definedName>
    <definedName name="_vena_DYNR_SCashFlowS2_BCashFlowB2_68da2e10_9370fc7e">'Cash Flow'!#REF!</definedName>
    <definedName name="_vena_DYNR_SCashFlowS2_BCashFlowB2_68da2e10_9b057f4e">'Cash Flow'!#REF!</definedName>
    <definedName name="_vena_DYNR_SCashFlowS2_BCashFlowB2_68da2e10_9df7c631">'Cash Flow'!#REF!</definedName>
    <definedName name="_vena_DYNR_SCashFlowS2_BCashFlowB2_68da2e10_c2575604">'Cash Flow'!#REF!</definedName>
    <definedName name="_vena_DYNR_SCashFlowS2_BCashFlowB2_68da2e10_e90ca01e">'Cash Flow'!#REF!</definedName>
    <definedName name="_vena_DYNR_SCashFlowS2_BCashFlowB2_68da2e10_ea1e3d13">'Cash Flow'!#REF!</definedName>
    <definedName name="_vena_DYNR_SCashFlowS2_BCashFlowB2_9045c3e">'Cash Flow'!#REF!</definedName>
    <definedName name="_vena_DYNR_SCashFlowS2_BCashFlowB2_9045c3e_14fe2c69">'Cash Flow'!#REF!</definedName>
    <definedName name="_vena_DYNR_SCashFlowS2_BCashFlowB2_9045c3e_1e90b15d">'Cash Flow'!#REF!</definedName>
    <definedName name="_vena_DYNR_SCashFlowS2_BCashFlowB2_9045c3e_20094eca">'Cash Flow'!#REF!</definedName>
    <definedName name="_vena_DYNR_SCashFlowS2_BCashFlowB2_9045c3e_24503fb9">'Cash Flow'!#REF!</definedName>
    <definedName name="_vena_DYNR_SCashFlowS2_BCashFlowB2_9045c3e_268b1666">'Cash Flow'!#REF!</definedName>
    <definedName name="_vena_DYNR_SCashFlowS2_BCashFlowB2_9045c3e_2793f9c6">'Cash Flow'!#REF!</definedName>
    <definedName name="_vena_DYNR_SCashFlowS2_BCashFlowB2_9045c3e_29a5fe07">'Cash Flow'!#REF!</definedName>
    <definedName name="_vena_DYNR_SCashFlowS2_BCashFlowB2_9045c3e_2c1f04e7">'Cash Flow'!#REF!</definedName>
    <definedName name="_vena_DYNR_SCashFlowS2_BCashFlowB2_9045c3e_321358fa">'Cash Flow'!#REF!</definedName>
    <definedName name="_vena_DYNR_SCashFlowS2_BCashFlowB2_9045c3e_36643111">'Cash Flow'!#REF!</definedName>
    <definedName name="_vena_DYNR_SCashFlowS2_BCashFlowB2_9045c3e_4223acf7">'Cash Flow'!#REF!</definedName>
    <definedName name="_vena_DYNR_SCashFlowS2_BCashFlowB2_9045c3e_422c339b">'Cash Flow'!#REF!</definedName>
    <definedName name="_vena_DYNR_SCashFlowS2_BCashFlowB2_9045c3e_43c6e7dc">'Cash Flow'!#REF!</definedName>
    <definedName name="_vena_DYNR_SCashFlowS2_BCashFlowB2_9045c3e_49305612">'Cash Flow'!#REF!</definedName>
    <definedName name="_vena_DYNR_SCashFlowS2_BCashFlowB2_9045c3e_4d2601ff">'Cash Flow'!#REF!</definedName>
    <definedName name="_vena_DYNR_SCashFlowS2_BCashFlowB2_9045c3e_50b34816">'Cash Flow'!#REF!</definedName>
    <definedName name="_vena_DYNR_SCashFlowS2_BCashFlowB2_9045c3e_58034140">'Cash Flow'!#REF!</definedName>
    <definedName name="_vena_DYNR_SCashFlowS2_BCashFlowB2_9045c3e_5acf7974">'Cash Flow'!#REF!</definedName>
    <definedName name="_vena_DYNR_SCashFlowS2_BCashFlowB2_9045c3e_649b3ed8">'Cash Flow'!#REF!</definedName>
    <definedName name="_vena_DYNR_SCashFlowS2_BCashFlowB2_9045c3e_64d57a99">'Cash Flow'!#REF!</definedName>
    <definedName name="_vena_DYNR_SCashFlowS2_BCashFlowB2_9045c3e_69b41a07">'Cash Flow'!#REF!</definedName>
    <definedName name="_vena_DYNR_SCashFlowS2_BCashFlowB2_9045c3e_6a82f7f">'Cash Flow'!#REF!</definedName>
    <definedName name="_vena_DYNR_SCashFlowS2_BCashFlowB2_9045c3e_6b0d4666">'Cash Flow'!#REF!</definedName>
    <definedName name="_vena_DYNR_SCashFlowS2_BCashFlowB2_9045c3e_6f520e41">'Cash Flow'!#REF!</definedName>
    <definedName name="_vena_DYNR_SCashFlowS2_BCashFlowB2_9045c3e_77e50515">'Cash Flow'!#REF!</definedName>
    <definedName name="_vena_DYNR_SCashFlowS2_BCashFlowB2_9045c3e_78babca9">'Cash Flow'!#REF!</definedName>
    <definedName name="_vena_DYNR_SCashFlowS2_BCashFlowB2_9045c3e_7f602605">'Cash Flow'!#REF!</definedName>
    <definedName name="_vena_DYNR_SCashFlowS2_BCashFlowB2_9045c3e_819710d5">'Cash Flow'!#REF!</definedName>
    <definedName name="_vena_DYNR_SCashFlowS2_BCashFlowB2_9045c3e_81e62ad4">'Cash Flow'!#REF!</definedName>
    <definedName name="_vena_DYNR_SCashFlowS2_BCashFlowB2_9045c3e_99686cd0">'Cash Flow'!#REF!</definedName>
    <definedName name="_vena_DYNR_SCashFlowS2_BCashFlowB2_9045c3e_9d09bb60">'Cash Flow'!#REF!</definedName>
    <definedName name="_vena_DYNR_SCashFlowS2_BCashFlowB2_9045c3e_9dd3c62c">'Cash Flow'!#REF!</definedName>
    <definedName name="_vena_DYNR_SCashFlowS2_BCashFlowB2_9045c3e_a771fa5">'Cash Flow'!#REF!</definedName>
    <definedName name="_vena_DYNR_SCashFlowS2_BCashFlowB2_9045c3e_ac601d5f">'Cash Flow'!#REF!</definedName>
    <definedName name="_vena_DYNR_SCashFlowS2_BCashFlowB2_9045c3e_afc1f4d6">'Cash Flow'!#REF!</definedName>
    <definedName name="_vena_DYNR_SCashFlowS2_BCashFlowB2_9045c3e_b2eb3d52">'Cash Flow'!#REF!</definedName>
    <definedName name="_vena_DYNR_SCashFlowS2_BCashFlowB2_9045c3e_b55c53e9">'Cash Flow'!#REF!</definedName>
    <definedName name="_vena_DYNR_SCashFlowS2_BCashFlowB2_9045c3e_b5db83f4">'Cash Flow'!#REF!</definedName>
    <definedName name="_vena_DYNR_SCashFlowS2_BCashFlowB2_9045c3e_be0519bf">'Cash Flow'!#REF!</definedName>
    <definedName name="_vena_DYNR_SCashFlowS2_BCashFlowB2_9045c3e_bea99ad1">'Cash Flow'!#REF!</definedName>
    <definedName name="_vena_DYNR_SCashFlowS2_BCashFlowB2_9045c3e_bfc14195">'Cash Flow'!#REF!</definedName>
    <definedName name="_vena_DYNR_SCashFlowS2_BCashFlowB2_9045c3e_c68c522f">'Cash Flow'!#REF!</definedName>
    <definedName name="_vena_DYNR_SCashFlowS2_BCashFlowB2_9045c3e_c75bf5d4">'Cash Flow'!#REF!</definedName>
    <definedName name="_vena_DYNR_SCashFlowS2_BCashFlowB2_9045c3e_cb428e10">'Cash Flow'!#REF!</definedName>
    <definedName name="_vena_DYNR_SCashFlowS2_BCashFlowB2_9045c3e_ce086649">'Cash Flow'!#REF!</definedName>
    <definedName name="_vena_DYNR_SCashFlowS2_BCashFlowB2_9045c3e_d2eba96d">'Cash Flow'!#REF!</definedName>
    <definedName name="_vena_DYNR_SCashFlowS2_BCashFlowB2_9045c3e_d5c50845">'Cash Flow'!#REF!</definedName>
    <definedName name="_vena_DYNR_SCashFlowS2_BCashFlowB2_9045c3e_d6163c15">'Cash Flow'!#REF!</definedName>
    <definedName name="_vena_DYNR_SCashFlowS2_BCashFlowB2_9045c3e_df9221b0">'Cash Flow'!#REF!</definedName>
    <definedName name="_vena_DYNR_SCashFlowS2_BCashFlowB2_9045c3e_e2a8fa69">'Cash Flow'!#REF!</definedName>
    <definedName name="_vena_DYNR_SCashFlowS2_BCashFlowB2_9045c3e_e529a86f">'Cash Flow'!#REF!</definedName>
    <definedName name="_vena_DYNR_SCashFlowS2_BCashFlowB2_9045c3e_ec7d900e">'Cash Flow'!#REF!</definedName>
    <definedName name="_vena_DYNR_SCashFlowS2_BCashFlowB2_9045c3e_f1259419">'Cash Flow'!#REF!</definedName>
    <definedName name="_vena_DYNR_SCashFlowS2_BCashFlowB2_9045c3e_f5f69be8">'Cash Flow'!#REF!</definedName>
    <definedName name="_vena_DYNR_SCashFlowS2_BCashFlowB2_9045c3e_f7f39482">'Cash Flow'!#REF!</definedName>
    <definedName name="_vena_DYNR_SCashFlowS2_BCashFlowB2_9045c3e_fd5f5e1">'Cash Flow'!#REF!</definedName>
    <definedName name="_vena_DYNR_SCashFlowS2_BCashFlowB2_98d1903f">'Cash Flow'!#REF!</definedName>
    <definedName name="_vena_DYNR_SCashFlowS2_BCashFlowB2_98d1903f_11b6f830">'Cash Flow'!#REF!</definedName>
    <definedName name="_vena_DYNR_SCashFlowS2_BCashFlowB2_98d1903f_194f3025">'Cash Flow'!#REF!</definedName>
    <definedName name="_vena_DYNR_SCashFlowS2_BCashFlowB2_98d1903f_1a23b94b">'Cash Flow'!#REF!</definedName>
    <definedName name="_vena_DYNR_SCashFlowS2_BCashFlowB2_98d1903f_1ddf7607">'Cash Flow'!#REF!</definedName>
    <definedName name="_vena_DYNR_SCashFlowS2_BCashFlowB2_98d1903f_291c63a5">'Cash Flow'!#REF!</definedName>
    <definedName name="_vena_DYNR_SCashFlowS2_BCashFlowB2_98d1903f_30be7b35">'Cash Flow'!#REF!</definedName>
    <definedName name="_vena_DYNR_SCashFlowS2_BCashFlowB2_98d1903f_32b4a896">'Cash Flow'!#REF!</definedName>
    <definedName name="_vena_DYNR_SCashFlowS2_BCashFlowB2_98d1903f_48555985">'Cash Flow'!#REF!</definedName>
    <definedName name="_vena_DYNR_SCashFlowS2_BCashFlowB2_98d1903f_4bb583d3">'Cash Flow'!#REF!</definedName>
    <definedName name="_vena_DYNR_SCashFlowS2_BCashFlowB2_98d1903f_531354b5">'Cash Flow'!#REF!</definedName>
    <definedName name="_vena_DYNR_SCashFlowS2_BCashFlowB2_98d1903f_62802cab">'Cash Flow'!#REF!</definedName>
    <definedName name="_vena_DYNR_SCashFlowS2_BCashFlowB2_98d1903f_70d54468">'Cash Flow'!#REF!</definedName>
    <definedName name="_vena_DYNR_SCashFlowS2_BCashFlowB2_98d1903f_890506c5">'Cash Flow'!#REF!</definedName>
    <definedName name="_vena_DYNR_SCashFlowS2_BCashFlowB2_98d1903f_8f12dc66">'Cash Flow'!#REF!</definedName>
    <definedName name="_vena_DYNR_SCashFlowS2_BCashFlowB2_98d1903f_906f0742">'Cash Flow'!#REF!</definedName>
    <definedName name="_vena_DYNR_SCashFlowS2_BCashFlowB2_98d1903f_a08e2067">'Cash Flow'!#REF!</definedName>
    <definedName name="_vena_DYNR_SCashFlowS2_BCashFlowB2_98d1903f_ac9db9a7">'Cash Flow'!#REF!</definedName>
    <definedName name="_vena_DYNR_SCashFlowS2_BCashFlowB2_98d1903f_adf3954a">'Cash Flow'!#REF!</definedName>
    <definedName name="_vena_DYNR_SCashFlowS2_BCashFlowB2_98d1903f_c660e1e5">'Cash Flow'!#REF!</definedName>
    <definedName name="_vena_DYNR_SCashFlowS2_BCashFlowB2_98d1903f_cbb30ec2">'Cash Flow'!#REF!</definedName>
    <definedName name="_vena_DYNR_SCashFlowS2_BCashFlowB2_9e526e5d">'Cash Flow'!#REF!</definedName>
    <definedName name="_vena_DYNR_SCashFlowS2_BCashFlowB2_9e526e5d_270dd90a">'Cash Flow'!#REF!</definedName>
    <definedName name="_vena_DYNR_SCashFlowS2_BCashFlowB2_9e526e5d_3087d91">'Cash Flow'!#REF!</definedName>
    <definedName name="_vena_DYNR_SCashFlowS2_BCashFlowB2_9e526e5d_3aa82146">'Cash Flow'!#REF!</definedName>
    <definedName name="_vena_DYNR_SCashFlowS2_BCashFlowB2_9e526e5d_59a1988b">'Cash Flow'!#REF!</definedName>
    <definedName name="_vena_DYNR_SCashFlowS2_BCashFlowB2_9e526e5d_5daba155">'Cash Flow'!#REF!</definedName>
    <definedName name="_vena_DYNR_SCashFlowS2_BCashFlowB2_9e526e5d_649bb124">'Cash Flow'!#REF!</definedName>
    <definedName name="_vena_DYNR_SCashFlowS2_BCashFlowB2_9e526e5d_6a5b4a79">'Cash Flow'!#REF!</definedName>
    <definedName name="_vena_DYNR_SCashFlowS2_BCashFlowB2_9e526e5d_78bf26ef">'Cash Flow'!#REF!</definedName>
    <definedName name="_vena_DYNR_SCashFlowS2_BCashFlowB2_9e526e5d_80882428">'Cash Flow'!#REF!</definedName>
    <definedName name="_vena_DYNR_SCashFlowS2_BCashFlowB2_9e526e5d_866e8f38">'Cash Flow'!#REF!</definedName>
    <definedName name="_vena_DYNR_SCashFlowS2_BCashFlowB2_9e526e5d_89fba4cb">'Cash Flow'!#REF!</definedName>
    <definedName name="_vena_DYNR_SCashFlowS2_BCashFlowB2_9e526e5d_ad2b1d35">'Cash Flow'!#REF!</definedName>
    <definedName name="_vena_DYNR_SCashFlowS2_BCashFlowB2_9e526e5d_b5f62775">'Cash Flow'!#REF!</definedName>
    <definedName name="_vena_DYNR_SCashFlowS2_BCashFlowB2_9e526e5d_b6410cb7">'Cash Flow'!#REF!</definedName>
    <definedName name="_vena_DYNR_SCashFlowS2_BCashFlowB2_bfa2531b">'Cash Flow'!#REF!</definedName>
    <definedName name="_vena_DYNR_SCashFlowS2_BCashFlowB2_bfa2531b_1775d629">'Cash Flow'!#REF!</definedName>
    <definedName name="_vena_DYNR_SCashFlowS2_BCashFlowB2_bfa2531b_1a6c4a7f">'Cash Flow'!#REF!</definedName>
    <definedName name="_vena_DYNR_SCashFlowS2_BCashFlowB2_bfa2531b_22bf91d7">'Cash Flow'!#REF!</definedName>
    <definedName name="_vena_DYNR_SCashFlowS2_BCashFlowB2_bfa2531b_2806840e">'Cash Flow'!#REF!</definedName>
    <definedName name="_vena_DYNR_SCashFlowS2_BCashFlowB2_bfa2531b_33c32ec9">'Cash Flow'!#REF!</definedName>
    <definedName name="_vena_DYNR_SCashFlowS2_BCashFlowB2_bfa2531b_3c77ec0d">'Cash Flow'!#REF!</definedName>
    <definedName name="_vena_DYNR_SCashFlowS2_BCashFlowB2_bfa2531b_3efe6531">'Cash Flow'!#REF!</definedName>
    <definedName name="_vena_DYNR_SCashFlowS2_BCashFlowB2_bfa2531b_4095f263">'Cash Flow'!#REF!</definedName>
    <definedName name="_vena_DYNR_SCashFlowS2_BCashFlowB2_bfa2531b_437ce7b5">'Cash Flow'!#REF!</definedName>
    <definedName name="_vena_DYNR_SCashFlowS2_BCashFlowB2_bfa2531b_4a7a0bbc">'Cash Flow'!#REF!</definedName>
    <definedName name="_vena_DYNR_SCashFlowS2_BCashFlowB2_bfa2531b_59671dd0">'Cash Flow'!#REF!</definedName>
    <definedName name="_vena_DYNR_SCashFlowS2_BCashFlowB2_bfa2531b_5a9a202e">'Cash Flow'!#REF!</definedName>
    <definedName name="_vena_DYNR_SCashFlowS2_BCashFlowB2_bfa2531b_5b19f7ec">'Cash Flow'!#REF!</definedName>
    <definedName name="_vena_DYNR_SCashFlowS2_BCashFlowB2_bfa2531b_5d77db4e">'Cash Flow'!#REF!</definedName>
    <definedName name="_vena_DYNR_SCashFlowS2_BCashFlowB2_bfa2531b_6c79ce3f">'Cash Flow'!#REF!</definedName>
    <definedName name="_vena_DYNR_SCashFlowS2_BCashFlowB2_bfa2531b_740c7f76">'Cash Flow'!#REF!</definedName>
    <definedName name="_vena_DYNR_SCashFlowS2_BCashFlowB2_bfa2531b_745780d7">'Cash Flow'!#REF!</definedName>
    <definedName name="_vena_DYNR_SCashFlowS2_BCashFlowB2_bfa2531b_7a94fb42">'Cash Flow'!#REF!</definedName>
    <definedName name="_vena_DYNR_SCashFlowS2_BCashFlowB2_bfa2531b_7aab6ce0">'Cash Flow'!#REF!</definedName>
    <definedName name="_vena_DYNR_SCashFlowS2_BCashFlowB2_bfa2531b_7e06093">'Cash Flow'!#REF!</definedName>
    <definedName name="_vena_DYNR_SCashFlowS2_BCashFlowB2_bfa2531b_82898c09">'Cash Flow'!#REF!</definedName>
    <definedName name="_vena_DYNR_SCashFlowS2_BCashFlowB2_bfa2531b_83f6558">'Cash Flow'!#REF!</definedName>
    <definedName name="_vena_DYNR_SCashFlowS2_BCashFlowB2_bfa2531b_904505a7">'Cash Flow'!#REF!</definedName>
    <definedName name="_vena_DYNR_SCashFlowS2_BCashFlowB2_bfa2531b_91edd72e">'Cash Flow'!#REF!</definedName>
    <definedName name="_vena_DYNR_SCashFlowS2_BCashFlowB2_bfa2531b_9ac54b24">'Cash Flow'!#REF!</definedName>
    <definedName name="_vena_DYNR_SCashFlowS2_BCashFlowB2_bfa2531b_9dfe947a">'Cash Flow'!#REF!</definedName>
    <definedName name="_vena_DYNR_SCashFlowS2_BCashFlowB2_bfa2531b_a142c40d">'Cash Flow'!#REF!</definedName>
    <definedName name="_vena_DYNR_SCashFlowS2_BCashFlowB2_bfa2531b_a25ec609">'Cash Flow'!#REF!</definedName>
    <definedName name="_vena_DYNR_SCashFlowS2_BCashFlowB2_bfa2531b_a3d40c54">'Cash Flow'!#REF!</definedName>
    <definedName name="_vena_DYNR_SCashFlowS2_BCashFlowB2_bfa2531b_a8dabddd">'Cash Flow'!#REF!</definedName>
    <definedName name="_vena_DYNR_SCashFlowS2_BCashFlowB2_bfa2531b_ad94fb48">'Cash Flow'!#REF!</definedName>
    <definedName name="_vena_DYNR_SCashFlowS2_BCashFlowB2_bfa2531b_b218ad21">'Cash Flow'!#REF!</definedName>
    <definedName name="_vena_DYNR_SCashFlowS2_BCashFlowB2_bfa2531b_b6474864">'Cash Flow'!#REF!</definedName>
    <definedName name="_vena_DYNR_SCashFlowS2_BCashFlowB2_bfa2531b_bb53cc">'Cash Flow'!#REF!</definedName>
    <definedName name="_vena_DYNR_SCashFlowS2_BCashFlowB2_bfa2531b_bf9099e3">'Cash Flow'!#REF!</definedName>
    <definedName name="_vena_DYNR_SCashFlowS2_BCashFlowB2_bfa2531b_dfb57f5c">'Cash Flow'!#REF!</definedName>
    <definedName name="_vena_DYNR_SCashFlowS2_BCashFlowB2_bfa2531b_e6525007">'Cash Flow'!#REF!</definedName>
    <definedName name="_vena_DYNR_SCashFlowS2_BCashFlowB2_bfa2531b_ec6d4dc8">'Cash Flow'!#REF!</definedName>
    <definedName name="_vena_DYNR_SCashFlowS2_BCashFlowB2_bfa2531b_f3c4e8a4">'Cash Flow'!#REF!</definedName>
    <definedName name="_vena_DYNR_SCashFlowS2_BCashFlowB2_bfa2531b_fe464d85">'Cash Flow'!#REF!</definedName>
    <definedName name="_vena_DYNR_SCashFlowS2_BCashFlowB2_c065f29">'Cash Flow'!#REF!</definedName>
    <definedName name="_vena_DYNR_SCashFlowS2_BCashFlowB2_c065f29_13a2ad1e">'Cash Flow'!#REF!</definedName>
    <definedName name="_vena_DYNR_SCashFlowS2_BCashFlowB2_c065f29_196258e8">'Cash Flow'!#REF!</definedName>
    <definedName name="_vena_DYNR_SCashFlowS2_BCashFlowB2_c065f29_1bafe007">'Cash Flow'!#REF!</definedName>
    <definedName name="_vena_DYNR_SCashFlowS2_BCashFlowB2_c065f29_bb33f3b4">'Cash Flow'!#REF!</definedName>
    <definedName name="_vena_DYNR_SCashFlowS2_BCashFlowB2_c24a094a">'Cash Flow'!#REF!</definedName>
    <definedName name="_vena_DYNR_SCashFlowS2_BCashFlowB2_c24a094a_11d8f87b">'Cash Flow'!#REF!</definedName>
    <definedName name="_vena_DYNR_SCashFlowS2_BCashFlowB2_c24a094a_2b577aec">'Cash Flow'!#REF!</definedName>
    <definedName name="_vena_DYNR_SCashFlowS2_BCashFlowB2_c24a094a_41786037">'Cash Flow'!#REF!</definedName>
    <definedName name="_vena_DYNR_SCashFlowS2_BCashFlowB2_c24a094a_47ae7c33">'Cash Flow'!#REF!</definedName>
    <definedName name="_vena_DYNR_SCashFlowS2_BCashFlowB2_c24a094a_7530e2d6">'Cash Flow'!#REF!</definedName>
    <definedName name="_vena_DYNR_SCashFlowS2_BCashFlowB2_c24a094a_79d6bb0">'Cash Flow'!#REF!</definedName>
    <definedName name="_vena_DYNR_SCashFlowS2_BCashFlowB2_c24a094a_7d0aef47">'Cash Flow'!#REF!</definedName>
    <definedName name="_vena_DYNR_SCashFlowS2_BCashFlowB2_c24a094a_9a41ac3f">'Cash Flow'!#REF!</definedName>
    <definedName name="_vena_DYNR_SCashFlowS2_BCashFlowB2_c24a094a_b13ea929">'Cash Flow'!#REF!</definedName>
    <definedName name="_vena_DYNR_SCashFlowS2_BCashFlowB2_c24a094a_cdfb82e7">'Cash Flow'!#REF!</definedName>
    <definedName name="_vena_DYNR_SCashFlowS2_BCashFlowB2_c24a094a_d2ac42b2">'Cash Flow'!#REF!</definedName>
    <definedName name="_vena_DYNR_SCashFlowS2_BCashFlowB2_ce5c4b06">'Cash Flow'!#REF!</definedName>
    <definedName name="_vena_DYNR_SCashFlowS2_BCashFlowB2_ce5c4b06_17d73df9">'Cash Flow'!#REF!</definedName>
    <definedName name="_vena_DYNR_SCashFlowS2_BCashFlowB2_ce5c4b06_32b05146">'Cash Flow'!#REF!</definedName>
    <definedName name="_vena_DYNR_SCashFlowS2_BCashFlowB2_ce5c4b06_370be15c">'Cash Flow'!#REF!</definedName>
    <definedName name="_vena_DYNR_SCashFlowS2_BCashFlowB2_ce5c4b06_3e5d6e24">'Cash Flow'!#REF!</definedName>
    <definedName name="_vena_DYNR_SCashFlowS2_BCashFlowB2_ce5c4b06_403c8d2a">'Cash Flow'!#REF!</definedName>
    <definedName name="_vena_DYNR_SCashFlowS2_BCashFlowB2_ce5c4b06_43f61640">'Cash Flow'!#REF!</definedName>
    <definedName name="_vena_DYNR_SCashFlowS2_BCashFlowB2_ce5c4b06_5ad319c0">'Cash Flow'!#REF!</definedName>
    <definedName name="_vena_DYNR_SCashFlowS2_BCashFlowB2_ce5c4b06_6361bd3f">'Cash Flow'!#REF!</definedName>
    <definedName name="_vena_DYNR_SCashFlowS2_BCashFlowB2_ce5c4b06_6d866bee">'Cash Flow'!#REF!</definedName>
    <definedName name="_vena_DYNR_SCashFlowS2_BCashFlowB2_ce5c4b06_82d01560">'Cash Flow'!#REF!</definedName>
    <definedName name="_vena_DYNR_SCashFlowS2_BCashFlowB2_ce5c4b06_8bdd1efc">'Cash Flow'!#REF!</definedName>
    <definedName name="_vena_DYNR_SCashFlowS2_BCashFlowB2_ce5c4b06_8cebba2b">'Cash Flow'!#REF!</definedName>
    <definedName name="_vena_DYNR_SCashFlowS2_BCashFlowB2_ce5c4b06_9448422a">'Cash Flow'!#REF!</definedName>
    <definedName name="_vena_DYNR_SCashFlowS2_BCashFlowB2_ce5c4b06_988a9e4b">'Cash Flow'!#REF!</definedName>
    <definedName name="_vena_DYNR_SCashFlowS2_BCashFlowB2_ce5c4b06_998a2e89">'Cash Flow'!#REF!</definedName>
    <definedName name="_vena_DYNR_SCashFlowS2_BCashFlowB2_ce5c4b06_9d91073a">'Cash Flow'!#REF!</definedName>
    <definedName name="_vena_DYNR_SCashFlowS2_BCashFlowB2_ce5c4b06_a1d25ce6">'Cash Flow'!#REF!</definedName>
    <definedName name="_vena_DYNR_SCashFlowS2_BCashFlowB2_ce5c4b06_a1ec90ce">'Cash Flow'!#REF!</definedName>
    <definedName name="_vena_DYNR_SCashFlowS2_BCashFlowB2_ce5c4b06_a6cdbe47">'Cash Flow'!#REF!</definedName>
    <definedName name="_vena_DYNR_SCashFlowS2_BCashFlowB2_ce5c4b06_ad9a5360">'Cash Flow'!#REF!</definedName>
    <definedName name="_vena_DYNR_SCashFlowS2_BCashFlowB2_ce5c4b06_b7aa5878">'Cash Flow'!#REF!</definedName>
    <definedName name="_vena_DYNR_SCashFlowS2_BCashFlowB2_ce5c4b06_bab13768">'Cash Flow'!#REF!</definedName>
    <definedName name="_vena_DYNR_SCashFlowS2_BCashFlowB2_ce5c4b06_c131c08">'Cash Flow'!#REF!</definedName>
    <definedName name="_vena_DYNR_SCashFlowS2_BCashFlowB2_ce5c4b06_d7e87566">'Cash Flow'!#REF!</definedName>
    <definedName name="_vena_DYNR_SCashFlowS2_BCashFlowB2_ce5c4b06_dbd221d6">'Cash Flow'!#REF!</definedName>
    <definedName name="_vena_DYNR_SCashFlowS2_BCashFlowB2_ce5c4b06_dd2ea310">'Cash Flow'!#REF!</definedName>
    <definedName name="_vena_DYNR_SCashFlowS2_BCashFlowB2_ce5c4b06_f4883a2f">'Cash Flow'!#REF!</definedName>
    <definedName name="_vena_DYNR_SCashFlowS2_BCashFlowB2_ce5c4b06_f50da2c2">'Cash Flow'!#REF!</definedName>
    <definedName name="_vena_DYNR_SCashFlowS2_BCashFlowB2_ce5c4b06_fa49a676">'Cash Flow'!#REF!</definedName>
    <definedName name="_vena_DYNR_SCashFlowS2_BCashFlowB2_d1bb1539">'Cash Flow'!#REF!</definedName>
    <definedName name="_vena_DYNR_SCashFlowS2_BCashFlowB2_d1bb1539_635a8545">'Cash Flow'!#REF!</definedName>
    <definedName name="_vena_DYNR_SCashFlowS2_BCashFlowB2_d1bb1539_7061784">'Cash Flow'!#REF!</definedName>
    <definedName name="_vena_DYNR_SCashFlowS2_BCashFlowB2_d1bb1539_845d0ec9">'Cash Flow'!#REF!</definedName>
    <definedName name="_vena_DYNR_SCashFlowS2_BCashFlowB2_d1bb1539_8cdb5807">'Cash Flow'!#REF!</definedName>
    <definedName name="_vena_DYNR_SCashFlowS2_BCashFlowB2_d1bb1539_afe2f26a">'Cash Flow'!#REF!</definedName>
    <definedName name="_vena_DYNR_SCashFlowS2_BCashFlowB2_d1bb1539_b2b7143b">'Cash Flow'!#REF!</definedName>
    <definedName name="_vena_DYNR_SCashFlowS2_BCashFlowB2_d1bb1539_b6d62fc1">'Cash Flow'!#REF!</definedName>
    <definedName name="_vena_DYNR_SCashFlowS2_BCashFlowB2_d1bb1539_c7b7823c">'Cash Flow'!#REF!</definedName>
    <definedName name="_vena_DYNR_SCashFlowS2_BCashFlowB2_d1bb1539_cb0f2875">'Cash Flow'!#REF!</definedName>
    <definedName name="_vena_DYNR_SCashFlowS2_BCashFlowB2_d1bb1539_d2924cd7">'Cash Flow'!#REF!</definedName>
    <definedName name="_vena_DYNR_SCashFlowS2_BCashFlowB2_d1bb1539_d3855134">'Cash Flow'!#REF!</definedName>
    <definedName name="_vena_DYNR_SCashFlowS2_BCashFlowB2_d1bb1539_f8bb5ec2">'Cash Flow'!#REF!</definedName>
    <definedName name="_vena_DYNR_SCashFlowS2_BCashFlowB2_e5714258">'Cash Flow'!#REF!</definedName>
    <definedName name="_vena_DYNR_SCashFlowS2_BCashFlowB2_e5714258_5fa74cf7">'Cash Flow'!#REF!</definedName>
    <definedName name="_vena_DYNR_SCashFlowS2_BCashFlowB2_e5714258_7e68e9e8">'Cash Flow'!#REF!</definedName>
    <definedName name="_vena_DYNR_SCashFlowS2_BCashFlowB2_e5714258_b1f506af">'Cash Flow'!#REF!</definedName>
    <definedName name="_vena_DYNR_SCashFlowS2_BCashFlowB2_e5714258_d22ac0a5">'Cash Flow'!#REF!</definedName>
    <definedName name="_vena_DYNR_SCashFlowS2_BCashFlowB2_edf7e3be">'Cash Flow'!#REF!</definedName>
    <definedName name="_vena_DYNR_SCashFlowS2_BCashFlowB2_edf7e3be_44aa8f6a">'Cash Flow'!#REF!</definedName>
    <definedName name="_vena_DYNR_SCashFlowS2_BCashFlowB2_edf7e3be_5b839422">'Cash Flow'!#REF!</definedName>
    <definedName name="_vena_DYNR_SCashFlowS2_BCashFlowB2_edf7e3be_5df3a77c">'Cash Flow'!#REF!</definedName>
    <definedName name="_vena_DYNR_SCashFlowS2_BCashFlowB2_edf7e3be_6352d40">'Cash Flow'!#REF!</definedName>
    <definedName name="_vena_DYNR_SCashFlowS2_BCashFlowB2_edf7e3be_90398378">'Cash Flow'!#REF!</definedName>
    <definedName name="_vena_DYNR_SCashFlowS2_BCashFlowB2_edf7e3be_9b4392e1">'Cash Flow'!#REF!</definedName>
    <definedName name="_vena_DYNR_SCashFlowS2_BCashFlowB2_edf7e3be_a46b220">'Cash Flow'!#REF!</definedName>
    <definedName name="_vena_DYNR_SCashFlowS2_BCashFlowB2_edf7e3be_bc2fc9d4">'Cash Flow'!#REF!</definedName>
    <definedName name="_vena_DYNR_SCashFlowS2_BCashFlowB2_edf7e3be_c3a6cd55">'Cash Flow'!#REF!</definedName>
    <definedName name="_vena_DYNR_SCashFlowS2_BCashFlowB2_edf7e3be_c8ecbf35">'Cash Flow'!#REF!</definedName>
    <definedName name="_vena_DYNR_SCashFlowS2_BCashFlowB2_edf7e3be_d8a9d242">'Cash Flow'!#REF!</definedName>
    <definedName name="_vena_DYNR_SCashFlowS2_BCashFlowB2_edf7e3be_e41cf2d2">'Cash Flow'!#REF!</definedName>
    <definedName name="_vena_DYNR_SCashFlowS2_BCashFlowB2_edf7e3be_e7fed2d1">'Cash Flow'!#REF!</definedName>
    <definedName name="_vena_DYNR_SCashFlowS2_BCashFlowB2_f54af03e">'Cash Flow'!#REF!</definedName>
    <definedName name="_vena_DYNR_SCashFlowS2_BCashFlowB2_f54af03e_101fce54">'Cash Flow'!#REF!</definedName>
    <definedName name="_vena_DYNR_SCashFlowS2_BCashFlowB2_f54af03e_2f210a32">'Cash Flow'!#REF!</definedName>
    <definedName name="_vena_DYNR_SCashFlowS2_BCashFlowB2_f54af03e_a35f5e53">'Cash Flow'!#REF!</definedName>
    <definedName name="_vena_DYNR_SMultiSiteS1_BMultiSiteB2_1083f28a">'MYP-Multisite'!#REF!</definedName>
    <definedName name="_vena_DYNR_SMultiSiteS1_BMultiSiteB2_1083f28a_18257597">'MYP-Multisite'!#REF!</definedName>
    <definedName name="_vena_DYNR_SMultiSiteS1_BMultiSiteB2_1083f28a_1cc0ad1e">'MYP-Multisite'!#REF!</definedName>
    <definedName name="_vena_DYNR_SMultiSiteS1_BMultiSiteB2_1083f28a_266a052">'MYP-Multisite'!#REF!</definedName>
    <definedName name="_vena_DYNR_SMultiSiteS1_BMultiSiteB2_1083f28a_33c0163d">'MYP-Multisite'!#REF!</definedName>
    <definedName name="_vena_DYNR_SMultiSiteS1_BMultiSiteB2_1083f28a_48b78b0f">'MYP-Multisite'!#REF!</definedName>
    <definedName name="_vena_DYNR_SMultiSiteS1_BMultiSiteB2_1083f28a_5c04aa0f">'MYP-Multisite'!#REF!</definedName>
    <definedName name="_vena_DYNR_SMultiSiteS1_BMultiSiteB2_1083f28a_5c61f8b">'MYP-Multisite'!#REF!</definedName>
    <definedName name="_vena_DYNR_SMultiSiteS1_BMultiSiteB2_1083f28a_66c87532">'MYP-Multisite'!#REF!</definedName>
    <definedName name="_vena_DYNR_SMultiSiteS1_BMultiSiteB2_1083f28a_67e18b37">'MYP-Multisite'!#REF!</definedName>
    <definedName name="_vena_DYNR_SMultiSiteS1_BMultiSiteB2_1083f28a_6d2a7d3f">'MYP-Multisite'!#REF!</definedName>
    <definedName name="_vena_DYNR_SMultiSiteS1_BMultiSiteB2_1083f28a_6d9cdcc7">'MYP-Multisite'!#REF!</definedName>
    <definedName name="_vena_DYNR_SMultiSiteS1_BMultiSiteB2_1083f28a_aab6f2bb">'MYP-Multisite'!#REF!</definedName>
    <definedName name="_vena_DYNR_SMultiSiteS1_BMultiSiteB2_1083f28a_ce3bb66a">'MYP-Multisite'!#REF!</definedName>
    <definedName name="_vena_DYNR_SMultiSiteS1_BMultiSiteB2_1083f28a_d77bfc21">'MYP-Multisite'!#REF!</definedName>
    <definedName name="_vena_DYNR_SMultiSiteS1_BMultiSiteB2_1083f28a_e54cda2f">'MYP-Multisite'!#REF!</definedName>
    <definedName name="_vena_DYNR_SMultiSiteS1_BMultiSiteB2_1083f28a_f673c4a4">'MYP-Multisite'!#REF!</definedName>
    <definedName name="_vena_DYNR_SMultiSiteS1_BMultiSiteB2_1083f28a_ff77e202">'MYP-Multisite'!#REF!</definedName>
    <definedName name="_vena_DYNR_SMultiSiteS1_BMultiSiteB2_2396aed9">'MYP-Multisite'!#REF!</definedName>
    <definedName name="_vena_DYNR_SMultiSiteS1_BMultiSiteB2_2396aed9_cd03252d">'MYP-Multisite'!#REF!</definedName>
    <definedName name="_vena_DYNR_SMultiSiteS1_BMultiSiteB2_2396aed9_d1cf8d8a">'MYP-Multisite'!#REF!</definedName>
    <definedName name="_vena_DYNR_SMultiSiteS1_BMultiSiteB2_2396aed9_d8c9c6e0">'MYP-Multisite'!#REF!</definedName>
    <definedName name="_vena_DYNR_SMultiSiteS1_BMultiSiteB2_49f553b4">'MYP-Multisite'!#REF!</definedName>
    <definedName name="_vena_DYNR_SMultiSiteS1_BMultiSiteB2_49f553b4_375850">'MYP-Multisite'!#REF!</definedName>
    <definedName name="_vena_DYNR_SMultiSiteS1_BMultiSiteB2_49f553b4_7324f6a">'MYP-Multisite'!#REF!</definedName>
    <definedName name="_vena_DYNR_SMultiSiteS1_BMultiSiteB2_49f553b4_95f9b67c">'MYP-Multisite'!#REF!</definedName>
    <definedName name="_vena_DYNR_SMultiSiteS1_BMultiSiteB2_49f553b4_dec5b41e">'MYP-Multisite'!#REF!</definedName>
    <definedName name="_vena_DYNR_SMultiSiteS1_BMultiSiteB2_5033f3f4">'MYP-Multisite'!#REF!</definedName>
    <definedName name="_vena_DYNR_SMultiSiteS1_BMultiSiteB2_5033f3f4_b8d4232b">'MYP-Multisite'!#REF!</definedName>
    <definedName name="_vena_DYNR_SMultiSiteS1_BMultiSiteB2_55f7c923">'MYP-Multisite'!#REF!</definedName>
    <definedName name="_vena_DYNR_SMultiSiteS1_BMultiSiteB2_55f7c923_118ad63">'MYP-Multisite'!#REF!</definedName>
    <definedName name="_vena_DYNR_SMultiSiteS1_BMultiSiteB2_55f7c923_11b6eefd">'MYP-Multisite'!#REF!</definedName>
    <definedName name="_vena_DYNR_SMultiSiteS1_BMultiSiteB2_55f7c923_14041d4">'MYP-Multisite'!#REF!</definedName>
    <definedName name="_vena_DYNR_SMultiSiteS1_BMultiSiteB2_55f7c923_18d196c9">'MYP-Multisite'!#REF!</definedName>
    <definedName name="_vena_DYNR_SMultiSiteS1_BMultiSiteB2_55f7c923_1ed557d8">'MYP-Multisite'!#REF!</definedName>
    <definedName name="_vena_DYNR_SMultiSiteS1_BMultiSiteB2_55f7c923_21dc0aa1">'MYP-Multisite'!#REF!</definedName>
    <definedName name="_vena_DYNR_SMultiSiteS1_BMultiSiteB2_55f7c923_233b1751">'MYP-Multisite'!#REF!</definedName>
    <definedName name="_vena_DYNR_SMultiSiteS1_BMultiSiteB2_55f7c923_3435879d">'MYP-Multisite'!#REF!</definedName>
    <definedName name="_vena_DYNR_SMultiSiteS1_BMultiSiteB2_55f7c923_35646b70">'MYP-Multisite'!#REF!</definedName>
    <definedName name="_vena_DYNR_SMultiSiteS1_BMultiSiteB2_55f7c923_396eeda8">'MYP-Multisite'!#REF!</definedName>
    <definedName name="_vena_DYNR_SMultiSiteS1_BMultiSiteB2_55f7c923_39f000e5">'MYP-Multisite'!#REF!</definedName>
    <definedName name="_vena_DYNR_SMultiSiteS1_BMultiSiteB2_55f7c923_43cc2f69">'MYP-Multisite'!#REF!</definedName>
    <definedName name="_vena_DYNR_SMultiSiteS1_BMultiSiteB2_55f7c923_4c04577c">'MYP-Multisite'!#REF!</definedName>
    <definedName name="_vena_DYNR_SMultiSiteS1_BMultiSiteB2_55f7c923_514b6df3">'MYP-Multisite'!#REF!</definedName>
    <definedName name="_vena_DYNR_SMultiSiteS1_BMultiSiteB2_55f7c923_55e38e3d">'MYP-Multisite'!#REF!</definedName>
    <definedName name="_vena_DYNR_SMultiSiteS1_BMultiSiteB2_55f7c923_5752cbbc">'MYP-Multisite'!#REF!</definedName>
    <definedName name="_vena_DYNR_SMultiSiteS1_BMultiSiteB2_55f7c923_617a09c3">'MYP-Multisite'!#REF!</definedName>
    <definedName name="_vena_DYNR_SMultiSiteS1_BMultiSiteB2_55f7c923_63b92f00">'MYP-Multisite'!#REF!</definedName>
    <definedName name="_vena_DYNR_SMultiSiteS1_BMultiSiteB2_55f7c923_64721211">'MYP-Multisite'!#REF!</definedName>
    <definedName name="_vena_DYNR_SMultiSiteS1_BMultiSiteB2_55f7c923_6503df24">'MYP-Multisite'!#REF!</definedName>
    <definedName name="_vena_DYNR_SMultiSiteS1_BMultiSiteB2_55f7c923_651b351a">'MYP-Multisite'!#REF!</definedName>
    <definedName name="_vena_DYNR_SMultiSiteS1_BMultiSiteB2_55f7c923_6c82abe9">'MYP-Multisite'!#REF!</definedName>
    <definedName name="_vena_DYNR_SMultiSiteS1_BMultiSiteB2_55f7c923_7641836b">'MYP-Multisite'!#REF!</definedName>
    <definedName name="_vena_DYNR_SMultiSiteS1_BMultiSiteB2_55f7c923_7a5580aa">'MYP-Multisite'!#REF!</definedName>
    <definedName name="_vena_DYNR_SMultiSiteS1_BMultiSiteB2_55f7c923_7cfc3eb2">'MYP-Multisite'!#REF!</definedName>
    <definedName name="_vena_DYNR_SMultiSiteS1_BMultiSiteB2_55f7c923_7e077e7f">'MYP-Multisite'!#REF!</definedName>
    <definedName name="_vena_DYNR_SMultiSiteS1_BMultiSiteB2_55f7c923_802d58ef">'MYP-Multisite'!#REF!</definedName>
    <definedName name="_vena_DYNR_SMultiSiteS1_BMultiSiteB2_55f7c923_8c5bed71">'MYP-Multisite'!#REF!</definedName>
    <definedName name="_vena_DYNR_SMultiSiteS1_BMultiSiteB2_55f7c923_8ec2673d">'MYP-Multisite'!#REF!</definedName>
    <definedName name="_vena_DYNR_SMultiSiteS1_BMultiSiteB2_55f7c923_968b4003">'MYP-Multisite'!#REF!</definedName>
    <definedName name="_vena_DYNR_SMultiSiteS1_BMultiSiteB2_55f7c923_986252c0">'MYP-Multisite'!#REF!</definedName>
    <definedName name="_vena_DYNR_SMultiSiteS1_BMultiSiteB2_55f7c923_992bf5e5">'MYP-Multisite'!#REF!</definedName>
    <definedName name="_vena_DYNR_SMultiSiteS1_BMultiSiteB2_55f7c923_9ab31c02">'MYP-Multisite'!#REF!</definedName>
    <definedName name="_vena_DYNR_SMultiSiteS1_BMultiSiteB2_55f7c923_9b58f8f0">'MYP-Multisite'!#REF!</definedName>
    <definedName name="_vena_DYNR_SMultiSiteS1_BMultiSiteB2_55f7c923_9c0c9b73">'MYP-Multisite'!#REF!</definedName>
    <definedName name="_vena_DYNR_SMultiSiteS1_BMultiSiteB2_55f7c923_9ccd19c9">'MYP-Multisite'!#REF!</definedName>
    <definedName name="_vena_DYNR_SMultiSiteS1_BMultiSiteB2_55f7c923_a1526516">'MYP-Multisite'!#REF!</definedName>
    <definedName name="_vena_DYNR_SMultiSiteS1_BMultiSiteB2_55f7c923_a42b4b55">'MYP-Multisite'!#REF!</definedName>
    <definedName name="_vena_DYNR_SMultiSiteS1_BMultiSiteB2_55f7c923_abd12208">'MYP-Multisite'!#REF!</definedName>
    <definedName name="_vena_DYNR_SMultiSiteS1_BMultiSiteB2_55f7c923_ad8a070">'MYP-Multisite'!#REF!</definedName>
    <definedName name="_vena_DYNR_SMultiSiteS1_BMultiSiteB2_55f7c923_b3e2ad5">'MYP-Multisite'!#REF!</definedName>
    <definedName name="_vena_DYNR_SMultiSiteS1_BMultiSiteB2_55f7c923_b86719e6">'MYP-Multisite'!#REF!</definedName>
    <definedName name="_vena_DYNR_SMultiSiteS1_BMultiSiteB2_55f7c923_bbaf0cbf">'MYP-Multisite'!#REF!</definedName>
    <definedName name="_vena_DYNR_SMultiSiteS1_BMultiSiteB2_55f7c923_c1eb820">'MYP-Multisite'!#REF!</definedName>
    <definedName name="_vena_DYNR_SMultiSiteS1_BMultiSiteB2_55f7c923_c411f90e">'MYP-Multisite'!#REF!</definedName>
    <definedName name="_vena_DYNR_SMultiSiteS1_BMultiSiteB2_55f7c923_c5f7183">'MYP-Multisite'!#REF!</definedName>
    <definedName name="_vena_DYNR_SMultiSiteS1_BMultiSiteB2_55f7c923_cc4f91b5">'MYP-Multisite'!#REF!</definedName>
    <definedName name="_vena_DYNR_SMultiSiteS1_BMultiSiteB2_55f7c923_cfae27d">'MYP-Multisite'!#REF!</definedName>
    <definedName name="_vena_DYNR_SMultiSiteS1_BMultiSiteB2_55f7c923_d6891e6b">'MYP-Multisite'!#REF!</definedName>
    <definedName name="_vena_DYNR_SMultiSiteS1_BMultiSiteB2_55f7c923_d82d391a">'MYP-Multisite'!#REF!</definedName>
    <definedName name="_vena_DYNR_SMultiSiteS1_BMultiSiteB2_55f7c923_df82e26d">'MYP-Multisite'!#REF!</definedName>
    <definedName name="_vena_DYNR_SMultiSiteS1_BMultiSiteB2_55f7c923_e1cbf336">'MYP-Multisite'!#REF!</definedName>
    <definedName name="_vena_DYNR_SMultiSiteS1_BMultiSiteB2_55f7c923_ec3978f0">'MYP-Multisite'!#REF!</definedName>
    <definedName name="_vena_DYNR_SMultiSiteS1_BMultiSiteB2_55f7c923_f0b9b5b4">'MYP-Multisite'!#REF!</definedName>
    <definedName name="_vena_DYNR_SMultiSiteS1_BMultiSiteB2_55f7c923_f2169601">'MYP-Multisite'!#REF!</definedName>
    <definedName name="_vena_DYNR_SMultiSiteS1_BMultiSiteB2_55f7c923_f7a9f1e3">'MYP-Multisite'!#REF!</definedName>
    <definedName name="_vena_DYNR_SMultiSiteS1_BMultiSiteB2_6c2b2cb6">'MYP-Multisite'!#REF!</definedName>
    <definedName name="_vena_DYNR_SMultiSiteS1_BMultiSiteB2_6c2b2cb6_10006a5">'MYP-Multisite'!#REF!</definedName>
    <definedName name="_vena_DYNR_SMultiSiteS1_BMultiSiteB2_6c2b2cb6_48cf333c">'MYP-Multisite'!#REF!</definedName>
    <definedName name="_vena_DYNR_SMultiSiteS1_BMultiSiteB2_6c2b2cb6_60d0cade">'MYP-Multisite'!#REF!</definedName>
    <definedName name="_vena_DYNR_SMultiSiteS1_BMultiSiteB2_6c2b2cb6_6ea579b">'MYP-Multisite'!#REF!</definedName>
    <definedName name="_vena_DYNR_SMultiSiteS1_BMultiSiteB2_6c2b2cb6_78fcb914">'MYP-Multisite'!#REF!</definedName>
    <definedName name="_vena_DYNR_SMultiSiteS1_BMultiSiteB2_6c2b2cb6_86dea320">'MYP-Multisite'!#REF!</definedName>
    <definedName name="_vena_DYNR_SMultiSiteS1_BMultiSiteB2_6c2b2cb6_b5bd9a07">'MYP-Multisite'!#REF!</definedName>
    <definedName name="_vena_DYNR_SMultiSiteS1_BMultiSiteB2_6c2b2cb6_bae6ef71">'MYP-Multisite'!#REF!</definedName>
    <definedName name="_vena_DYNR_SMultiSiteS1_BMultiSiteB2_6c2b2cb6_d9899265">'MYP-Multisite'!#REF!</definedName>
    <definedName name="_vena_DYNR_SMultiSiteS1_BMultiSiteB2_6c2b2cb6_dc73bcd2">'MYP-Multisite'!#REF!</definedName>
    <definedName name="_vena_DYNR_SMultiSiteS1_BMultiSiteB2_6c2b2cb6_dc93b8b5">'MYP-Multisite'!#REF!</definedName>
    <definedName name="_vena_DYNR_SMultiSiteS1_BMultiSiteB2_6c2b2cb6_f1e394f8">'MYP-Multisite'!#REF!</definedName>
    <definedName name="_vena_DYNR_SMultiSiteS1_BMultiSiteB2_6c2b2cb6_ffdbe2f">'MYP-Multisite'!#REF!</definedName>
    <definedName name="_vena_DYNR_SMultiSiteS1_BMultiSiteB2_78bb1bb8">'MYP-Multisite'!#REF!</definedName>
    <definedName name="_vena_DYNR_SMultiSiteS1_BMultiSiteB2_78bb1bb8_10c66a32">'MYP-Multisite'!#REF!</definedName>
    <definedName name="_vena_DYNR_SMultiSiteS1_BMultiSiteB2_78bb1bb8_1615aecc">'MYP-Multisite'!#REF!</definedName>
    <definedName name="_vena_DYNR_SMultiSiteS1_BMultiSiteB2_78bb1bb8_18938aa5">'MYP-Multisite'!#REF!</definedName>
    <definedName name="_vena_DYNR_SMultiSiteS1_BMultiSiteB2_78bb1bb8_1d1357df">'MYP-Multisite'!#REF!</definedName>
    <definedName name="_vena_DYNR_SMultiSiteS1_BMultiSiteB2_78bb1bb8_29a8b5cf">'MYP-Multisite'!#REF!</definedName>
    <definedName name="_vena_DYNR_SMultiSiteS1_BMultiSiteB2_78bb1bb8_2b98d891">'MYP-Multisite'!#REF!</definedName>
    <definedName name="_vena_DYNR_SMultiSiteS1_BMultiSiteB2_78bb1bb8_3372ebfb">'MYP-Multisite'!#REF!</definedName>
    <definedName name="_vena_DYNR_SMultiSiteS1_BMultiSiteB2_78bb1bb8_35160283">'MYP-Multisite'!#REF!</definedName>
    <definedName name="_vena_DYNR_SMultiSiteS1_BMultiSiteB2_78bb1bb8_3546aac5">'MYP-Multisite'!#REF!</definedName>
    <definedName name="_vena_DYNR_SMultiSiteS1_BMultiSiteB2_78bb1bb8_4fe112bc">'MYP-Multisite'!#REF!</definedName>
    <definedName name="_vena_DYNR_SMultiSiteS1_BMultiSiteB2_78bb1bb8_5385997d">'MYP-Multisite'!#REF!</definedName>
    <definedName name="_vena_DYNR_SMultiSiteS1_BMultiSiteB2_78bb1bb8_58fd94f4">'MYP-Multisite'!#REF!</definedName>
    <definedName name="_vena_DYNR_SMultiSiteS1_BMultiSiteB2_78bb1bb8_5bc63b6">'MYP-Multisite'!#REF!</definedName>
    <definedName name="_vena_DYNR_SMultiSiteS1_BMultiSiteB2_78bb1bb8_767e30f0">'MYP-Multisite'!#REF!</definedName>
    <definedName name="_vena_DYNR_SMultiSiteS1_BMultiSiteB2_78bb1bb8_805c43a2">'MYP-Multisite'!#REF!</definedName>
    <definedName name="_vena_DYNR_SMultiSiteS1_BMultiSiteB2_78bb1bb8_8f5854c6">'MYP-Multisite'!#REF!</definedName>
    <definedName name="_vena_DYNR_SMultiSiteS1_BMultiSiteB2_78bb1bb8_92e48f40">'MYP-Multisite'!#REF!</definedName>
    <definedName name="_vena_DYNR_SMultiSiteS1_BMultiSiteB2_78bb1bb8_9653b8bb">'MYP-Multisite'!#REF!</definedName>
    <definedName name="_vena_DYNR_SMultiSiteS1_BMultiSiteB2_78bb1bb8_97d53bc3">'MYP-Multisite'!#REF!</definedName>
    <definedName name="_vena_DYNR_SMultiSiteS1_BMultiSiteB2_78bb1bb8_9ba2ae1">'MYP-Multisite'!#REF!</definedName>
    <definedName name="_vena_DYNR_SMultiSiteS1_BMultiSiteB2_78bb1bb8_9de4ee62">'MYP-Multisite'!#REF!</definedName>
    <definedName name="_vena_DYNR_SMultiSiteS1_BMultiSiteB2_78bb1bb8_aebd30b">'MYP-Multisite'!#REF!</definedName>
    <definedName name="_vena_DYNR_SMultiSiteS1_BMultiSiteB2_78bb1bb8_c79a53fd">'MYP-Multisite'!#REF!</definedName>
    <definedName name="_vena_DYNR_SMultiSiteS1_BMultiSiteB2_78bb1bb8_cdd00a">'MYP-Multisite'!#REF!</definedName>
    <definedName name="_vena_DYNR_SMultiSiteS1_BMultiSiteB2_78bb1bb8_ce166b43">'MYP-Multisite'!#REF!</definedName>
    <definedName name="_vena_DYNR_SMultiSiteS1_BMultiSiteB2_78bb1bb8_dab21603">'MYP-Multisite'!#REF!</definedName>
    <definedName name="_vena_DYNR_SMultiSiteS1_BMultiSiteB2_78bb1bb8_e467ea12">'MYP-Multisite'!#REF!</definedName>
    <definedName name="_vena_DYNR_SMultiSiteS1_BMultiSiteB2_78bb1bb8_e9d95bdc">'MYP-Multisite'!#REF!</definedName>
    <definedName name="_vena_DYNR_SMultiSiteS1_BMultiSiteB2_78bb1bb8_f30c249d">'MYP-Multisite'!#REF!</definedName>
    <definedName name="_vena_DYNR_SMultiSiteS1_BMultiSiteB2_7d025f42">'MYP-Multisite'!#REF!</definedName>
    <definedName name="_vena_DYNR_SMultiSiteS1_BMultiSiteB2_7d025f42_1152c8fc">'MYP-Multisite'!#REF!</definedName>
    <definedName name="_vena_DYNR_SMultiSiteS1_BMultiSiteB2_7d025f42_17952780">'MYP-Multisite'!#REF!</definedName>
    <definedName name="_vena_DYNR_SMultiSiteS1_BMultiSiteB2_7d025f42_1e244ac4">'MYP-Multisite'!#REF!</definedName>
    <definedName name="_vena_DYNR_SMultiSiteS1_BMultiSiteB2_7d025f42_2dab5007">'MYP-Multisite'!#REF!</definedName>
    <definedName name="_vena_DYNR_SMultiSiteS1_BMultiSiteB2_7d025f42_6453bc0c">'MYP-Multisite'!#REF!</definedName>
    <definedName name="_vena_DYNR_SMultiSiteS1_BMultiSiteB2_7d025f42_783240e">'MYP-Multisite'!#REF!</definedName>
    <definedName name="_vena_DYNR_SMultiSiteS1_BMultiSiteB2_7d025f42_976d45b9">'MYP-Multisite'!#REF!</definedName>
    <definedName name="_vena_DYNR_SMultiSiteS1_BMultiSiteB2_7d025f42_a6a6b01f">'MYP-Multisite'!#REF!</definedName>
    <definedName name="_vena_DYNR_SMultiSiteS1_BMultiSiteB2_7d025f42_b011ba2a">'MYP-Multisite'!#REF!</definedName>
    <definedName name="_vena_DYNR_SMultiSiteS1_BMultiSiteB2_7d025f42_be50631">'MYP-Multisite'!#REF!</definedName>
    <definedName name="_vena_DYNR_SMultiSiteS1_BMultiSiteB2_7d025f42_d125756">'MYP-Multisite'!#REF!</definedName>
    <definedName name="_vena_DYNR_SMultiSiteS1_BMultiSiteB2_7d025f42_dd65e8df">'MYP-Multisite'!#REF!</definedName>
    <definedName name="_vena_DYNR_SMultiSiteS1_BMultiSiteB2_7d025f42_e4c9a740">'MYP-Multisite'!#REF!</definedName>
    <definedName name="_vena_DYNR_SMultiSiteS1_BMultiSiteB2_7d025f42_e83cdd00">'MYP-Multisite'!#REF!</definedName>
    <definedName name="_vena_DYNR_SMultiSiteS1_BMultiSiteB2_7d025f42_f965b5e4">'MYP-Multisite'!#REF!</definedName>
    <definedName name="_vena_DYNR_SMultiSiteS1_BMultiSiteB2_7d025f42_fead3466">'MYP-Multisite'!#REF!</definedName>
    <definedName name="_vena_DYNR_SMultiSiteS1_BMultiSiteB2_8cc9f877">'MYP-Multisite'!#REF!</definedName>
    <definedName name="_vena_DYNR_SMultiSiteS1_BMultiSiteB2_8cc9f877_2b680eb0">'MYP-Multisite'!#REF!</definedName>
    <definedName name="_vena_DYNR_SMultiSiteS1_BMultiSiteB2_8cc9f877_6975eff7">'MYP-Multisite'!#REF!</definedName>
    <definedName name="_vena_DYNR_SMultiSiteS1_BMultiSiteB2_8cc9f877_71a44a71">'MYP-Multisite'!#REF!</definedName>
    <definedName name="_vena_DYNR_SMultiSiteS1_BMultiSiteB2_8cc9f877_75060309">'MYP-Multisite'!#REF!</definedName>
    <definedName name="_vena_DYNR_SMultiSiteS1_BMultiSiteB2_8cc9f877_7f302e48">'MYP-Multisite'!#REF!</definedName>
    <definedName name="_vena_DYNR_SMultiSiteS1_BMultiSiteB2_8cc9f877_83042bd8">'MYP-Multisite'!#REF!</definedName>
    <definedName name="_vena_DYNR_SMultiSiteS1_BMultiSiteB2_8cc9f877_8ace2d9a">'MYP-Multisite'!#REF!</definedName>
    <definedName name="_vena_DYNR_SMultiSiteS1_BMultiSiteB2_8cc9f877_b18f75a5">'MYP-Multisite'!#REF!</definedName>
    <definedName name="_vena_DYNR_SMultiSiteS1_BMultiSiteB2_8cc9f877_d28070fa">'MYP-Multisite'!#REF!</definedName>
    <definedName name="_vena_DYNR_SMultiSiteS1_BMultiSiteB2_8cc9f877_edb1d49">'MYP-Multisite'!#REF!</definedName>
    <definedName name="_vena_DYNR_SMultiSiteS1_BMultiSiteB2_8cc9f877_f9da58cb">'MYP-Multisite'!#REF!</definedName>
    <definedName name="_vena_DYNR_SMultiSiteS1_BMultiSiteB2_8cc9f877_fe8dea96">'MYP-Multisite'!#REF!</definedName>
    <definedName name="_vena_DYNR_SMultiSiteS1_BMultiSiteB2_adb832b0">'MYP-Multisite'!#REF!</definedName>
    <definedName name="_vena_DYNR_SMultiSiteS1_BMultiSiteB2_adb832b0_23501d0e">'MYP-Multisite'!#REF!</definedName>
    <definedName name="_vena_DYNR_SMultiSiteS1_BMultiSiteB2_adb832b0_32481d1d">'MYP-Multisite'!#REF!</definedName>
    <definedName name="_vena_DYNR_SMultiSiteS1_BMultiSiteB2_adb832b0_33ac7c57">'MYP-Multisite'!#REF!</definedName>
    <definedName name="_vena_DYNR_SMultiSiteS1_BMultiSiteB2_adb832b0_7b39620">'MYP-Multisite'!#REF!</definedName>
    <definedName name="_vena_DYNR_SMultiSiteS1_BMultiSiteB2_adb832b0_7d7fca23">'MYP-Multisite'!#REF!</definedName>
    <definedName name="_vena_DYNR_SMultiSiteS1_BMultiSiteB2_adb832b0_82d4541f">'MYP-Multisite'!#REF!</definedName>
    <definedName name="_vena_DYNR_SMultiSiteS1_BMultiSiteB2_adb832b0_9f11d8eb">'MYP-Multisite'!#REF!</definedName>
    <definedName name="_vena_DYNR_SMultiSiteS1_BMultiSiteB2_adb832b0_a2703058">'MYP-Multisite'!#REF!</definedName>
    <definedName name="_vena_DYNR_SMultiSiteS1_BMultiSiteB2_adb832b0_a32b659d">'MYP-Multisite'!#REF!</definedName>
    <definedName name="_vena_DYNR_SMultiSiteS1_BMultiSiteB2_adb832b0_a4d2107">'MYP-Multisite'!#REF!</definedName>
    <definedName name="_vena_DYNR_SMultiSiteS1_BMultiSiteB2_adb832b0_db0a0eb5">'MYP-Multisite'!#REF!</definedName>
    <definedName name="_vena_DYNR_SMultiSiteS1_BMultiSiteB2_adb832b0_ed606980">'MYP-Multisite'!#REF!</definedName>
    <definedName name="_vena_DYNR_SMultiSiteS1_BMultiSiteB2_adb832b0_ee9a8aec">'MYP-Multisite'!#REF!</definedName>
    <definedName name="_vena_DYNR_SMultiSiteS1_BMultiSiteB2_adb832b0_eedc92f2">'MYP-Multisite'!#REF!</definedName>
    <definedName name="_vena_DYNR_SMultiSiteS1_BMultiSiteB2_b8d7562e">'MYP-Multisite'!#REF!</definedName>
    <definedName name="_vena_DYNR_SMultiSiteS1_BMultiSiteB2_b8d7562e_115e05aa">'MYP-Multisite'!#REF!</definedName>
    <definedName name="_vena_DYNR_SMultiSiteS1_BMultiSiteB2_b8d7562e_1af4b502">'MYP-Multisite'!#REF!</definedName>
    <definedName name="_vena_DYNR_SMultiSiteS1_BMultiSiteB2_b8d7562e_224e926b">'MYP-Multisite'!#REF!</definedName>
    <definedName name="_vena_DYNR_SMultiSiteS1_BMultiSiteB2_b8d7562e_2280ab0b">'MYP-Multisite'!#REF!</definedName>
    <definedName name="_vena_DYNR_SMultiSiteS1_BMultiSiteB2_b8d7562e_328c5202">'MYP-Multisite'!#REF!</definedName>
    <definedName name="_vena_DYNR_SMultiSiteS1_BMultiSiteB2_b8d7562e_46b7a4b3">'MYP-Multisite'!#REF!</definedName>
    <definedName name="_vena_DYNR_SMultiSiteS1_BMultiSiteB2_b8d7562e_484311f6">'MYP-Multisite'!#REF!</definedName>
    <definedName name="_vena_DYNR_SMultiSiteS1_BMultiSiteB2_b8d7562e_4cc4b58e">'MYP-Multisite'!#REF!</definedName>
    <definedName name="_vena_DYNR_SMultiSiteS1_BMultiSiteB2_b8d7562e_4d59bf8">'MYP-Multisite'!#REF!</definedName>
    <definedName name="_vena_DYNR_SMultiSiteS1_BMultiSiteB2_b8d7562e_4f22409a">'MYP-Multisite'!#REF!</definedName>
    <definedName name="_vena_DYNR_SMultiSiteS1_BMultiSiteB2_b8d7562e_50578fe5">'MYP-Multisite'!#REF!</definedName>
    <definedName name="_vena_DYNR_SMultiSiteS1_BMultiSiteB2_b8d7562e_512f5e58">'MYP-Multisite'!#REF!</definedName>
    <definedName name="_vena_DYNR_SMultiSiteS1_BMultiSiteB2_b8d7562e_534637d2">'MYP-Multisite'!#REF!</definedName>
    <definedName name="_vena_DYNR_SMultiSiteS1_BMultiSiteB2_b8d7562e_538af309">'MYP-Multisite'!#REF!</definedName>
    <definedName name="_vena_DYNR_SMultiSiteS1_BMultiSiteB2_b8d7562e_5a9e165a">'MYP-Multisite'!#REF!</definedName>
    <definedName name="_vena_DYNR_SMultiSiteS1_BMultiSiteB2_b8d7562e_644ff236">'MYP-Multisite'!#REF!</definedName>
    <definedName name="_vena_DYNR_SMultiSiteS1_BMultiSiteB2_b8d7562e_75fdaee4">'MYP-Multisite'!#REF!</definedName>
    <definedName name="_vena_DYNR_SMultiSiteS1_BMultiSiteB2_b8d7562e_770e5cc6">'MYP-Multisite'!#REF!</definedName>
    <definedName name="_vena_DYNR_SMultiSiteS1_BMultiSiteB2_b8d7562e_78b80a4e">'MYP-Multisite'!#REF!</definedName>
    <definedName name="_vena_DYNR_SMultiSiteS1_BMultiSiteB2_b8d7562e_78f01a3e">'MYP-Multisite'!#REF!</definedName>
    <definedName name="_vena_DYNR_SMultiSiteS1_BMultiSiteB2_b8d7562e_7af0a58b">'MYP-Multisite'!#REF!</definedName>
    <definedName name="_vena_DYNR_SMultiSiteS1_BMultiSiteB2_b8d7562e_7c39d487">'MYP-Multisite'!#REF!</definedName>
    <definedName name="_vena_DYNR_SMultiSiteS1_BMultiSiteB2_b8d7562e_7ecadbf">'MYP-Multisite'!#REF!</definedName>
    <definedName name="_vena_DYNR_SMultiSiteS1_BMultiSiteB2_b8d7562e_7fdb0bcf">'MYP-Multisite'!#REF!</definedName>
    <definedName name="_vena_DYNR_SMultiSiteS1_BMultiSiteB2_b8d7562e_81190970">'MYP-Multisite'!#REF!</definedName>
    <definedName name="_vena_DYNR_SMultiSiteS1_BMultiSiteB2_b8d7562e_85db68ba">'MYP-Multisite'!#REF!</definedName>
    <definedName name="_vena_DYNR_SMultiSiteS1_BMultiSiteB2_b8d7562e_95f19f73">'MYP-Multisite'!#REF!</definedName>
    <definedName name="_vena_DYNR_SMultiSiteS1_BMultiSiteB2_b8d7562e_a4bd74cb">'MYP-Multisite'!#REF!</definedName>
    <definedName name="_vena_DYNR_SMultiSiteS1_BMultiSiteB2_b8d7562e_a5151797">'MYP-Multisite'!#REF!</definedName>
    <definedName name="_vena_DYNR_SMultiSiteS1_BMultiSiteB2_b8d7562e_a611fd4a">'MYP-Multisite'!#REF!</definedName>
    <definedName name="_vena_DYNR_SMultiSiteS1_BMultiSiteB2_b8d7562e_ac06bb82">'MYP-Multisite'!#REF!</definedName>
    <definedName name="_vena_DYNR_SMultiSiteS1_BMultiSiteB2_b8d7562e_b2a64682">'MYP-Multisite'!#REF!</definedName>
    <definedName name="_vena_DYNR_SMultiSiteS1_BMultiSiteB2_b8d7562e_b53624ad">'MYP-Multisite'!#REF!</definedName>
    <definedName name="_vena_DYNR_SMultiSiteS1_BMultiSiteB2_b8d7562e_b94b7e30">'MYP-Multisite'!#REF!</definedName>
    <definedName name="_vena_DYNR_SMultiSiteS1_BMultiSiteB2_b8d7562e_bc991d76">'MYP-Multisite'!#REF!</definedName>
    <definedName name="_vena_DYNR_SMultiSiteS1_BMultiSiteB2_b8d7562e_cbeb33a3">'MYP-Multisite'!#REF!</definedName>
    <definedName name="_vena_DYNR_SMultiSiteS1_BMultiSiteB2_b8d7562e_cc54394d">'MYP-Multisite'!#REF!</definedName>
    <definedName name="_vena_DYNR_SMultiSiteS1_BMultiSiteB2_b8d7562e_df86b4d0">'MYP-Multisite'!#REF!</definedName>
    <definedName name="_vena_DYNR_SMultiSiteS1_BMultiSiteB2_b8d7562e_eefa5677">'MYP-Multisite'!#REF!</definedName>
    <definedName name="_vena_DYNR_SMultiSiteS1_BMultiSiteB2_b8d7562e_fdeb7a2b">'MYP-Multisite'!#REF!</definedName>
    <definedName name="_vena_DYNR_SMultiSiteS1_BMultiSiteB2_bc191dd">'MYP-Multisite'!#REF!</definedName>
    <definedName name="_vena_DYNR_SMultiSiteS1_BMultiSiteB2_bc191dd_219913fa">'MYP-Multisite'!#REF!</definedName>
    <definedName name="_vena_DYNR_SMultiSiteS1_BMultiSiteB2_bc191dd_295b0bf0">'MYP-Multisite'!#REF!</definedName>
    <definedName name="_vena_DYNR_SMultiSiteS1_BMultiSiteB2_bc191dd_5b0ede64">'MYP-Multisite'!#REF!</definedName>
    <definedName name="_vena_DYNR_SMultiSiteS1_BMultiSiteB2_bc191dd_5e360d60">'MYP-Multisite'!#REF!</definedName>
    <definedName name="_vena_DYNR_SMultiSiteS1_BMultiSiteB2_bc191dd_736c7057">'MYP-Multisite'!#REF!</definedName>
    <definedName name="_vena_DYNR_SMultiSiteS1_BMultiSiteB2_bc191dd_79cf4f38">'MYP-Multisite'!#REF!</definedName>
    <definedName name="_vena_DYNR_SMultiSiteS1_BMultiSiteB2_bc191dd_8fce9b0d">'MYP-Multisite'!#REF!</definedName>
    <definedName name="_vena_DYNR_SMultiSiteS1_BMultiSiteB2_bc191dd_95e8d1af">'MYP-Multisite'!#REF!</definedName>
    <definedName name="_vena_DYNR_SMultiSiteS1_BMultiSiteB2_bc191dd_9bc265c9">'MYP-Multisite'!#REF!</definedName>
    <definedName name="_vena_DYNR_SMultiSiteS1_BMultiSiteB2_bc191dd_9f507c3f">'MYP-Multisite'!#REF!</definedName>
    <definedName name="_vena_DYNR_SMultiSiteS1_BMultiSiteB2_bc191dd_a21de25">'MYP-Multisite'!#REF!</definedName>
    <definedName name="_vena_DYNR_SMultiSiteS1_BMultiSiteB2_bc191dd_b5dfa63e">'MYP-Multisite'!#REF!</definedName>
    <definedName name="_vena_DYNR_SMultiSiteS1_BMultiSiteB2_bc191dd_bf7b3bc7">'MYP-Multisite'!#REF!</definedName>
    <definedName name="_vena_DYNR_SMultiSiteS1_BMultiSiteB2_bc191dd_c243cf59">'MYP-Multisite'!#REF!</definedName>
    <definedName name="_vena_DYNR_SMultiSiteS1_BMultiSiteB2_bc191dd_c97aa3e2">'MYP-Multisite'!#REF!</definedName>
    <definedName name="_vena_DYNR_SMultiSiteS1_BMultiSiteB2_bc191dd_ca2f7d3a">'MYP-Multisite'!#REF!</definedName>
    <definedName name="_vena_DYNR_SMultiSiteS1_BMultiSiteB2_bc191dd_ce673365">'MYP-Multisite'!#REF!</definedName>
    <definedName name="_vena_DYNR_SMultiSiteS1_BMultiSiteB2_bc191dd_d34bbd84">'MYP-Multisite'!#REF!</definedName>
    <definedName name="_vena_DYNR_SMultiSiteS1_BMultiSiteB2_bc191dd_f1ab526e">'MYP-Multisite'!#REF!</definedName>
    <definedName name="_vena_DYNR_SMultiSiteS1_BMultiSiteB2_bc191dd_fd9f1a4e">'MYP-Multisite'!#REF!</definedName>
    <definedName name="_vena_DYNR_SMultiSiteS1_BMultiSiteB2_f047399e">'MYP-Multisite'!#REF!</definedName>
    <definedName name="_vena_DYNR_SMultiSiteS1_BMultiSiteB2_f047399e_95beef1f">'MYP-Multisite'!#REF!</definedName>
    <definedName name="_vena_DYNR_SMultiSiteS1_BMultiSiteB2_f047399e_9ec4a939">'MYP-Multisite'!#REF!</definedName>
    <definedName name="_vena_DYNR_SMultiSiteS1_BMultiSiteB2_f047399e_de8844ca">'MYP-Multisite'!#REF!</definedName>
    <definedName name="_vena_DYNR_SMultiSiteS1_BMultiSiteB2_f047399e_fc0c2cdb">'MYP-Multisite'!#REF!</definedName>
    <definedName name="_vena_DYNR_SMultiSiteS1_BMultiSiteB2_f31818a5">'MYP-Multisite'!#REF!</definedName>
    <definedName name="_vena_DYNR_SMultiSiteS1_BMultiSiteB2_f31818a5_1d344a50">'MYP-Multisite'!#REF!</definedName>
    <definedName name="_vena_DYNR_SMultiSiteS1_BMultiSiteB2_f31818a5_2bcb8464">'MYP-Multisite'!#REF!</definedName>
    <definedName name="_vena_DYNR_SMultiSiteS1_BMultiSiteB2_f31818a5_50d8c347">'MYP-Multisite'!#REF!</definedName>
    <definedName name="_vena_DYNR_SMultiSiteS1_BMultiSiteB2_f31818a5_51d7b9fd">'MYP-Multisite'!#REF!</definedName>
    <definedName name="_vena_DYNR_SMultiSiteS1_BMultiSiteB2_f31818a5_7e2e2035">'MYP-Multisite'!#REF!</definedName>
    <definedName name="_vena_DYNR_SMultiSiteS1_BMultiSiteB2_f31818a5_88eb4b71">'MYP-Multisite'!#REF!</definedName>
    <definedName name="_vena_DYNR_SMultiSiteS1_BMultiSiteB2_f31818a5_94d9b079">'MYP-Multisite'!#REF!</definedName>
    <definedName name="_vena_DYNR_SMultiSiteS1_BMultiSiteB2_f31818a5_e28f4ba8">'MYP-Multisite'!#REF!</definedName>
    <definedName name="_vena_DYNR_SMultiSiteS1_BMultiSiteB2_f31818a5_e2e1efed">'MYP-Multisite'!#REF!</definedName>
    <definedName name="_vena_DYNR_SMultiSiteS1_BMultiSiteB2_f31818a5_f01b014b">'MYP-Multisite'!#REF!</definedName>
    <definedName name="_vena_DYNR_SMultiSiteS1_BMultiSiteB2_f31818a5_f4191fd5">'MYP-Multisite'!#REF!</definedName>
    <definedName name="_vena_DYNR_SMultiSiteS1_BMultiSiteB2_f9a1286a">'MYP-Multisite'!#REF!</definedName>
    <definedName name="_vena_DYNR_SMultiSiteS1_BMultiSiteB2_f9a1286a_1fa1bce4">'MYP-Multisite'!#REF!</definedName>
    <definedName name="_vena_DYNR_SMultiSiteS1_BMultiSiteB2_f9a1286a_20d43404">'MYP-Multisite'!#REF!</definedName>
    <definedName name="_vena_DYNR_SMultiSiteS1_BMultiSiteB2_f9a1286a_2dfb7995">'MYP-Multisite'!#REF!</definedName>
    <definedName name="_vena_DYNR_SMultiSiteS1_BMultiSiteB2_f9a1286a_46e19d4b">'MYP-Multisite'!#REF!</definedName>
    <definedName name="_vena_DYNR_SMultiSiteS1_BMultiSiteB2_f9a1286a_580c7fef">'MYP-Multisite'!#REF!</definedName>
    <definedName name="_vena_DYNR_SMultiSiteS1_BMultiSiteB2_f9a1286a_77933548">'MYP-Multisite'!#REF!</definedName>
    <definedName name="_vena_DYNR_SMultiSiteS1_BMultiSiteB2_f9a1286a_81ebebb1">'MYP-Multisite'!#REF!</definedName>
    <definedName name="_vena_DYNR_SMultiSiteS1_BMultiSiteB2_f9a1286a_96a4b410">'MYP-Multisite'!#REF!</definedName>
    <definedName name="_vena_DYNR_SMultiSiteS1_BMultiSiteB2_f9a1286a_b94a6cf5">'MYP-Multisite'!#REF!</definedName>
    <definedName name="_vena_DYNR_SMultiSiteS1_BMultiSiteB2_f9a1286a_c7f34fca">'MYP-Multisite'!#REF!</definedName>
    <definedName name="_vena_DYNR_SMultiSiteS1_BMultiSiteB2_f9a1286a_cebaec9c">'MYP-Multisite'!#REF!</definedName>
    <definedName name="_vena_DYNR_SMultiSiteS1_BMultiSiteB2_f9a1286a_e885a314">'MYP-Multisite'!#REF!</definedName>
    <definedName name="_vena_DYNR_SMultiSiteS1_BMultiSiteB2_f9a1286a_f3ad5787">'MYP-Multisite'!#REF!</definedName>
    <definedName name="_vena_DYNR_SMYPS1_BMYPB2_22528b00">MYP!#REF!</definedName>
    <definedName name="_vena_DYNR_SMYPS1_BMYPB2_22528b00_12495c4b">MYP!#REF!</definedName>
    <definedName name="_vena_DYNR_SMYPS1_BMYPB2_22528b00_1aa277f3">MYP!#REF!</definedName>
    <definedName name="_vena_DYNR_SMYPS1_BMYPB2_22528b00_1e850ea7">MYP!#REF!</definedName>
    <definedName name="_vena_DYNR_SMYPS1_BMYPB2_22528b00_2da1d61d">MYP!#REF!</definedName>
    <definedName name="_vena_DYNR_SMYPS1_BMYPB2_22528b00_35cfaf60">MYP!#REF!</definedName>
    <definedName name="_vena_DYNR_SMYPS1_BMYPB2_22528b00_3d006316">MYP!#REF!</definedName>
    <definedName name="_vena_DYNR_SMYPS1_BMYPB2_22528b00_5d1aeb70">MYP!#REF!</definedName>
    <definedName name="_vena_DYNR_SMYPS1_BMYPB2_22528b00_6c08f8a2">MYP!#REF!</definedName>
    <definedName name="_vena_DYNR_SMYPS1_BMYPB2_22528b00_7d7d3a43">MYP!#REF!</definedName>
    <definedName name="_vena_DYNR_SMYPS1_BMYPB2_22528b00_80ed1ffc">MYP!#REF!</definedName>
    <definedName name="_vena_DYNR_SMYPS1_BMYPB2_22528b00_83cec237">MYP!#REF!</definedName>
    <definedName name="_vena_DYNR_SMYPS1_BMYPB2_22528b00_8b561b4a">MYP!#REF!</definedName>
    <definedName name="_vena_DYNR_SMYPS1_BMYPB2_22528b00_8e20437b">MYP!#REF!</definedName>
    <definedName name="_vena_DYNR_SMYPS1_BMYPB2_22528b00_ad7b58c8">MYP!#REF!</definedName>
    <definedName name="_vena_DYNR_SMYPS1_BMYPB2_22528b00_b44e0f9a">MYP!#REF!</definedName>
    <definedName name="_vena_DYNR_SMYPS1_BMYPB2_22528b00_b62113e5">MYP!#REF!</definedName>
    <definedName name="_vena_DYNR_SMYPS1_BMYPB2_22528b00_c35649bd">MYP!#REF!</definedName>
    <definedName name="_vena_DYNR_SMYPS1_BMYPB2_22528b00_c88e52e3">MYP!#REF!</definedName>
    <definedName name="_vena_DYNR_SMYPS1_BMYPB2_22528b00_d31b8706">MYP!#REF!</definedName>
    <definedName name="_vena_DYNR_SMYPS1_BMYPB2_22528b00_fb39b19d">MYP!#REF!</definedName>
    <definedName name="_vena_DYNR_SMYPS1_BMYPB2_625d4a93">MYP!#REF!</definedName>
    <definedName name="_vena_DYNR_SMYPS1_BMYPB2_625d4a93_229e97e0">MYP!#REF!</definedName>
    <definedName name="_vena_DYNR_SMYPS1_BMYPB2_625d4a93_2bf73d91">MYP!#REF!</definedName>
    <definedName name="_vena_DYNR_SMYPS1_BMYPB2_625d4a93_2de3827">MYP!#REF!</definedName>
    <definedName name="_vena_DYNR_SMYPS1_BMYPB2_625d4a93_424009e8">MYP!#REF!</definedName>
    <definedName name="_vena_DYNR_SMYPS1_BMYPB2_625d4a93_4f214f4">MYP!#REF!</definedName>
    <definedName name="_vena_DYNR_SMYPS1_BMYPB2_625d4a93_50dd5b56">MYP!#REF!</definedName>
    <definedName name="_vena_DYNR_SMYPS1_BMYPB2_625d4a93_65b18b21">MYP!#REF!</definedName>
    <definedName name="_vena_DYNR_SMYPS1_BMYPB2_625d4a93_660f2ac5">MYP!#REF!</definedName>
    <definedName name="_vena_DYNR_SMYPS1_BMYPB2_625d4a93_6a46571f">MYP!#REF!</definedName>
    <definedName name="_vena_DYNR_SMYPS1_BMYPB2_625d4a93_6f81b445">MYP!#REF!</definedName>
    <definedName name="_vena_DYNR_SMYPS1_BMYPB2_625d4a93_7164502f">MYP!#REF!</definedName>
    <definedName name="_vena_DYNR_SMYPS1_BMYPB2_625d4a93_73922b88">MYP!#REF!</definedName>
    <definedName name="_vena_DYNR_SMYPS1_BMYPB2_625d4a93_77a61c8b">MYP!#REF!</definedName>
    <definedName name="_vena_DYNR_SMYPS1_BMYPB2_625d4a93_8066ed4f">MYP!#REF!</definedName>
    <definedName name="_vena_DYNR_SMYPS1_BMYPB2_625d4a93_8077ecdc">MYP!#REF!</definedName>
    <definedName name="_vena_DYNR_SMYPS1_BMYPB2_625d4a93_820c11bc">MYP!#REF!</definedName>
    <definedName name="_vena_DYNR_SMYPS1_BMYPB2_625d4a93_98b428bf">MYP!#REF!</definedName>
    <definedName name="_vena_DYNR_SMYPS1_BMYPB2_625d4a93_a812ff7d">MYP!#REF!</definedName>
    <definedName name="_vena_DYNR_SMYPS1_BMYPB2_625d4a93_aef9863a">MYP!#REF!</definedName>
    <definedName name="_vena_DYNR_SMYPS1_BMYPB2_625d4a93_b26a2ab1">MYP!#REF!</definedName>
    <definedName name="_vena_DYNR_SMYPS1_BMYPB2_625d4a93_b2c45dfb">MYP!#REF!</definedName>
    <definedName name="_vena_DYNR_SMYPS1_BMYPB2_625d4a93_b3c51233">MYP!#REF!</definedName>
    <definedName name="_vena_DYNR_SMYPS1_BMYPB2_625d4a93_c01f95d4">MYP!#REF!</definedName>
    <definedName name="_vena_DYNR_SMYPS1_BMYPB2_625d4a93_d2605cb9">MYP!#REF!</definedName>
    <definedName name="_vena_DYNR_SMYPS1_BMYPB2_625d4a93_d7b732cb">MYP!#REF!</definedName>
    <definedName name="_vena_DYNR_SMYPS1_BMYPB2_625d4a93_d907c28">MYP!#REF!</definedName>
    <definedName name="_vena_DYNR_SMYPS1_BMYPB2_625d4a93_de2cec19">MYP!#REF!</definedName>
    <definedName name="_vena_DYNR_SMYPS1_BMYPB2_625d4a93_f42df663">MYP!#REF!</definedName>
    <definedName name="_vena_DYNR_SMYPS1_BMYPB2_625d4a93_fd470ad6">MYP!#REF!</definedName>
    <definedName name="_vena_DYNR_SMYPS1_BMYPB2_62bfda8">MYP!#REF!</definedName>
    <definedName name="_vena_DYNR_SMYPS1_BMYPB2_62bfda8_28d7f0b0">MYP!#REF!</definedName>
    <definedName name="_vena_DYNR_SMYPS1_BMYPB2_62bfda8_29d2d7b">MYP!#REF!</definedName>
    <definedName name="_vena_DYNR_SMYPS1_BMYPB2_62bfda8_32884c57">MYP!#REF!</definedName>
    <definedName name="_vena_DYNR_SMYPS1_BMYPB2_62bfda8_37625dad">MYP!#REF!</definedName>
    <definedName name="_vena_DYNR_SMYPS1_BMYPB2_62bfda8_37f8230f">MYP!#REF!</definedName>
    <definedName name="_vena_DYNR_SMYPS1_BMYPB2_62bfda8_39e08003">MYP!#REF!</definedName>
    <definedName name="_vena_DYNR_SMYPS1_BMYPB2_62bfda8_4dac1f20">MYP!#REF!</definedName>
    <definedName name="_vena_DYNR_SMYPS1_BMYPB2_62bfda8_575e7f42">MYP!#REF!</definedName>
    <definedName name="_vena_DYNR_SMYPS1_BMYPB2_62bfda8_57671bd4">MYP!#REF!</definedName>
    <definedName name="_vena_DYNR_SMYPS1_BMYPB2_62bfda8_6ccf8d3e">MYP!#REF!</definedName>
    <definedName name="_vena_DYNR_SMYPS1_BMYPB2_62bfda8_701fed76">MYP!#REF!</definedName>
    <definedName name="_vena_DYNR_SMYPS1_BMYPB2_62bfda8_72cdc7fb">MYP!#REF!</definedName>
    <definedName name="_vena_DYNR_SMYPS1_BMYPB2_62bfda8_759a24b5">MYP!#REF!</definedName>
    <definedName name="_vena_DYNR_SMYPS1_BMYPB2_62bfda8_7d3540b5">MYP!#REF!</definedName>
    <definedName name="_vena_DYNR_SMYPS1_BMYPB2_62bfda8_851cee9c">MYP!#REF!</definedName>
    <definedName name="_vena_DYNR_SMYPS1_BMYPB2_62bfda8_881c7c47">MYP!#REF!</definedName>
    <definedName name="_vena_DYNR_SMYPS1_BMYPB2_62bfda8_92c3554c">MYP!#REF!</definedName>
    <definedName name="_vena_DYNR_SMYPS1_BMYPB2_62bfda8_93b8e00d">MYP!#REF!</definedName>
    <definedName name="_vena_DYNR_SMYPS1_BMYPB2_62bfda8_949f10c3">MYP!#REF!</definedName>
    <definedName name="_vena_DYNR_SMYPS1_BMYPB2_62bfda8_991bccba">MYP!#REF!</definedName>
    <definedName name="_vena_DYNR_SMYPS1_BMYPB2_62bfda8_9976b4ee">MYP!#REF!</definedName>
    <definedName name="_vena_DYNR_SMYPS1_BMYPB2_62bfda8_9d9da5b2">MYP!#REF!</definedName>
    <definedName name="_vena_DYNR_SMYPS1_BMYPB2_62bfda8_9f0110e6">MYP!#REF!</definedName>
    <definedName name="_vena_DYNR_SMYPS1_BMYPB2_62bfda8_a2c01361">MYP!#REF!</definedName>
    <definedName name="_vena_DYNR_SMYPS1_BMYPB2_62bfda8_a360dab1">MYP!#REF!</definedName>
    <definedName name="_vena_DYNR_SMYPS1_BMYPB2_62bfda8_aa83b21b">MYP!#REF!</definedName>
    <definedName name="_vena_DYNR_SMYPS1_BMYPB2_62bfda8_af774664">MYP!#REF!</definedName>
    <definedName name="_vena_DYNR_SMYPS1_BMYPB2_62bfda8_b0d837ca">MYP!#REF!</definedName>
    <definedName name="_vena_DYNR_SMYPS1_BMYPB2_62bfda8_b7cf1800">MYP!#REF!</definedName>
    <definedName name="_vena_DYNR_SMYPS1_BMYPB2_62bfda8_c3ad3503">MYP!#REF!</definedName>
    <definedName name="_vena_DYNR_SMYPS1_BMYPB2_62bfda8_c6bd00ad">MYP!#REF!</definedName>
    <definedName name="_vena_DYNR_SMYPS1_BMYPB2_62bfda8_c9810bff">MYP!#REF!</definedName>
    <definedName name="_vena_DYNR_SMYPS1_BMYPB2_62bfda8_ce5a12e9">MYP!#REF!</definedName>
    <definedName name="_vena_DYNR_SMYPS1_BMYPB2_62bfda8_d094f69b">MYP!#REF!</definedName>
    <definedName name="_vena_DYNR_SMYPS1_BMYPB2_62bfda8_e5a765ae">MYP!#REF!</definedName>
    <definedName name="_vena_DYNR_SMYPS1_BMYPB2_62bfda8_e930fe8b">MYP!#REF!</definedName>
    <definedName name="_vena_DYNR_SMYPS1_BMYPB2_62bfda8_f6d32e01">MYP!#REF!</definedName>
    <definedName name="_vena_DYNR_SMYPS1_BMYPB2_62bfda8_f70fe9a6">MYP!#REF!</definedName>
    <definedName name="_vena_DYNR_SMYPS1_BMYPB2_62bfda8_fc4bf40c">MYP!#REF!</definedName>
    <definedName name="_vena_DYNR_SMYPS1_BMYPB2_62bfda8_fd197f61">MYP!#REF!</definedName>
    <definedName name="_vena_DYNR_SMYPS1_BMYPB2_6bc10459">MYP!#REF!</definedName>
    <definedName name="_vena_DYNR_SMYPS1_BMYPB2_6bc10459_725abf">MYP!#REF!</definedName>
    <definedName name="_vena_DYNR_SMYPS1_BMYPB2_72898917">MYP!#REF!</definedName>
    <definedName name="_vena_DYNR_SMYPS1_BMYPB2_72898917_1ee4087b">MYP!#REF!</definedName>
    <definedName name="_vena_DYNR_SMYPS1_BMYPB2_72898917_92868873">MYP!#REF!</definedName>
    <definedName name="_vena_DYNR_SMYPS1_BMYPB2_72898917_97a7d944">MYP!#REF!</definedName>
    <definedName name="_vena_DYNR_SMYPS1_BMYPB2_72898917_cdfafee7">MYP!#REF!</definedName>
    <definedName name="_vena_DYNR_SMYPS1_BMYPB2_77b2b43c">MYP!#REF!</definedName>
    <definedName name="_vena_DYNR_SMYPS1_BMYPB2_77b2b43c_300e192d">MYP!#REF!</definedName>
    <definedName name="_vena_DYNR_SMYPS1_BMYPB2_77b2b43c_5376d4ed">MYP!#REF!</definedName>
    <definedName name="_vena_DYNR_SMYPS1_BMYPB2_77b2b43c_5882ed94">MYP!#REF!</definedName>
    <definedName name="_vena_DYNR_SMYPS1_BMYPB2_77b2b43c_6c6d7787">MYP!#REF!</definedName>
    <definedName name="_vena_DYNR_SMYPS1_BMYPB2_77b2b43c_805ae25e">MYP!#REF!</definedName>
    <definedName name="_vena_DYNR_SMYPS1_BMYPB2_77b2b43c_9092653a">MYP!#REF!</definedName>
    <definedName name="_vena_DYNR_SMYPS1_BMYPB2_77b2b43c_990508d3">MYP!#REF!</definedName>
    <definedName name="_vena_DYNR_SMYPS1_BMYPB2_77b2b43c_9acc25f1">MYP!#REF!</definedName>
    <definedName name="_vena_DYNR_SMYPS1_BMYPB2_77b2b43c_9acdcceb">MYP!#REF!</definedName>
    <definedName name="_vena_DYNR_SMYPS1_BMYPB2_77b2b43c_ab0a152e">MYP!#REF!</definedName>
    <definedName name="_vena_DYNR_SMYPS1_BMYPB2_77b2b43c_db15cb94">MYP!#REF!</definedName>
    <definedName name="_vena_DYNR_SMYPS1_BMYPB2_77b2b43c_ddb67172">MYP!#REF!</definedName>
    <definedName name="_vena_DYNR_SMYPS1_BMYPB2_77b2b43c_f12102b9">MYP!#REF!</definedName>
    <definedName name="_vena_DYNR_SMYPS1_BMYPB2_7dcda52">MYP!#REF!</definedName>
    <definedName name="_vena_DYNR_SMYPS1_BMYPB2_7dcda52_2d06c82">MYP!#REF!</definedName>
    <definedName name="_vena_DYNR_SMYPS1_BMYPB2_7dcda52_4192f7a3">MYP!#REF!</definedName>
    <definedName name="_vena_DYNR_SMYPS1_BMYPB2_7dcda52_4619fe24">MYP!#REF!</definedName>
    <definedName name="_vena_DYNR_SMYPS1_BMYPB2_7dcda52_4931c2d7">MYP!#REF!</definedName>
    <definedName name="_vena_DYNR_SMYPS1_BMYPB2_7dcda52_4a9c04fa">MYP!#REF!</definedName>
    <definedName name="_vena_DYNR_SMYPS1_BMYPB2_7dcda52_63336791">MYP!#REF!</definedName>
    <definedName name="_vena_DYNR_SMYPS1_BMYPB2_7dcda52_70bf5f8f">MYP!#REF!</definedName>
    <definedName name="_vena_DYNR_SMYPS1_BMYPB2_7dcda52_75713add">MYP!#REF!</definedName>
    <definedName name="_vena_DYNR_SMYPS1_BMYPB2_7dcda52_c6626c6d">MYP!#REF!</definedName>
    <definedName name="_vena_DYNR_SMYPS1_BMYPB2_7dcda52_ce865853">MYP!#REF!</definedName>
    <definedName name="_vena_DYNR_SMYPS1_BMYPB2_7dcda52_dbeced88">MYP!#REF!</definedName>
    <definedName name="_vena_DYNR_SMYPS1_BMYPB2_7dcda52_f363b55e">MYP!#REF!</definedName>
    <definedName name="_vena_DYNR_SMYPS1_BMYPB2_8f2b3550">MYP!#REF!</definedName>
    <definedName name="_vena_DYNR_SMYPS1_BMYPB2_8f2b3550_26f68a97">MYP!#REF!</definedName>
    <definedName name="_vena_DYNR_SMYPS1_BMYPB2_8f2b3550_3fe75c88">MYP!#REF!</definedName>
    <definedName name="_vena_DYNR_SMYPS1_BMYPB2_8f2b3550_9f6abf5d">MYP!#REF!</definedName>
    <definedName name="_vena_DYNR_SMYPS1_BMYPB2_97c47ae8">MYP!#REF!</definedName>
    <definedName name="_vena_DYNR_SMYPS1_BMYPB2_97c47ae8_196a738">MYP!#REF!</definedName>
    <definedName name="_vena_DYNR_SMYPS1_BMYPB2_97c47ae8_1e1cfa62">MYP!#REF!</definedName>
    <definedName name="_vena_DYNR_SMYPS1_BMYPB2_97c47ae8_2978cd00">MYP!#REF!</definedName>
    <definedName name="_vena_DYNR_SMYPS1_BMYPB2_97c47ae8_2c8bf2f2">MYP!#REF!</definedName>
    <definedName name="_vena_DYNR_SMYPS1_BMYPB2_97c47ae8_308be8c0">MYP!#REF!</definedName>
    <definedName name="_vena_DYNR_SMYPS1_BMYPB2_97c47ae8_497b391c">MYP!#REF!</definedName>
    <definedName name="_vena_DYNR_SMYPS1_BMYPB2_97c47ae8_500f6b16">MYP!#REF!</definedName>
    <definedName name="_vena_DYNR_SMYPS1_BMYPB2_97c47ae8_90fd9ab0">MYP!#REF!</definedName>
    <definedName name="_vena_DYNR_SMYPS1_BMYPB2_97c47ae8_96c85950">MYP!#REF!</definedName>
    <definedName name="_vena_DYNR_SMYPS1_BMYPB2_97c47ae8_9ae4025d">MYP!#REF!</definedName>
    <definedName name="_vena_DYNR_SMYPS1_BMYPB2_97c47ae8_b5b098f0">MYP!#REF!</definedName>
    <definedName name="_vena_DYNR_SMYPS1_BMYPB2_97c47ae8_b8dc0063">MYP!#REF!</definedName>
    <definedName name="_vena_DYNR_SMYPS1_BMYPB2_97c47ae8_c1a56f2c">MYP!#REF!</definedName>
    <definedName name="_vena_DYNR_SMYPS1_BMYPB2_97c47ae8_cc2763ca">MYP!#REF!</definedName>
    <definedName name="_vena_DYNR_SMYPS1_BMYPB2_97c47ae8_d09ddcb7">MYP!#REF!</definedName>
    <definedName name="_vena_DYNR_SMYPS1_BMYPB2_97c47ae8_ef44ccc6">MYP!#REF!</definedName>
    <definedName name="_vena_DYNR_SMYPS1_BMYPB2_9998562c">MYP!#REF!</definedName>
    <definedName name="_vena_DYNR_SMYPS1_BMYPB2_9998562c_477f552c">MYP!#REF!</definedName>
    <definedName name="_vena_DYNR_SMYPS1_BMYPB2_9998562c_9577466a">MYP!#REF!</definedName>
    <definedName name="_vena_DYNR_SMYPS1_BMYPB2_9998562c_f187dc75">MYP!#REF!</definedName>
    <definedName name="_vena_DYNR_SMYPS1_BMYPB2_9998562c_f859ee9f">MYP!#REF!</definedName>
    <definedName name="_vena_DYNR_SMYPS1_BMYPB2_a6a5f39c">MYP!#REF!</definedName>
    <definedName name="_vena_DYNR_SMYPS1_BMYPB2_a6a5f39c_18d0895">MYP!#REF!</definedName>
    <definedName name="_vena_DYNR_SMYPS1_BMYPB2_a6a5f39c_3d133282">MYP!#REF!</definedName>
    <definedName name="_vena_DYNR_SMYPS1_BMYPB2_a6a5f39c_42f8dc39">MYP!#REF!</definedName>
    <definedName name="_vena_DYNR_SMYPS1_BMYPB2_a6a5f39c_474bf7c9">MYP!#REF!</definedName>
    <definedName name="_vena_DYNR_SMYPS1_BMYPB2_a6a5f39c_6d0e227">MYP!#REF!</definedName>
    <definedName name="_vena_DYNR_SMYPS1_BMYPB2_a6a5f39c_913e8fc0">MYP!#REF!</definedName>
    <definedName name="_vena_DYNR_SMYPS1_BMYPB2_a6a5f39c_996cf760">MYP!#REF!</definedName>
    <definedName name="_vena_DYNR_SMYPS1_BMYPB2_a6a5f39c_9da82c4c">MYP!#REF!</definedName>
    <definedName name="_vena_DYNR_SMYPS1_BMYPB2_a6a5f39c_a2ec1238">MYP!#REF!</definedName>
    <definedName name="_vena_DYNR_SMYPS1_BMYPB2_a6a5f39c_a59ceff">MYP!#REF!</definedName>
    <definedName name="_vena_DYNR_SMYPS1_BMYPB2_a6a5f39c_ab845e9c">MYP!#REF!</definedName>
    <definedName name="_vena_DYNR_SMYPS1_BMYPB2_a6a5f39c_ae3ce840">MYP!#REF!</definedName>
    <definedName name="_vena_DYNR_SMYPS1_BMYPB2_a6a5f39c_e37e7f38">MYP!#REF!</definedName>
    <definedName name="_vena_DYNR_SMYPS1_BMYPB2_a6a5f39c_f240f794">MYP!#REF!</definedName>
    <definedName name="_vena_DYNR_SMYPS1_BMYPB2_c428e6ff">MYP!#REF!</definedName>
    <definedName name="_vena_DYNR_SMYPS1_BMYPB2_c428e6ff_16db85c0">MYP!#REF!</definedName>
    <definedName name="_vena_DYNR_SMYPS1_BMYPB2_c428e6ff_1836ebdf">MYP!#REF!</definedName>
    <definedName name="_vena_DYNR_SMYPS1_BMYPB2_c428e6ff_22d457">MYP!#REF!</definedName>
    <definedName name="_vena_DYNR_SMYPS1_BMYPB2_c428e6ff_2408077a">MYP!#REF!</definedName>
    <definedName name="_vena_DYNR_SMYPS1_BMYPB2_c428e6ff_2839319b">MYP!#REF!</definedName>
    <definedName name="_vena_DYNR_SMYPS1_BMYPB2_c428e6ff_28ed9e62">MYP!#REF!</definedName>
    <definedName name="_vena_DYNR_SMYPS1_BMYPB2_c428e6ff_2bc3fff">MYP!#REF!</definedName>
    <definedName name="_vena_DYNR_SMYPS1_BMYPB2_c428e6ff_2df8292">MYP!#REF!</definedName>
    <definedName name="_vena_DYNR_SMYPS1_BMYPB2_c428e6ff_2ea0c530">MYP!#REF!</definedName>
    <definedName name="_vena_DYNR_SMYPS1_BMYPB2_c428e6ff_30032c6b">MYP!#REF!</definedName>
    <definedName name="_vena_DYNR_SMYPS1_BMYPB2_c428e6ff_366f2c2b">MYP!#REF!</definedName>
    <definedName name="_vena_DYNR_SMYPS1_BMYPB2_c428e6ff_3a96e512">MYP!#REF!</definedName>
    <definedName name="_vena_DYNR_SMYPS1_BMYPB2_c428e6ff_472d9141">MYP!#REF!</definedName>
    <definedName name="_vena_DYNR_SMYPS1_BMYPB2_c428e6ff_48733a3a">MYP!#REF!</definedName>
    <definedName name="_vena_DYNR_SMYPS1_BMYPB2_c428e6ff_4fc6f2fd">MYP!#REF!</definedName>
    <definedName name="_vena_DYNR_SMYPS1_BMYPB2_c428e6ff_50cc3f0f">MYP!#REF!</definedName>
    <definedName name="_vena_DYNR_SMYPS1_BMYPB2_c428e6ff_517106f4">MYP!#REF!</definedName>
    <definedName name="_vena_DYNR_SMYPS1_BMYPB2_c428e6ff_52b6cab2">MYP!#REF!</definedName>
    <definedName name="_vena_DYNR_SMYPS1_BMYPB2_c428e6ff_5e4a633c">MYP!#REF!</definedName>
    <definedName name="_vena_DYNR_SMYPS1_BMYPB2_c428e6ff_5f99f78b">MYP!#REF!</definedName>
    <definedName name="_vena_DYNR_SMYPS1_BMYPB2_c428e6ff_60df3909">MYP!#REF!</definedName>
    <definedName name="_vena_DYNR_SMYPS1_BMYPB2_c428e6ff_6269b577">MYP!#REF!</definedName>
    <definedName name="_vena_DYNR_SMYPS1_BMYPB2_c428e6ff_7384a1e6">MYP!#REF!</definedName>
    <definedName name="_vena_DYNR_SMYPS1_BMYPB2_c428e6ff_7ed790bd">MYP!#REF!</definedName>
    <definedName name="_vena_DYNR_SMYPS1_BMYPB2_c428e6ff_7ee5dc5">MYP!#REF!</definedName>
    <definedName name="_vena_DYNR_SMYPS1_BMYPB2_c428e6ff_81dbb230">MYP!#REF!</definedName>
    <definedName name="_vena_DYNR_SMYPS1_BMYPB2_c428e6ff_85434b97">MYP!#REF!</definedName>
    <definedName name="_vena_DYNR_SMYPS1_BMYPB2_c428e6ff_8715752f">MYP!#REF!</definedName>
    <definedName name="_vena_DYNR_SMYPS1_BMYPB2_c428e6ff_96e691ed">MYP!#REF!</definedName>
    <definedName name="_vena_DYNR_SMYPS1_BMYPB2_c428e6ff_9b6e53b0">MYP!#REF!</definedName>
    <definedName name="_vena_DYNR_SMYPS1_BMYPB2_c428e6ff_a21c5b9">MYP!#REF!</definedName>
    <definedName name="_vena_DYNR_SMYPS1_BMYPB2_c428e6ff_a5c400a5">MYP!#REF!</definedName>
    <definedName name="_vena_DYNR_SMYPS1_BMYPB2_c428e6ff_a9c5e47c">MYP!#REF!</definedName>
    <definedName name="_vena_DYNR_SMYPS1_BMYPB2_c428e6ff_ac332500">MYP!#REF!</definedName>
    <definedName name="_vena_DYNR_SMYPS1_BMYPB2_c428e6ff_b1f88b8f">MYP!#REF!</definedName>
    <definedName name="_vena_DYNR_SMYPS1_BMYPB2_c428e6ff_b501af8c">MYP!#REF!</definedName>
    <definedName name="_vena_DYNR_SMYPS1_BMYPB2_c428e6ff_b5240e93">MYP!#REF!</definedName>
    <definedName name="_vena_DYNR_SMYPS1_BMYPB2_c428e6ff_b808cef7">MYP!#REF!</definedName>
    <definedName name="_vena_DYNR_SMYPS1_BMYPB2_c428e6ff_b960dada">MYP!#REF!</definedName>
    <definedName name="_vena_DYNR_SMYPS1_BMYPB2_c428e6ff_ba663a19">MYP!#REF!</definedName>
    <definedName name="_vena_DYNR_SMYPS1_BMYPB2_c428e6ff_bd997093">MYP!#REF!</definedName>
    <definedName name="_vena_DYNR_SMYPS1_BMYPB2_c428e6ff_c033e23f">MYP!#REF!</definedName>
    <definedName name="_vena_DYNR_SMYPS1_BMYPB2_c428e6ff_c3c61a9e">MYP!#REF!</definedName>
    <definedName name="_vena_DYNR_SMYPS1_BMYPB2_c428e6ff_c62d7309">MYP!#REF!</definedName>
    <definedName name="_vena_DYNR_SMYPS1_BMYPB2_c428e6ff_cfbee3cb">MYP!#REF!</definedName>
    <definedName name="_vena_DYNR_SMYPS1_BMYPB2_c428e6ff_d5a22747">MYP!#REF!</definedName>
    <definedName name="_vena_DYNR_SMYPS1_BMYPB2_c428e6ff_d88169ea">MYP!#REF!</definedName>
    <definedName name="_vena_DYNR_SMYPS1_BMYPB2_c428e6ff_db133994">MYP!#REF!</definedName>
    <definedName name="_vena_DYNR_SMYPS1_BMYPB2_c428e6ff_ddba8f91">MYP!#REF!</definedName>
    <definedName name="_vena_DYNR_SMYPS1_BMYPB2_c428e6ff_deac12eb">MYP!#REF!</definedName>
    <definedName name="_vena_DYNR_SMYPS1_BMYPB2_c428e6ff_dff89517">MYP!#REF!</definedName>
    <definedName name="_vena_DYNR_SMYPS1_BMYPB2_c428e6ff_e5ce3551">MYP!#REF!</definedName>
    <definedName name="_vena_DYNR_SMYPS1_BMYPB2_c428e6ff_e925aa67">MYP!#REF!</definedName>
    <definedName name="_vena_DYNR_SMYPS1_BMYPB2_c428e6ff_ebb6418c">MYP!#REF!</definedName>
    <definedName name="_vena_DYNR_SMYPS1_BMYPB2_c428e6ff_f540aae">MYP!#REF!</definedName>
    <definedName name="_vena_DYNR_SMYPS1_BMYPB2_c428e6ff_fd2116f">MYP!#REF!</definedName>
    <definedName name="_vena_DYNR_SMYPS1_BMYPB2_d610969a">MYP!#REF!</definedName>
    <definedName name="_vena_DYNR_SMYPS1_BMYPB2_d610969a_12197b98">MYP!#REF!</definedName>
    <definedName name="_vena_DYNR_SMYPS1_BMYPB2_d610969a_1e2a8434">MYP!#REF!</definedName>
    <definedName name="_vena_DYNR_SMYPS1_BMYPB2_d610969a_22ec2c33">MYP!#REF!</definedName>
    <definedName name="_vena_DYNR_SMYPS1_BMYPB2_d610969a_699da417">MYP!#REF!</definedName>
    <definedName name="_vena_DYNR_SMYPS1_BMYPB2_d610969a_6ae66a02">MYP!#REF!</definedName>
    <definedName name="_vena_DYNR_SMYPS1_BMYPB2_d610969a_74b36c6c">MYP!#REF!</definedName>
    <definedName name="_vena_DYNR_SMYPS1_BMYPB2_d610969a_7df290db">MYP!#REF!</definedName>
    <definedName name="_vena_DYNR_SMYPS1_BMYPB2_d610969a_841c0c75">MYP!#REF!</definedName>
    <definedName name="_vena_DYNR_SMYPS1_BMYPB2_d610969a_8cfaa95f">MYP!#REF!</definedName>
    <definedName name="_vena_DYNR_SMYPS1_BMYPB2_d610969a_8f472b7e">MYP!#REF!</definedName>
    <definedName name="_vena_DYNR_SMYPS1_BMYPB2_d610969a_9158c7a3">MYP!#REF!</definedName>
    <definedName name="_vena_DYNR_SMYPS1_BMYPB2_d610969a_b5e29d35">MYP!#REF!</definedName>
    <definedName name="_vena_DYNR_SMYPS1_BMYPB2_d610969a_cc12abae">MYP!#REF!</definedName>
    <definedName name="_vena_DYNR_SMYPS1_BMYPB2_d610969a_cc70fb6c">MYP!#REF!</definedName>
    <definedName name="_vena_DYNR_SMYPS1_BMYPB2_d610969a_ea940dec">MYP!#REF!</definedName>
    <definedName name="_vena_DYNR_SMYPS1_BMYPB2_d610969a_f23fb5b4">MYP!#REF!</definedName>
    <definedName name="_vena_DYNR_SMYPS1_BMYPB2_d610969a_fce50000">MYP!#REF!</definedName>
    <definedName name="_vena_DYNR_SMYPS1_BMYPB2_e1b0d136">MYP!#REF!</definedName>
    <definedName name="_vena_DYNR_SMYPS1_BMYPB2_e1b0d136_2054c315">MYP!#REF!</definedName>
    <definedName name="_vena_DYNR_SMYPS1_BMYPB2_e1b0d136_379988f7">MYP!#REF!</definedName>
    <definedName name="_vena_DYNR_SMYPS1_BMYPB2_e1b0d136_4858f0ad">MYP!#REF!</definedName>
    <definedName name="_vena_DYNR_SMYPS1_BMYPB2_e1b0d136_4adf95a9">MYP!#REF!</definedName>
    <definedName name="_vena_DYNR_SMYPS1_BMYPB2_e1b0d136_547e8705">MYP!#REF!</definedName>
    <definedName name="_vena_DYNR_SMYPS1_BMYPB2_e1b0d136_6f1fd02b">MYP!#REF!</definedName>
    <definedName name="_vena_DYNR_SMYPS1_BMYPB2_e1b0d136_75d3e213">MYP!#REF!</definedName>
    <definedName name="_vena_DYNR_SMYPS1_BMYPB2_e1b0d136_7c636d3b">MYP!#REF!</definedName>
    <definedName name="_vena_DYNR_SMYPS1_BMYPB2_e1b0d136_97cbc8c8">MYP!#REF!</definedName>
    <definedName name="_vena_DYNR_SMYPS1_BMYPB2_e1b0d136_9b06167f">MYP!#REF!</definedName>
    <definedName name="_vena_DYNR_SMYPS1_BMYPB2_e1b0d136_b0110290">MYP!#REF!</definedName>
    <definedName name="_vena_DYNR_SMYPS1_BMYPB2_e1b0d136_b6f81484">MYP!#REF!</definedName>
    <definedName name="_vena_DYNR_SMYPS1_BMYPB2_e1b0d136_e793db4e">MYP!#REF!</definedName>
    <definedName name="_vena_DYNR_SMYPS1_BMYPB2_ebbfa504">MYP!#REF!</definedName>
    <definedName name="_vena_DYNR_SMYPS1_BMYPB2_ebbfa504_477e9f28">MYP!#REF!</definedName>
    <definedName name="_vena_DYNR_SMYPS1_BMYPB2_ebbfa504_709c0d3f">MYP!#REF!</definedName>
    <definedName name="_vena_DYNR_SMYPS1_BMYPB2_ebbfa504_777d0194">MYP!#REF!</definedName>
    <definedName name="_vena_DYNR_SMYPS1_BMYPB2_ebbfa504_7c90b0d4">MYP!#REF!</definedName>
    <definedName name="_vena_DYNR_SMYPS1_BMYPB2_ebbfa504_7ce86316">MYP!#REF!</definedName>
    <definedName name="_vena_DYNR_SMYPS1_BMYPB2_ebbfa504_baf3a28c">MYP!#REF!</definedName>
    <definedName name="_vena_DYNR_SMYPS1_BMYPB2_ebbfa504_bb5bb5c7">MYP!#REF!</definedName>
    <definedName name="_vena_DYNR_SMYPS1_BMYPB2_ebbfa504_bd7a7b2">MYP!#REF!</definedName>
    <definedName name="_vena_DYNR_SMYPS1_BMYPB2_ebbfa504_e2cfebeb">MYP!#REF!</definedName>
    <definedName name="_vena_DYNR_SMYPS1_BMYPB2_ebbfa504_f517ddcb">MYP!#REF!</definedName>
    <definedName name="_vena_DYNR_SMYPS1_BMYPB2_ebbfa504_fd828a8a">MYP!#REF!</definedName>
    <definedName name="_vena_DYNR_SPayrollS1_BPayrollB3_c92c7476">Payroll!#REF!</definedName>
    <definedName name="_vena_DYNR_SPayrollS1_BPayrollB3_c92c7476_136f5c0b">Payroll!#REF!</definedName>
    <definedName name="_vena_DYNR_SPayrollS1_BPayrollB3_c92c7476_15c4fe72">Payroll!#REF!</definedName>
    <definedName name="_vena_DYNR_SPayrollS1_BPayrollB3_c92c7476_16bd071a">Payroll!#REF!</definedName>
    <definedName name="_vena_DYNR_SPayrollS1_BPayrollB3_c92c7476_237e73a9">Payroll!#REF!</definedName>
    <definedName name="_vena_DYNR_SPayrollS1_BPayrollB3_c92c7476_2b2d0514">Payroll!#REF!</definedName>
    <definedName name="_vena_DYNR_SPayrollS1_BPayrollB3_c92c7476_3655b8ed">Payroll!#REF!</definedName>
    <definedName name="_vena_DYNR_SPayrollS1_BPayrollB3_c92c7476_38ef4c4">Payroll!#REF!</definedName>
    <definedName name="_vena_DYNR_SPayrollS1_BPayrollB3_c92c7476_3981fe87">Payroll!#REF!</definedName>
    <definedName name="_vena_DYNR_SPayrollS1_BPayrollB3_c92c7476_3ab019e7">Payroll!#REF!</definedName>
    <definedName name="_vena_DYNR_SPayrollS1_BPayrollB3_c92c7476_3b5e248b">Payroll!#REF!</definedName>
    <definedName name="_vena_DYNR_SPayrollS1_BPayrollB3_c92c7476_3c9fd9bb">Payroll!#REF!</definedName>
    <definedName name="_vena_DYNR_SPayrollS1_BPayrollB3_c92c7476_3dc7b305">Payroll!#REF!</definedName>
    <definedName name="_vena_DYNR_SPayrollS1_BPayrollB3_c92c7476_4173565">Payroll!#REF!</definedName>
    <definedName name="_vena_DYNR_SPayrollS1_BPayrollB3_c92c7476_42b0f627">Payroll!#REF!</definedName>
    <definedName name="_vena_DYNR_SPayrollS1_BPayrollB3_c92c7476_48884953">Payroll!#REF!</definedName>
    <definedName name="_vena_DYNR_SPayrollS1_BPayrollB3_c92c7476_4d1872d9">Payroll!#REF!</definedName>
    <definedName name="_vena_DYNR_SPayrollS1_BPayrollB3_c92c7476_4e5c2a69">Payroll!#REF!</definedName>
    <definedName name="_vena_DYNR_SPayrollS1_BPayrollB3_c92c7476_4fcd049b">Payroll!#REF!</definedName>
    <definedName name="_vena_DYNR_SPayrollS1_BPayrollB3_c92c7476_50d97a01">Payroll!#REF!</definedName>
    <definedName name="_vena_DYNR_SPayrollS1_BPayrollB3_c92c7476_541d43d1">Payroll!#REF!</definedName>
    <definedName name="_vena_DYNR_SPayrollS1_BPayrollB3_c92c7476_5a931637">Payroll!#REF!</definedName>
    <definedName name="_vena_DYNR_SPayrollS1_BPayrollB3_c92c7476_61bb8d78">Payroll!#REF!</definedName>
    <definedName name="_vena_DYNR_SPayrollS1_BPayrollB3_c92c7476_639525d7">Payroll!#REF!</definedName>
    <definedName name="_vena_DYNR_SPayrollS1_BPayrollB3_c92c7476_643b1768">Payroll!#REF!</definedName>
    <definedName name="_vena_DYNR_SPayrollS1_BPayrollB3_c92c7476_6fdf0569">Payroll!#REF!</definedName>
    <definedName name="_vena_DYNR_SPayrollS1_BPayrollB3_c92c7476_70f4da95">Payroll!#REF!</definedName>
    <definedName name="_vena_DYNR_SPayrollS1_BPayrollB3_c92c7476_74db7673">Payroll!#REF!</definedName>
    <definedName name="_vena_DYNR_SPayrollS1_BPayrollB3_c92c7476_75093009">Payroll!#REF!</definedName>
    <definedName name="_vena_DYNR_SPayrollS1_BPayrollB3_c92c7476_77fdbabb">Payroll!#REF!</definedName>
    <definedName name="_vena_DYNR_SPayrollS1_BPayrollB3_c92c7476_7a3a1376">Payroll!#REF!</definedName>
    <definedName name="_vena_DYNR_SPayrollS1_BPayrollB3_c92c7476_7e5733e3">Payroll!#REF!</definedName>
    <definedName name="_vena_DYNR_SPayrollS1_BPayrollB3_c92c7476_7f3b906b">Payroll!#REF!</definedName>
    <definedName name="_vena_DYNR_SPayrollS1_BPayrollB3_c92c7476_8c364931">Payroll!#REF!</definedName>
    <definedName name="_vena_DYNR_SPayrollS1_BPayrollB3_c92c7476_8d7c4eef">Payroll!#REF!</definedName>
    <definedName name="_vena_DYNR_SPayrollS1_BPayrollB3_c92c7476_a07d9365">Payroll!#REF!</definedName>
    <definedName name="_vena_DYNR_SPayrollS1_BPayrollB3_c92c7476_ac16567e">Payroll!#REF!</definedName>
    <definedName name="_vena_DYNR_SPayrollS1_BPayrollB3_c92c7476_adbee8ec">Payroll!#REF!</definedName>
    <definedName name="_vena_DYNR_SPayrollS1_BPayrollB3_c92c7476_ae9560ce">Payroll!#REF!</definedName>
    <definedName name="_vena_DYNR_SPayrollS1_BPayrollB3_c92c7476_b1c5ef2a">Payroll!#REF!</definedName>
    <definedName name="_vena_DYNR_SPayrollS1_BPayrollB3_c92c7476_b83b447d">Payroll!#REF!</definedName>
    <definedName name="_vena_DYNR_SPayrollS1_BPayrollB3_c92c7476_b92cff59">Payroll!#REF!</definedName>
    <definedName name="_vena_DYNR_SPayrollS1_BPayrollB3_c92c7476_bea99349">Payroll!#REF!</definedName>
    <definedName name="_vena_DYNR_SPayrollS1_BPayrollB3_c92c7476_bf851791">Payroll!#REF!</definedName>
    <definedName name="_vena_DYNR_SPayrollS1_BPayrollB3_c92c7476_c7c50123">Payroll!#REF!</definedName>
    <definedName name="_vena_DYNR_SPayrollS1_BPayrollB3_c92c7476_c83aef64">Payroll!#REF!</definedName>
    <definedName name="_vena_DYNR_SPayrollS1_BPayrollB3_c92c7476_d09fb0e5">Payroll!#REF!</definedName>
    <definedName name="_vena_DYNR_SPayrollS1_BPayrollB3_c92c7476_d281cc8f">Payroll!#REF!</definedName>
    <definedName name="_vena_DYNR_SPayrollS1_BPayrollB3_c92c7476_d29a264e">Payroll!#REF!</definedName>
    <definedName name="_vena_DYNR_SPayrollS1_BPayrollB3_c92c7476_d9872419">Payroll!#REF!</definedName>
    <definedName name="_vena_DYNR_SPayrollS1_BPayrollB3_c92c7476_dd6f045e">Payroll!#REF!</definedName>
    <definedName name="_vena_DYNR_SPayrollS1_BPayrollB3_c92c7476_e3286cce">Payroll!#REF!</definedName>
    <definedName name="_vena_DYNR_SPayrollS1_BPayrollB3_c92c7476_e6b6ba46">Payroll!#REF!</definedName>
    <definedName name="_vena_DYNR_SPayrollS1_BPayrollB3_c92c7476_f54eb6a3">Payroll!#REF!</definedName>
    <definedName name="_vena_DYNR_SPayrollS1_BPayrollB3_c92c7476_f851c4ea">Payroll!#REF!</definedName>
    <definedName name="_vena_DYNR_SPayrollS1_BPayrollB3_c92c7476_fadbea0b">Payroll!#REF!</definedName>
    <definedName name="_vena_DYNR_SPayrollS1_BPayrollB3_c92c7476_ff419250">Payroll!#REF!</definedName>
    <definedName name="_vena_GraphsS1_GraphsB1_C_8_720177941305491561">#REF!</definedName>
    <definedName name="_vena_GraphsS1_GraphsB1_R_5_730606489714950144">#REF!</definedName>
    <definedName name="_vena_GraphsS1_GraphsB1_R_5_730606513492459520">#REF!</definedName>
    <definedName name="_vena_GraphsS1_P_2_720177941070610503" comment="*">#REF!</definedName>
    <definedName name="_vena_GraphsS1_P_3_720177941083193402" comment="*">#REF!</definedName>
    <definedName name="_vena_GraphsS1_P_4_720177941095776277" comment="*">#REF!</definedName>
    <definedName name="_vena_GraphsS1_P_6_720177941255159927" comment="*">#REF!</definedName>
    <definedName name="_vena_GraphsS1_P_7_720177941267742850" comment="*">#REF!</definedName>
    <definedName name="_vena_GraphsS1_P_FV_56493ffece784c5db4cd0fd3b40a250d" comment="*">#REF!</definedName>
    <definedName name="_vena_GraphsS2_GraphsB1_C_FV_a398e917565c475b8f0c5e9ebb5e002d_4">#REF!</definedName>
    <definedName name="_vena_GraphsS2_GraphsB1_C_FV_a398e917565c475b8f0c5e9ebb5e002d_5">#REF!</definedName>
    <definedName name="_vena_GraphsS2_GraphsB1_C_FV_a398e917565c475b8f0c5e9ebb5e002d_6">#REF!</definedName>
    <definedName name="_vena_GraphsS2_GraphsB1_C_FV_a398e917565c475b8f0c5e9ebb5e002d_7">#REF!</definedName>
    <definedName name="_vena_GraphsS2_GraphsB1_C_FV_e1c3a244dc3d4f149ecdf7d748811086_4">#REF!</definedName>
    <definedName name="_vena_GraphsS2_GraphsB1_C_FV_e1c3a244dc3d4f149ecdf7d748811086_5">#REF!</definedName>
    <definedName name="_vena_GraphsS2_GraphsB1_C_FV_e1c3a244dc3d4f149ecdf7d748811086_6">#REF!</definedName>
    <definedName name="_vena_GraphsS2_GraphsB1_C_FV_e1c3a244dc3d4f149ecdf7d748811086_7">#REF!</definedName>
    <definedName name="_vena_GraphsS2_GraphsB1_R_5_720177941133525044">#REF!</definedName>
    <definedName name="_vena_GraphsS2_P_2_720177941070610468" comment="*">#REF!</definedName>
    <definedName name="_vena_GraphsS2_P_6_720177941255159882" comment="*">#REF!</definedName>
    <definedName name="_vena_GraphsS2_P_7_720177941267742840" comment="*">#REF!</definedName>
    <definedName name="_vena_GraphsS2_P_8_720177941305491498" comment="*">#REF!</definedName>
    <definedName name="_vena_GraphsS2_P_FV_56493ffece784c5db4cd0fd3b40a250d" comment="*">#REF!</definedName>
    <definedName name="_vena_GraphsS3_GraphsB1_C_8_720177941305491604">#REF!</definedName>
    <definedName name="_vena_GraphsS3_GraphsB1_R_5_720177941099970647">#REF!</definedName>
    <definedName name="_vena_GraphsS3_GraphsB1_R_5_720177941112553524">#REF!</definedName>
    <definedName name="_vena_GraphsS3_GraphsB1_R_5_720177941120942130">#REF!</definedName>
    <definedName name="_vena_GraphsS3_GraphsB1_R_5_720177941125136389">#REF!</definedName>
    <definedName name="_vena_GraphsS3_GraphsB1_R_5_720177941125136392">#REF!</definedName>
    <definedName name="_vena_GraphsS3_GraphsB1_R_5_720177941125136418">#REF!</definedName>
    <definedName name="_vena_GraphsS3_GraphsB1_R_5_720177941125136431">#REF!</definedName>
    <definedName name="_vena_GraphsS3_GraphsB1_R_5_720177941125136435">#REF!</definedName>
    <definedName name="_vena_GraphsS3_GraphsB1_R_5_720177941125136523">#REF!</definedName>
    <definedName name="_vena_GraphsS3_GraphsB1_R_5_720177941125136526">#REF!</definedName>
    <definedName name="_vena_GraphsS3_GraphsB1_R_5_720177941129330710">#REF!</definedName>
    <definedName name="_vena_GraphsS3_GraphsB1_R_5_720177941137719441">#REF!</definedName>
    <definedName name="_vena_GraphsS3_GraphsB1_R_5_720177941137719444">#REF!</definedName>
    <definedName name="_vena_GraphsS3_GraphsB1_R_5_720792858247823360">#REF!</definedName>
    <definedName name="_vena_GraphsS3_GraphsB1_R_5_720795664812212224">#REF!</definedName>
    <definedName name="_vena_GraphsS3_P_3_720177941083193402" comment="*">#REF!</definedName>
    <definedName name="_vena_GraphsS3_P_6_720177941255159927" comment="*">#REF!</definedName>
    <definedName name="_vena_GraphsS3_P_7_720177941267742850" comment="*">#REF!</definedName>
    <definedName name="_vena_GraphsS3_P_FV_56493ffece784c5db4cd0fd3b40a250d" comment="*">#REF!</definedName>
    <definedName name="_vena_GraphsS3_P_FV_e1c3a244dc3d4f149ecdf7d748811086" comment="*">#REF!</definedName>
    <definedName name="_vena_GraphsS3_P_FV_e3545e3dcc52420a84dcdae3a23a4597" comment="*">#REF!</definedName>
    <definedName name="_vena_LI_Blank65bf0cd0">Payroll!#REF!</definedName>
    <definedName name="_vena_LI_Blank80f7cbbe">Payroll!#REF!</definedName>
    <definedName name="_vena_LI_Blank95c3f711">Rates!#REF!</definedName>
    <definedName name="_vena_LI_SPayrollS1_BPayrollB1_65bf0cd0">Payroll!#REF!</definedName>
    <definedName name="_vena_LI_SPayrollS1_BPayrollB1_65bf0cd0_1">Payroll!#REF!</definedName>
    <definedName name="_vena_LI_SPayrollS1_BPayrollB1_65bf0cd0_10">Payroll!#REF!</definedName>
    <definedName name="_vena_LI_SPayrollS1_BPayrollB1_65bf0cd0_11">Payroll!#REF!</definedName>
    <definedName name="_vena_LI_SPayrollS1_BPayrollB1_65bf0cd0_12">Payroll!#REF!</definedName>
    <definedName name="_vena_LI_SPayrollS1_BPayrollB1_65bf0cd0_13">Payroll!#REF!</definedName>
    <definedName name="_vena_LI_SPayrollS1_BPayrollB1_65bf0cd0_14">Payroll!#REF!</definedName>
    <definedName name="_vena_LI_SPayrollS1_BPayrollB1_65bf0cd0_15">Payroll!#REF!</definedName>
    <definedName name="_vena_LI_SPayrollS1_BPayrollB1_65bf0cd0_16">Payroll!#REF!</definedName>
    <definedName name="_vena_LI_SPayrollS1_BPayrollB1_65bf0cd0_17">Payroll!#REF!</definedName>
    <definedName name="_vena_LI_SPayrollS1_BPayrollB1_65bf0cd0_18">Payroll!#REF!</definedName>
    <definedName name="_vena_LI_SPayrollS1_BPayrollB1_65bf0cd0_19">Payroll!#REF!</definedName>
    <definedName name="_vena_LI_SPayrollS1_BPayrollB1_65bf0cd0_2">Payroll!#REF!</definedName>
    <definedName name="_vena_LI_SPayrollS1_BPayrollB1_65bf0cd0_20">Payroll!#REF!</definedName>
    <definedName name="_vena_LI_SPayrollS1_BPayrollB1_65bf0cd0_21">Payroll!#REF!</definedName>
    <definedName name="_vena_LI_SPayrollS1_BPayrollB1_65bf0cd0_22">Payroll!#REF!</definedName>
    <definedName name="_vena_LI_SPayrollS1_BPayrollB1_65bf0cd0_23">Payroll!#REF!</definedName>
    <definedName name="_vena_LI_SPayrollS1_BPayrollB1_65bf0cd0_24">Payroll!#REF!</definedName>
    <definedName name="_vena_LI_SPayrollS1_BPayrollB1_65bf0cd0_25">Payroll!#REF!</definedName>
    <definedName name="_vena_LI_SPayrollS1_BPayrollB1_65bf0cd0_26">Payroll!#REF!</definedName>
    <definedName name="_vena_LI_SPayrollS1_BPayrollB1_65bf0cd0_27">Payroll!#REF!</definedName>
    <definedName name="_vena_LI_SPayrollS1_BPayrollB1_65bf0cd0_28">Payroll!#REF!</definedName>
    <definedName name="_vena_LI_SPayrollS1_BPayrollB1_65bf0cd0_29">Payroll!#REF!</definedName>
    <definedName name="_vena_LI_SPayrollS1_BPayrollB1_65bf0cd0_3">Payroll!#REF!</definedName>
    <definedName name="_vena_LI_SPayrollS1_BPayrollB1_65bf0cd0_30">Payroll!#REF!</definedName>
    <definedName name="_vena_LI_SPayrollS1_BPayrollB1_65bf0cd0_31">Payroll!#REF!</definedName>
    <definedName name="_vena_LI_SPayrollS1_BPayrollB1_65bf0cd0_32">Payroll!#REF!</definedName>
    <definedName name="_vena_LI_SPayrollS1_BPayrollB1_65bf0cd0_33">Payroll!#REF!</definedName>
    <definedName name="_vena_LI_SPayrollS1_BPayrollB1_65bf0cd0_34">Payroll!#REF!</definedName>
    <definedName name="_vena_LI_SPayrollS1_BPayrollB1_65bf0cd0_35">Payroll!#REF!</definedName>
    <definedName name="_vena_LI_SPayrollS1_BPayrollB1_65bf0cd0_36">Payroll!#REF!</definedName>
    <definedName name="_vena_LI_SPayrollS1_BPayrollB1_65bf0cd0_37">Payroll!#REF!</definedName>
    <definedName name="_vena_LI_SPayrollS1_BPayrollB1_65bf0cd0_38">Payroll!#REF!</definedName>
    <definedName name="_vena_LI_SPayrollS1_BPayrollB1_65bf0cd0_39">Payroll!#REF!</definedName>
    <definedName name="_vena_LI_SPayrollS1_BPayrollB1_65bf0cd0_4">Payroll!#REF!</definedName>
    <definedName name="_vena_LI_SPayrollS1_BPayrollB1_65bf0cd0_40">Payroll!#REF!</definedName>
    <definedName name="_vena_LI_SPayrollS1_BPayrollB1_65bf0cd0_41">Payroll!#REF!</definedName>
    <definedName name="_vena_LI_SPayrollS1_BPayrollB1_65bf0cd0_42">Payroll!#REF!</definedName>
    <definedName name="_vena_LI_SPayrollS1_BPayrollB1_65bf0cd0_43">Payroll!#REF!</definedName>
    <definedName name="_vena_LI_SPayrollS1_BPayrollB1_65bf0cd0_44">Payroll!#REF!</definedName>
    <definedName name="_vena_LI_SPayrollS1_BPayrollB1_65bf0cd0_45">Payroll!#REF!</definedName>
    <definedName name="_vena_LI_SPayrollS1_BPayrollB1_65bf0cd0_46">Payroll!#REF!</definedName>
    <definedName name="_vena_LI_SPayrollS1_BPayrollB1_65bf0cd0_47">Payroll!#REF!</definedName>
    <definedName name="_vena_LI_SPayrollS1_BPayrollB1_65bf0cd0_48">Payroll!#REF!</definedName>
    <definedName name="_vena_LI_SPayrollS1_BPayrollB1_65bf0cd0_49">Payroll!#REF!</definedName>
    <definedName name="_vena_LI_SPayrollS1_BPayrollB1_65bf0cd0_5">Payroll!#REF!</definedName>
    <definedName name="_vena_LI_SPayrollS1_BPayrollB1_65bf0cd0_50">Payroll!#REF!</definedName>
    <definedName name="_vena_LI_SPayrollS1_BPayrollB1_65bf0cd0_51">Payroll!#REF!</definedName>
    <definedName name="_vena_LI_SPayrollS1_BPayrollB1_65bf0cd0_52">Payroll!#REF!</definedName>
    <definedName name="_vena_LI_SPayrollS1_BPayrollB1_65bf0cd0_53">Payroll!#REF!</definedName>
    <definedName name="_vena_LI_SPayrollS1_BPayrollB1_65bf0cd0_54">Payroll!#REF!</definedName>
    <definedName name="_vena_LI_SPayrollS1_BPayrollB1_65bf0cd0_55">Payroll!#REF!</definedName>
    <definedName name="_vena_LI_SPayrollS1_BPayrollB1_65bf0cd0_56">Payroll!#REF!</definedName>
    <definedName name="_vena_LI_SPayrollS1_BPayrollB1_65bf0cd0_57">Payroll!#REF!</definedName>
    <definedName name="_vena_LI_SPayrollS1_BPayrollB1_65bf0cd0_58">Payroll!#REF!</definedName>
    <definedName name="_vena_LI_SPayrollS1_BPayrollB1_65bf0cd0_59">Payroll!#REF!</definedName>
    <definedName name="_vena_LI_SPayrollS1_BPayrollB1_65bf0cd0_6">Payroll!#REF!</definedName>
    <definedName name="_vena_LI_SPayrollS1_BPayrollB1_65bf0cd0_7">Payroll!#REF!</definedName>
    <definedName name="_vena_LI_SPayrollS1_BPayrollB1_65bf0cd0_8">Payroll!#REF!</definedName>
    <definedName name="_vena_LI_SPayrollS1_BPayrollB1_65bf0cd0_9">Payroll!#REF!</definedName>
    <definedName name="_vena_LI_SPayrollS1_BPayrollB2_80f7cbbe">Payroll!#REF!</definedName>
    <definedName name="_vena_LI_SPayrollS1_BPayrollB2_80f7cbbe_1">Payroll!#REF!</definedName>
    <definedName name="_vena_LI_SPayrollS1_BPayrollB2_80f7cbbe_2">Payroll!#REF!</definedName>
    <definedName name="_vena_LI_SRatesS1_BRatesB2_95c3f711">Rates!#REF!</definedName>
    <definedName name="_vena_LI_SRatesS1_BRatesB2_95c3f711_1">Rates!#REF!</definedName>
    <definedName name="_vena_LI_SRatesS1_BRatesB2_95c3f711_2">Rates!#REF!</definedName>
    <definedName name="_vena_LIDT_PayrollS1_PayrollB1">Payroll!#REF!</definedName>
    <definedName name="_vena_LIDT_PayrollS1_PayrollB2">Payroll!#REF!</definedName>
    <definedName name="_vena_LIDT_RatesS1_RatesB2">Rates!#REF!</definedName>
    <definedName name="_vena_MultiSiteS1_MultiSiteB1_C_1_1057892374784376832">'MYP-Multisite'!#REF!</definedName>
    <definedName name="_vena_MultiSiteS1_MultiSiteB1_C_1_1057892374784376832_1">'MYP-Multisite'!#REF!</definedName>
    <definedName name="_vena_MultiSiteS1_MultiSiteB1_C_1_1057892374784376832_2">'MYP-Multisite'!#REF!</definedName>
    <definedName name="_vena_MultiSiteS1_MultiSiteB1_C_1_1057892374784376832_3">'MYP-Multisite'!#REF!</definedName>
    <definedName name="_vena_MultiSiteS1_MultiSiteB1_C_1_1057892374784376832_4">'MYP-Multisite'!#REF!</definedName>
    <definedName name="_vena_MultiSiteS1_MultiSiteB1_C_1_1057892374784376832_5">'MYP-Multisite'!#REF!</definedName>
    <definedName name="_vena_MultiSiteS1_MultiSiteB1_C_1_1057892374784376832_6">'MYP-Multisite'!#REF!</definedName>
    <definedName name="_vena_MultiSiteS1_MultiSiteB1_C_1_1057892374784376832_7">'MYP-Multisite'!#REF!</definedName>
    <definedName name="_vena_MultiSiteS1_MultiSiteB1_C_1_1057892374784376832_8">'MYP-Multisite'!#REF!</definedName>
    <definedName name="_vena_MultiSiteS1_MultiSiteB1_C_1_1057892374784376832_9">'MYP-Multisite'!#REF!</definedName>
    <definedName name="_vena_MultiSiteS1_MultiSiteB1_C_8_720177941305491564">'MYP-Multisite'!#REF!</definedName>
    <definedName name="_vena_MultiSiteS1_MultiSiteB1_C_8_720177941305491564_1">'MYP-Multisite'!#REF!</definedName>
    <definedName name="_vena_MultiSiteS1_MultiSiteB1_C_8_720177941305491564_2">'MYP-Multisite'!#REF!</definedName>
    <definedName name="_vena_MultiSiteS1_MultiSiteB1_C_8_720177941305491564_3">'MYP-Multisite'!#REF!</definedName>
    <definedName name="_vena_MultiSiteS1_MultiSiteB1_C_8_720177941305491604">'MYP-Multisite'!#REF!</definedName>
    <definedName name="_vena_MultiSiteS1_MultiSiteB1_C_8_720177941305491604_1">'MYP-Multisite'!#REF!</definedName>
    <definedName name="_vena_MultiSiteS1_MultiSiteB1_C_8_720177941305491604_10">'MYP-Multisite'!#REF!</definedName>
    <definedName name="_vena_MultiSiteS1_MultiSiteB1_C_8_720177941305491604_11">'MYP-Multisite'!#REF!</definedName>
    <definedName name="_vena_MultiSiteS1_MultiSiteB1_C_8_720177941305491604_12">'MYP-Multisite'!#REF!</definedName>
    <definedName name="_vena_MultiSiteS1_MultiSiteB1_C_8_720177941305491604_13">'MYP-Multisite'!#REF!</definedName>
    <definedName name="_vena_MultiSiteS1_MultiSiteB1_C_8_720177941305491604_14">'MYP-Multisite'!#REF!</definedName>
    <definedName name="_vena_MultiSiteS1_MultiSiteB1_C_8_720177941305491604_15">'MYP-Multisite'!#REF!</definedName>
    <definedName name="_vena_MultiSiteS1_MultiSiteB1_C_8_720177941305491604_16">'MYP-Multisite'!#REF!</definedName>
    <definedName name="_vena_MultiSiteS1_MultiSiteB1_C_8_720177941305491604_17">'MYP-Multisite'!#REF!</definedName>
    <definedName name="_vena_MultiSiteS1_MultiSiteB1_C_8_720177941305491604_4">'MYP-Multisite'!#REF!</definedName>
    <definedName name="_vena_MultiSiteS1_MultiSiteB1_C_8_720177941305491604_5">'MYP-Multisite'!#REF!</definedName>
    <definedName name="_vena_MultiSiteS1_MultiSiteB1_C_8_720177941305491604_6">'MYP-Multisite'!#REF!</definedName>
    <definedName name="_vena_MultiSiteS1_MultiSiteB1_C_8_720177941305491604_7">'MYP-Multisite'!#REF!</definedName>
    <definedName name="_vena_MultiSiteS1_MultiSiteB1_C_8_720177941305491604_8">'MYP-Multisite'!#REF!</definedName>
    <definedName name="_vena_MultiSiteS1_MultiSiteB1_C_8_720177941305491604_9">'MYP-Multisite'!#REF!</definedName>
    <definedName name="_vena_MultiSiteS1_MultiSiteB1_C_FV_e1c3a244dc3d4f149ecdf7d748811086">'MYP-Multisite'!#REF!</definedName>
    <definedName name="_vena_MultiSiteS1_MultiSiteB1_C_FV_e1c3a244dc3d4f149ecdf7d748811086_1">'MYP-Multisite'!#REF!</definedName>
    <definedName name="_vena_MultiSiteS1_MultiSiteB1_C_FV_e1c3a244dc3d4f149ecdf7d748811086_10">'MYP-Multisite'!#REF!</definedName>
    <definedName name="_vena_MultiSiteS1_MultiSiteB1_C_FV_e1c3a244dc3d4f149ecdf7d748811086_11">'MYP-Multisite'!#REF!</definedName>
    <definedName name="_vena_MultiSiteS1_MultiSiteB1_C_FV_e1c3a244dc3d4f149ecdf7d748811086_12">'MYP-Multisite'!#REF!</definedName>
    <definedName name="_vena_MultiSiteS1_MultiSiteB1_C_FV_e1c3a244dc3d4f149ecdf7d748811086_13">'MYP-Multisite'!#REF!</definedName>
    <definedName name="_vena_MultiSiteS1_MultiSiteB1_C_FV_e1c3a244dc3d4f149ecdf7d748811086_14">'MYP-Multisite'!#REF!</definedName>
    <definedName name="_vena_MultiSiteS1_MultiSiteB1_C_FV_e1c3a244dc3d4f149ecdf7d748811086_15">'MYP-Multisite'!#REF!</definedName>
    <definedName name="_vena_MultiSiteS1_MultiSiteB1_C_FV_e1c3a244dc3d4f149ecdf7d748811086_16">'MYP-Multisite'!#REF!</definedName>
    <definedName name="_vena_MultiSiteS1_MultiSiteB1_C_FV_e1c3a244dc3d4f149ecdf7d748811086_17">'MYP-Multisite'!#REF!</definedName>
    <definedName name="_vena_MultiSiteS1_MultiSiteB1_C_FV_e1c3a244dc3d4f149ecdf7d748811086_18">'MYP-Multisite'!#REF!</definedName>
    <definedName name="_vena_MultiSiteS1_MultiSiteB1_C_FV_e1c3a244dc3d4f149ecdf7d748811086_19">'MYP-Multisite'!#REF!</definedName>
    <definedName name="_vena_MultiSiteS1_MultiSiteB1_C_FV_e1c3a244dc3d4f149ecdf7d748811086_20">'MYP-Multisite'!#REF!</definedName>
    <definedName name="_vena_MultiSiteS1_MultiSiteB1_C_FV_e1c3a244dc3d4f149ecdf7d748811086_21">'MYP-Multisite'!#REF!</definedName>
    <definedName name="_vena_MultiSiteS1_MultiSiteB1_C_FV_e1c3a244dc3d4f149ecdf7d748811086_4">'MYP-Multisite'!#REF!</definedName>
    <definedName name="_vena_MultiSiteS1_MultiSiteB1_C_FV_e1c3a244dc3d4f149ecdf7d748811086_5">'MYP-Multisite'!#REF!</definedName>
    <definedName name="_vena_MultiSiteS1_MultiSiteB1_C_FV_e1c3a244dc3d4f149ecdf7d748811086_6">'MYP-Multisite'!#REF!</definedName>
    <definedName name="_vena_MultiSiteS1_MultiSiteB1_C_FV_e1c3a244dc3d4f149ecdf7d748811086_7">'MYP-Multisite'!#REF!</definedName>
    <definedName name="_vena_MultiSiteS1_MultiSiteB1_C_FV_e1c3a244dc3d4f149ecdf7d748811086_8">'MYP-Multisite'!#REF!</definedName>
    <definedName name="_vena_MultiSiteS1_MultiSiteB1_C_FV_e1c3a244dc3d4f149ecdf7d748811086_9">'MYP-Multisite'!#REF!</definedName>
    <definedName name="_vena_MultiSiteS1_MultiSiteB1_C_FV_e3545e3dcc52420a84dcdae3a23a4597">'MYP-Multisite'!#REF!</definedName>
    <definedName name="_vena_MultiSiteS1_MultiSiteB1_C_FV_e3545e3dcc52420a84dcdae3a23a4597_1">'MYP-Multisite'!#REF!</definedName>
    <definedName name="_vena_MultiSiteS1_MultiSiteB1_C_FV_e3545e3dcc52420a84dcdae3a23a4597_10">'MYP-Multisite'!#REF!</definedName>
    <definedName name="_vena_MultiSiteS1_MultiSiteB1_C_FV_e3545e3dcc52420a84dcdae3a23a4597_11">'MYP-Multisite'!#REF!</definedName>
    <definedName name="_vena_MultiSiteS1_MultiSiteB1_C_FV_e3545e3dcc52420a84dcdae3a23a4597_12">'MYP-Multisite'!#REF!</definedName>
    <definedName name="_vena_MultiSiteS1_MultiSiteB1_C_FV_e3545e3dcc52420a84dcdae3a23a4597_13">'MYP-Multisite'!#REF!</definedName>
    <definedName name="_vena_MultiSiteS1_MultiSiteB1_C_FV_e3545e3dcc52420a84dcdae3a23a4597_14">'MYP-Multisite'!#REF!</definedName>
    <definedName name="_vena_MultiSiteS1_MultiSiteB1_C_FV_e3545e3dcc52420a84dcdae3a23a4597_15">'MYP-Multisite'!#REF!</definedName>
    <definedName name="_vena_MultiSiteS1_MultiSiteB1_C_FV_e3545e3dcc52420a84dcdae3a23a4597_16">'MYP-Multisite'!#REF!</definedName>
    <definedName name="_vena_MultiSiteS1_MultiSiteB1_C_FV_e3545e3dcc52420a84dcdae3a23a4597_17">'MYP-Multisite'!#REF!</definedName>
    <definedName name="_vena_MultiSiteS1_MultiSiteB1_C_FV_e3545e3dcc52420a84dcdae3a23a4597_18">'MYP-Multisite'!#REF!</definedName>
    <definedName name="_vena_MultiSiteS1_MultiSiteB1_C_FV_e3545e3dcc52420a84dcdae3a23a4597_19">'MYP-Multisite'!#REF!</definedName>
    <definedName name="_vena_MultiSiteS1_MultiSiteB1_C_FV_e3545e3dcc52420a84dcdae3a23a4597_20">'MYP-Multisite'!#REF!</definedName>
    <definedName name="_vena_MultiSiteS1_MultiSiteB1_C_FV_e3545e3dcc52420a84dcdae3a23a4597_21">'MYP-Multisite'!#REF!</definedName>
    <definedName name="_vena_MultiSiteS1_MultiSiteB1_C_FV_e3545e3dcc52420a84dcdae3a23a4597_4">'MYP-Multisite'!#REF!</definedName>
    <definedName name="_vena_MultiSiteS1_MultiSiteB1_C_FV_e3545e3dcc52420a84dcdae3a23a4597_5">'MYP-Multisite'!#REF!</definedName>
    <definedName name="_vena_MultiSiteS1_MultiSiteB1_C_FV_e3545e3dcc52420a84dcdae3a23a4597_6">'MYP-Multisite'!#REF!</definedName>
    <definedName name="_vena_MultiSiteS1_MultiSiteB1_C_FV_e3545e3dcc52420a84dcdae3a23a4597_7">'MYP-Multisite'!#REF!</definedName>
    <definedName name="_vena_MultiSiteS1_MultiSiteB1_C_FV_e3545e3dcc52420a84dcdae3a23a4597_8">'MYP-Multisite'!#REF!</definedName>
    <definedName name="_vena_MultiSiteS1_MultiSiteB1_C_FV_e3545e3dcc52420a84dcdae3a23a4597_9">'MYP-Multisite'!#REF!</definedName>
    <definedName name="_vena_MultiSiteS1_MultiSiteB1_R_5_720177941099970669">'MYP-Multisite'!#REF!</definedName>
    <definedName name="_vena_MultiSiteS1_MultiSiteB1_R_5_720177941104164898">'MYP-Multisite'!#REF!</definedName>
    <definedName name="_vena_MultiSiteS1_MultiSiteB1_R_5_720177941104164901">'MYP-Multisite'!#REF!</definedName>
    <definedName name="_vena_MultiSiteS1_MultiSiteB1_R_5_720177941104164983">'MYP-Multisite'!#REF!</definedName>
    <definedName name="_vena_MultiSiteS1_MultiSiteB1_R_5_720177941104164991">'MYP-Multisite'!#REF!</definedName>
    <definedName name="_vena_MultiSiteS1_MultiSiteB1_R_5_720177941104164996">'MYP-Multisite'!#REF!</definedName>
    <definedName name="_vena_MultiSiteS1_MultiSiteB1_R_5_720177941112553481">'MYP-Multisite'!#REF!</definedName>
    <definedName name="_vena_MultiSiteS1_MultiSiteB1_R_5_720177941112553512">'MYP-Multisite'!#REF!</definedName>
    <definedName name="_vena_MultiSiteS1_MultiSiteB1_R_5_720177941116747842">'MYP-Multisite'!#REF!</definedName>
    <definedName name="_vena_MultiSiteS1_MultiSiteB1_R_5_720177941116747917">'MYP-Multisite'!#REF!</definedName>
    <definedName name="_vena_MultiSiteS1_MultiSiteB1_R_5_720177941116747920">'MYP-Multisite'!#REF!</definedName>
    <definedName name="_vena_MultiSiteS1_MultiSiteB1_R_5_720177941120942166">'MYP-Multisite'!#REF!</definedName>
    <definedName name="_vena_MultiSiteS1_MultiSiteB1_R_5_720177941125136495">'MYP-Multisite'!#REF!</definedName>
    <definedName name="_vena_MultiSiteS1_MultiSiteB1_R_5_720177941129330772">'MYP-Multisite'!#REF!</definedName>
    <definedName name="_vena_MultiSiteS1_MultiSiteB1_R_5_720177941129330775">'MYP-Multisite'!#REF!</definedName>
    <definedName name="_vena_MultiSiteS1_MultiSiteB1_R_5_720177941133525048">'MYP-Multisite'!#REF!</definedName>
    <definedName name="_vena_MultiSiteS1_MultiSiteB1_R_5_720177941133525051">'MYP-Multisite'!#REF!</definedName>
    <definedName name="_vena_MultiSiteS1_MultiSiteB1_R_5_720177941137719437">'MYP-Multisite'!#REF!</definedName>
    <definedName name="_vena_MultiSiteS1_MultiSiteB1_R_5_720177941141913614">'MYP-Multisite'!#REF!</definedName>
    <definedName name="_vena_MultiSiteS1_MultiSiteB1_R_5_720177941141913621">'MYP-Multisite'!#REF!</definedName>
    <definedName name="_vena_MultiSiteS1_MultiSiteB1_R_FV_42f34b52efc14701904e2bd69b949ebb">'MYP-Multisite'!#REF!</definedName>
    <definedName name="_vena_MultiSiteS1_MultiSiteB1_R_FV_42f34b52efc14701904e2bd69b949ebb_1">'MYP-Multisite'!#REF!</definedName>
    <definedName name="_vena_MultiSiteS1_MultiSiteB1_R_FV_42f34b52efc14701904e2bd69b949ebb_151">'MYP-Multisite'!#REF!</definedName>
    <definedName name="_vena_MultiSiteS1_MultiSiteB1_R_FV_42f34b52efc14701904e2bd69b949ebb_152">'MYP-Multisite'!#REF!</definedName>
    <definedName name="_vena_MultiSiteS1_MultiSiteB1_R_FV_42f34b52efc14701904e2bd69b949ebb_153">'MYP-Multisite'!#REF!</definedName>
    <definedName name="_vena_MultiSiteS1_MultiSiteB1_R_FV_42f34b52efc14701904e2bd69b949ebb_154">'MYP-Multisite'!#REF!</definedName>
    <definedName name="_vena_MultiSiteS1_MultiSiteB1_R_FV_42f34b52efc14701904e2bd69b949ebb_155">'MYP-Multisite'!#REF!</definedName>
    <definedName name="_vena_MultiSiteS1_MultiSiteB1_R_FV_42f34b52efc14701904e2bd69b949ebb_156">'MYP-Multisite'!#REF!</definedName>
    <definedName name="_vena_MultiSiteS1_MultiSiteB1_R_FV_42f34b52efc14701904e2bd69b949ebb_158">'MYP-Multisite'!#REF!</definedName>
    <definedName name="_vena_MultiSiteS1_MultiSiteB1_R_FV_42f34b52efc14701904e2bd69b949ebb_160">'MYP-Multisite'!#REF!</definedName>
    <definedName name="_vena_MultiSiteS1_MultiSiteB1_R_FV_42f34b52efc14701904e2bd69b949ebb_161">'MYP-Multisite'!#REF!</definedName>
    <definedName name="_vena_MultiSiteS1_MultiSiteB1_R_FV_42f34b52efc14701904e2bd69b949ebb_162">'MYP-Multisite'!#REF!</definedName>
    <definedName name="_vena_MultiSiteS1_MultiSiteB1_R_FV_42f34b52efc14701904e2bd69b949ebb_163">'MYP-Multisite'!#REF!</definedName>
    <definedName name="_vena_MultiSiteS1_MultiSiteB1_R_FV_42f34b52efc14701904e2bd69b949ebb_164">'MYP-Multisite'!#REF!</definedName>
    <definedName name="_vena_MultiSiteS1_MultiSiteB1_R_FV_42f34b52efc14701904e2bd69b949ebb_165">'MYP-Multisite'!#REF!</definedName>
    <definedName name="_vena_MultiSiteS1_MultiSiteB1_R_FV_42f34b52efc14701904e2bd69b949ebb_166">'MYP-Multisite'!#REF!</definedName>
    <definedName name="_vena_MultiSiteS1_MultiSiteB1_R_FV_42f34b52efc14701904e2bd69b949ebb_167">'MYP-Multisite'!#REF!</definedName>
    <definedName name="_vena_MultiSiteS1_MultiSiteB1_R_FV_42f34b52efc14701904e2bd69b949ebb_168">'MYP-Multisite'!#REF!</definedName>
    <definedName name="_vena_MultiSiteS1_MultiSiteB1_R_FV_42f34b52efc14701904e2bd69b949ebb_169">'MYP-Multisite'!#REF!</definedName>
    <definedName name="_vena_MultiSiteS1_MultiSiteB1_R_FV_42f34b52efc14701904e2bd69b949ebb_170">'MYP-Multisite'!#REF!</definedName>
    <definedName name="_vena_MultiSiteS1_MultiSiteB1_R_FV_42f34b52efc14701904e2bd69b949ebb_171">'MYP-Multisite'!#REF!</definedName>
    <definedName name="_vena_MultiSiteS1_MultiSiteB1_R_FV_42f34b52efc14701904e2bd69b949ebb_172">'MYP-Multisite'!#REF!</definedName>
    <definedName name="_vena_MultiSiteS1_MultiSiteB1_R_FV_42f34b52efc14701904e2bd69b949ebb_173">'MYP-Multisite'!#REF!</definedName>
    <definedName name="_vena_MultiSiteS1_MultiSiteB1_R_FV_42f34b52efc14701904e2bd69b949ebb_174">'MYP-Multisite'!#REF!</definedName>
    <definedName name="_vena_MultiSiteS1_MultiSiteB1_R_FV_42f34b52efc14701904e2bd69b949ebb_175">'MYP-Multisite'!#REF!</definedName>
    <definedName name="_vena_MultiSiteS1_MultiSiteB1_R_FV_42f34b52efc14701904e2bd69b949ebb_176">'MYP-Multisite'!#REF!</definedName>
    <definedName name="_vena_MultiSiteS1_MultiSiteB1_R_FV_42f34b52efc14701904e2bd69b949ebb_177">'MYP-Multisite'!#REF!</definedName>
    <definedName name="_vena_MultiSiteS1_MultiSiteB1_R_FV_42f34b52efc14701904e2bd69b949ebb_178">'MYP-Multisite'!#REF!</definedName>
    <definedName name="_vena_MultiSiteS1_MultiSiteB1_R_FV_42f34b52efc14701904e2bd69b949ebb_179">'MYP-Multisite'!#REF!</definedName>
    <definedName name="_vena_MultiSiteS1_MultiSiteB1_R_FV_42f34b52efc14701904e2bd69b949ebb_180">'MYP-Multisite'!#REF!</definedName>
    <definedName name="_vena_MultiSiteS1_MultiSiteB1_R_FV_42f34b52efc14701904e2bd69b949ebb_181">'MYP-Multisite'!#REF!</definedName>
    <definedName name="_vena_MultiSiteS1_MultiSiteB1_R_FV_42f34b52efc14701904e2bd69b949ebb_182">'MYP-Multisite'!#REF!</definedName>
    <definedName name="_vena_MultiSiteS1_MultiSiteB1_R_FV_42f34b52efc14701904e2bd69b949ebb_183">'MYP-Multisite'!#REF!</definedName>
    <definedName name="_vena_MultiSiteS1_MultiSiteB1_R_FV_42f34b52efc14701904e2bd69b949ebb_184">'MYP-Multisite'!#REF!</definedName>
    <definedName name="_vena_MultiSiteS1_MultiSiteB1_R_FV_42f34b52efc14701904e2bd69b949ebb_185">'MYP-Multisite'!#REF!</definedName>
    <definedName name="_vena_MultiSiteS1_MultiSiteB1_R_FV_42f34b52efc14701904e2bd69b949ebb_186">'MYP-Multisite'!#REF!</definedName>
    <definedName name="_vena_MultiSiteS1_MultiSiteB1_R_FV_42f34b52efc14701904e2bd69b949ebb_187">'MYP-Multisite'!#REF!</definedName>
    <definedName name="_vena_MultiSiteS1_MultiSiteB1_R_FV_42f34b52efc14701904e2bd69b949ebb_188">'MYP-Multisite'!#REF!</definedName>
    <definedName name="_vena_MultiSiteS1_MultiSiteB1_R_FV_42f34b52efc14701904e2bd69b949ebb_189">'MYP-Multisite'!#REF!</definedName>
    <definedName name="_vena_MultiSiteS1_MultiSiteB1_R_FV_42f34b52efc14701904e2bd69b949ebb_190">'MYP-Multisite'!#REF!</definedName>
    <definedName name="_vena_MultiSiteS1_MultiSiteB1_R_FV_42f34b52efc14701904e2bd69b949ebb_191">'MYP-Multisite'!#REF!</definedName>
    <definedName name="_vena_MultiSiteS1_MultiSiteB1_R_FV_42f34b52efc14701904e2bd69b949ebb_192">'MYP-Multisite'!#REF!</definedName>
    <definedName name="_vena_MultiSiteS1_MultiSiteB1_R_FV_42f34b52efc14701904e2bd69b949ebb_193">'MYP-Multisite'!#REF!</definedName>
    <definedName name="_vena_MultiSiteS1_MultiSiteB1_R_FV_42f34b52efc14701904e2bd69b949ebb_194">'MYP-Multisite'!#REF!</definedName>
    <definedName name="_vena_MultiSiteS1_MultiSiteB1_R_FV_42f34b52efc14701904e2bd69b949ebb_195">'MYP-Multisite'!#REF!</definedName>
    <definedName name="_vena_MultiSiteS1_MultiSiteB1_R_FV_42f34b52efc14701904e2bd69b949ebb_196">'MYP-Multisite'!#REF!</definedName>
    <definedName name="_vena_MultiSiteS1_MultiSiteB1_R_FV_42f34b52efc14701904e2bd69b949ebb_197">'MYP-Multisite'!#REF!</definedName>
    <definedName name="_vena_MultiSiteS1_MultiSiteB1_R_FV_42f34b52efc14701904e2bd69b949ebb_198">'MYP-Multisite'!#REF!</definedName>
    <definedName name="_vena_MultiSiteS1_MultiSiteB1_R_FV_42f34b52efc14701904e2bd69b949ebb_199">'MYP-Multisite'!#REF!</definedName>
    <definedName name="_vena_MultiSiteS1_MultiSiteB1_R_FV_42f34b52efc14701904e2bd69b949ebb_2">'MYP-Multisite'!#REF!</definedName>
    <definedName name="_vena_MultiSiteS1_MultiSiteB1_R_FV_42f34b52efc14701904e2bd69b949ebb_200">'MYP-Multisite'!#REF!</definedName>
    <definedName name="_vena_MultiSiteS1_MultiSiteB1_R_FV_42f34b52efc14701904e2bd69b949ebb_201">'MYP-Multisite'!#REF!</definedName>
    <definedName name="_vena_MultiSiteS1_MultiSiteB1_R_FV_42f34b52efc14701904e2bd69b949ebb_202">'MYP-Multisite'!#REF!</definedName>
    <definedName name="_vena_MultiSiteS1_MultiSiteB1_R_FV_42f34b52efc14701904e2bd69b949ebb_203">'MYP-Multisite'!#REF!</definedName>
    <definedName name="_vena_MultiSiteS1_MultiSiteB1_R_FV_42f34b52efc14701904e2bd69b949ebb_204">'MYP-Multisite'!#REF!</definedName>
    <definedName name="_vena_MultiSiteS1_MultiSiteB1_R_FV_42f34b52efc14701904e2bd69b949ebb_205">'MYP-Multisite'!#REF!</definedName>
    <definedName name="_vena_MultiSiteS1_MultiSiteB1_R_FV_42f34b52efc14701904e2bd69b949ebb_206">'MYP-Multisite'!#REF!</definedName>
    <definedName name="_vena_MultiSiteS1_MultiSiteB1_R_FV_42f34b52efc14701904e2bd69b949ebb_207">'MYP-Multisite'!#REF!</definedName>
    <definedName name="_vena_MultiSiteS1_MultiSiteB1_R_FV_42f34b52efc14701904e2bd69b949ebb_208">'MYP-Multisite'!#REF!</definedName>
    <definedName name="_vena_MultiSiteS1_MultiSiteB1_R_FV_42f34b52efc14701904e2bd69b949ebb_209">'MYP-Multisite'!#REF!</definedName>
    <definedName name="_vena_MultiSiteS1_MultiSiteB1_R_FV_42f34b52efc14701904e2bd69b949ebb_210">'MYP-Multisite'!#REF!</definedName>
    <definedName name="_vena_MultiSiteS1_MultiSiteB1_R_FV_42f34b52efc14701904e2bd69b949ebb_211">'MYP-Multisite'!#REF!</definedName>
    <definedName name="_vena_MultiSiteS1_MultiSiteB1_R_FV_42f34b52efc14701904e2bd69b949ebb_212">'MYP-Multisite'!#REF!</definedName>
    <definedName name="_vena_MultiSiteS1_MultiSiteB1_R_FV_42f34b52efc14701904e2bd69b949ebb_213">'MYP-Multisite'!#REF!</definedName>
    <definedName name="_vena_MultiSiteS1_MultiSiteB1_R_FV_42f34b52efc14701904e2bd69b949ebb_214">'MYP-Multisite'!#REF!</definedName>
    <definedName name="_vena_MultiSiteS1_MultiSiteB1_R_FV_42f34b52efc14701904e2bd69b949ebb_215">'MYP-Multisite'!#REF!</definedName>
    <definedName name="_vena_MultiSiteS1_MultiSiteB1_R_FV_42f34b52efc14701904e2bd69b949ebb_216">'MYP-Multisite'!#REF!</definedName>
    <definedName name="_vena_MultiSiteS1_MultiSiteB1_R_FV_42f34b52efc14701904e2bd69b949ebb_217">'MYP-Multisite'!#REF!</definedName>
    <definedName name="_vena_MultiSiteS1_MultiSiteB1_R_FV_42f34b52efc14701904e2bd69b949ebb_218">'MYP-Multisite'!#REF!</definedName>
    <definedName name="_vena_MultiSiteS1_MultiSiteB1_R_FV_42f34b52efc14701904e2bd69b949ebb_219">'MYP-Multisite'!#REF!</definedName>
    <definedName name="_vena_MultiSiteS1_MultiSiteB1_R_FV_42f34b52efc14701904e2bd69b949ebb_220">'MYP-Multisite'!#REF!</definedName>
    <definedName name="_vena_MultiSiteS1_MultiSiteB1_R_FV_42f34b52efc14701904e2bd69b949ebb_221">'MYP-Multisite'!#REF!</definedName>
    <definedName name="_vena_MultiSiteS1_MultiSiteB1_R_FV_42f34b52efc14701904e2bd69b949ebb_222">'MYP-Multisite'!#REF!</definedName>
    <definedName name="_vena_MultiSiteS1_MultiSiteB1_R_FV_42f34b52efc14701904e2bd69b949ebb_223">'MYP-Multisite'!#REF!</definedName>
    <definedName name="_vena_MultiSiteS1_MultiSiteB1_R_FV_42f34b52efc14701904e2bd69b949ebb_224">'MYP-Multisite'!#REF!</definedName>
    <definedName name="_vena_MultiSiteS1_MultiSiteB1_R_FV_42f34b52efc14701904e2bd69b949ebb_225">'MYP-Multisite'!#REF!</definedName>
    <definedName name="_vena_MultiSiteS1_MultiSiteB1_R_FV_42f34b52efc14701904e2bd69b949ebb_226">'MYP-Multisite'!#REF!</definedName>
    <definedName name="_vena_MultiSiteS1_MultiSiteB1_R_FV_42f34b52efc14701904e2bd69b949ebb_227">'MYP-Multisite'!#REF!</definedName>
    <definedName name="_vena_MultiSiteS1_MultiSiteB1_R_FV_42f34b52efc14701904e2bd69b949ebb_228">'MYP-Multisite'!#REF!</definedName>
    <definedName name="_vena_MultiSiteS1_MultiSiteB1_R_FV_42f34b52efc14701904e2bd69b949ebb_229">'MYP-Multisite'!#REF!</definedName>
    <definedName name="_vena_MultiSiteS1_MultiSiteB1_R_FV_42f34b52efc14701904e2bd69b949ebb_230">'MYP-Multisite'!#REF!</definedName>
    <definedName name="_vena_MultiSiteS1_MultiSiteB1_R_FV_42f34b52efc14701904e2bd69b949ebb_231">'MYP-Multisite'!#REF!</definedName>
    <definedName name="_vena_MultiSiteS1_MultiSiteB1_R_FV_42f34b52efc14701904e2bd69b949ebb_232">'MYP-Multisite'!#REF!</definedName>
    <definedName name="_vena_MultiSiteS1_MultiSiteB1_R_FV_42f34b52efc14701904e2bd69b949ebb_233">'MYP-Multisite'!#REF!</definedName>
    <definedName name="_vena_MultiSiteS1_MultiSiteB1_R_FV_42f34b52efc14701904e2bd69b949ebb_234">'MYP-Multisite'!#REF!</definedName>
    <definedName name="_vena_MultiSiteS1_MultiSiteB1_R_FV_42f34b52efc14701904e2bd69b949ebb_235">'MYP-Multisite'!#REF!</definedName>
    <definedName name="_vena_MultiSiteS1_MultiSiteB1_R_FV_42f34b52efc14701904e2bd69b949ebb_236">'MYP-Multisite'!#REF!</definedName>
    <definedName name="_vena_MultiSiteS1_MultiSiteB1_R_FV_42f34b52efc14701904e2bd69b949ebb_237">'MYP-Multisite'!#REF!</definedName>
    <definedName name="_vena_MultiSiteS1_MultiSiteB1_R_FV_42f34b52efc14701904e2bd69b949ebb_238">'MYP-Multisite'!#REF!</definedName>
    <definedName name="_vena_MultiSiteS1_MultiSiteB1_R_FV_42f34b52efc14701904e2bd69b949ebb_239">'MYP-Multisite'!#REF!</definedName>
    <definedName name="_vena_MultiSiteS1_MultiSiteB1_R_FV_42f34b52efc14701904e2bd69b949ebb_240">'MYP-Multisite'!#REF!</definedName>
    <definedName name="_vena_MultiSiteS1_MultiSiteB1_R_FV_42f34b52efc14701904e2bd69b949ebb_241">'MYP-Multisite'!#REF!</definedName>
    <definedName name="_vena_MultiSiteS1_MultiSiteB1_R_FV_42f34b52efc14701904e2bd69b949ebb_242">'MYP-Multisite'!#REF!</definedName>
    <definedName name="_vena_MultiSiteS1_MultiSiteB1_R_FV_42f34b52efc14701904e2bd69b949ebb_243">'MYP-Multisite'!#REF!</definedName>
    <definedName name="_vena_MultiSiteS1_MultiSiteB1_R_FV_42f34b52efc14701904e2bd69b949ebb_244">'MYP-Multisite'!#REF!</definedName>
    <definedName name="_vena_MultiSiteS1_MultiSiteB1_R_FV_42f34b52efc14701904e2bd69b949ebb_245">'MYP-Multisite'!#REF!</definedName>
    <definedName name="_vena_MultiSiteS1_MultiSiteB1_R_FV_42f34b52efc14701904e2bd69b949ebb_246">'MYP-Multisite'!#REF!</definedName>
    <definedName name="_vena_MultiSiteS1_MultiSiteB1_R_FV_42f34b52efc14701904e2bd69b949ebb_247">'MYP-Multisite'!#REF!</definedName>
    <definedName name="_vena_MultiSiteS1_MultiSiteB1_R_FV_42f34b52efc14701904e2bd69b949ebb_248">'MYP-Multisite'!#REF!</definedName>
    <definedName name="_vena_MultiSiteS1_MultiSiteB1_R_FV_42f34b52efc14701904e2bd69b949ebb_249">'MYP-Multisite'!#REF!</definedName>
    <definedName name="_vena_MultiSiteS1_MultiSiteB1_R_FV_42f34b52efc14701904e2bd69b949ebb_250">'MYP-Multisite'!#REF!</definedName>
    <definedName name="_vena_MultiSiteS1_MultiSiteB1_R_FV_42f34b52efc14701904e2bd69b949ebb_251">'MYP-Multisite'!#REF!</definedName>
    <definedName name="_vena_MultiSiteS1_MultiSiteB1_R_FV_42f34b52efc14701904e2bd69b949ebb_252">'MYP-Multisite'!#REF!</definedName>
    <definedName name="_vena_MultiSiteS1_MultiSiteB1_R_FV_42f34b52efc14701904e2bd69b949ebb_253">'MYP-Multisite'!#REF!</definedName>
    <definedName name="_vena_MultiSiteS1_MultiSiteB1_R_FV_42f34b52efc14701904e2bd69b949ebb_254">'MYP-Multisite'!#REF!</definedName>
    <definedName name="_vena_MultiSiteS1_MultiSiteB1_R_FV_42f34b52efc14701904e2bd69b949ebb_255">'MYP-Multisite'!#REF!</definedName>
    <definedName name="_vena_MultiSiteS1_MultiSiteB1_R_FV_42f34b52efc14701904e2bd69b949ebb_256">'MYP-Multisite'!#REF!</definedName>
    <definedName name="_vena_MultiSiteS1_MultiSiteB1_R_FV_42f34b52efc14701904e2bd69b949ebb_257">'MYP-Multisite'!#REF!</definedName>
    <definedName name="_vena_MultiSiteS1_MultiSiteB1_R_FV_42f34b52efc14701904e2bd69b949ebb_258">'MYP-Multisite'!#REF!</definedName>
    <definedName name="_vena_MultiSiteS1_MultiSiteB1_R_FV_42f34b52efc14701904e2bd69b949ebb_259">'MYP-Multisite'!#REF!</definedName>
    <definedName name="_vena_MultiSiteS1_MultiSiteB1_R_FV_42f34b52efc14701904e2bd69b949ebb_260">'MYP-Multisite'!#REF!</definedName>
    <definedName name="_vena_MultiSiteS1_MultiSiteB1_R_FV_42f34b52efc14701904e2bd69b949ebb_261">'MYP-Multisite'!#REF!</definedName>
    <definedName name="_vena_MultiSiteS1_MultiSiteB1_R_FV_42f34b52efc14701904e2bd69b949ebb_262">'MYP-Multisite'!#REF!</definedName>
    <definedName name="_vena_MultiSiteS1_MultiSiteB1_R_FV_42f34b52efc14701904e2bd69b949ebb_263">'MYP-Multisite'!#REF!</definedName>
    <definedName name="_vena_MultiSiteS1_MultiSiteB1_R_FV_42f34b52efc14701904e2bd69b949ebb_264">'MYP-Multisite'!#REF!</definedName>
    <definedName name="_vena_MultiSiteS1_MultiSiteB1_R_FV_42f34b52efc14701904e2bd69b949ebb_266">'MYP-Multisite'!#REF!</definedName>
    <definedName name="_vena_MultiSiteS1_MultiSiteB1_R_FV_42f34b52efc14701904e2bd69b949ebb_267">'MYP-Multisite'!#REF!</definedName>
    <definedName name="_vena_MultiSiteS1_MultiSiteB1_R_FV_42f34b52efc14701904e2bd69b949ebb_268">'MYP-Multisite'!#REF!</definedName>
    <definedName name="_vena_MultiSiteS1_MultiSiteB1_R_FV_42f34b52efc14701904e2bd69b949ebb_270">'MYP-Multisite'!#REF!</definedName>
    <definedName name="_vena_MultiSiteS1_MultiSiteB1_R_FV_42f34b52efc14701904e2bd69b949ebb_272">'MYP-Multisite'!#REF!</definedName>
    <definedName name="_vena_MultiSiteS1_MultiSiteB1_R_FV_42f34b52efc14701904e2bd69b949ebb_273">'MYP-Multisite'!#REF!</definedName>
    <definedName name="_vena_MultiSiteS1_MultiSiteB1_R_FV_42f34b52efc14701904e2bd69b949ebb_274">'MYP-Multisite'!#REF!</definedName>
    <definedName name="_vena_MultiSiteS1_MultiSiteB1_R_FV_42f34b52efc14701904e2bd69b949ebb_275">'MYP-Multisite'!#REF!</definedName>
    <definedName name="_vena_MultiSiteS1_MultiSiteB1_R_FV_42f34b52efc14701904e2bd69b949ebb_276">'MYP-Multisite'!#REF!</definedName>
    <definedName name="_vena_MultiSiteS1_MultiSiteB1_R_FV_42f34b52efc14701904e2bd69b949ebb_277">'MYP-Multisite'!#REF!</definedName>
    <definedName name="_vena_MultiSiteS1_MultiSiteB1_R_FV_42f34b52efc14701904e2bd69b949ebb_278">'MYP-Multisite'!#REF!</definedName>
    <definedName name="_vena_MultiSiteS1_MultiSiteB1_R_FV_42f34b52efc14701904e2bd69b949ebb_279">'MYP-Multisite'!#REF!</definedName>
    <definedName name="_vena_MultiSiteS1_MultiSiteB1_R_FV_42f34b52efc14701904e2bd69b949ebb_280">'MYP-Multisite'!#REF!</definedName>
    <definedName name="_vena_MultiSiteS1_MultiSiteB1_R_FV_42f34b52efc14701904e2bd69b949ebb_281">'MYP-Multisite'!#REF!</definedName>
    <definedName name="_vena_MultiSiteS1_MultiSiteB1_R_FV_42f34b52efc14701904e2bd69b949ebb_282">'MYP-Multisite'!#REF!</definedName>
    <definedName name="_vena_MultiSiteS1_MultiSiteB1_R_FV_42f34b52efc14701904e2bd69b949ebb_283">'MYP-Multisite'!#REF!</definedName>
    <definedName name="_vena_MultiSiteS1_MultiSiteB1_R_FV_42f34b52efc14701904e2bd69b949ebb_284">'MYP-Multisite'!#REF!</definedName>
    <definedName name="_vena_MultiSiteS1_MultiSiteB1_R_FV_42f34b52efc14701904e2bd69b949ebb_285">'MYP-Multisite'!#REF!</definedName>
    <definedName name="_vena_MultiSiteS1_MultiSiteB1_R_FV_42f34b52efc14701904e2bd69b949ebb_286">'MYP-Multisite'!#REF!</definedName>
    <definedName name="_vena_MultiSiteS1_MultiSiteB1_R_FV_42f34b52efc14701904e2bd69b949ebb_287">'MYP-Multisite'!#REF!</definedName>
    <definedName name="_vena_MultiSiteS1_MultiSiteB1_R_FV_42f34b52efc14701904e2bd69b949ebb_288">'MYP-Multisite'!#REF!</definedName>
    <definedName name="_vena_MultiSiteS1_MultiSiteB1_R_FV_42f34b52efc14701904e2bd69b949ebb_289">'MYP-Multisite'!#REF!</definedName>
    <definedName name="_vena_MultiSiteS1_MultiSiteB1_R_FV_42f34b52efc14701904e2bd69b949ebb_290">'MYP-Multisite'!#REF!</definedName>
    <definedName name="_vena_MultiSiteS1_MultiSiteB1_R_FV_42f34b52efc14701904e2bd69b949ebb_291">'MYP-Multisite'!#REF!</definedName>
    <definedName name="_vena_MultiSiteS1_MultiSiteB1_R_FV_42f34b52efc14701904e2bd69b949ebb_292">'MYP-Multisite'!#REF!</definedName>
    <definedName name="_vena_MultiSiteS1_MultiSiteB1_R_FV_42f34b52efc14701904e2bd69b949ebb_293">'MYP-Multisite'!#REF!</definedName>
    <definedName name="_vena_MultiSiteS1_MultiSiteB1_R_FV_42f34b52efc14701904e2bd69b949ebb_294">'MYP-Multisite'!#REF!</definedName>
    <definedName name="_vena_MultiSiteS1_MultiSiteB1_R_FV_42f34b52efc14701904e2bd69b949ebb_295">'MYP-Multisite'!#REF!</definedName>
    <definedName name="_vena_MultiSiteS1_MultiSiteB1_R_FV_42f34b52efc14701904e2bd69b949ebb_296">'MYP-Multisite'!#REF!</definedName>
    <definedName name="_vena_MultiSiteS1_MultiSiteB1_R_FV_42f34b52efc14701904e2bd69b949ebb_297">'MYP-Multisite'!#REF!</definedName>
    <definedName name="_vena_MultiSiteS1_MultiSiteB1_R_FV_42f34b52efc14701904e2bd69b949ebb_298">'MYP-Multisite'!#REF!</definedName>
    <definedName name="_vena_MultiSiteS1_MultiSiteB1_R_FV_42f34b52efc14701904e2bd69b949ebb_299">'MYP-Multisite'!#REF!</definedName>
    <definedName name="_vena_MultiSiteS1_MultiSiteB1_R_FV_42f34b52efc14701904e2bd69b949ebb_3">'MYP-Multisite'!#REF!</definedName>
    <definedName name="_vena_MultiSiteS1_MultiSiteB1_R_FV_42f34b52efc14701904e2bd69b949ebb_300">'MYP-Multisite'!#REF!</definedName>
    <definedName name="_vena_MultiSiteS1_MultiSiteB1_R_FV_42f34b52efc14701904e2bd69b949ebb_301">'MYP-Multisite'!#REF!</definedName>
    <definedName name="_vena_MultiSiteS1_MultiSiteB1_R_FV_42f34b52efc14701904e2bd69b949ebb_302">'MYP-Multisite'!#REF!</definedName>
    <definedName name="_vena_MultiSiteS1_MultiSiteB1_R_FV_42f34b52efc14701904e2bd69b949ebb_303">'MYP-Multisite'!#REF!</definedName>
    <definedName name="_vena_MultiSiteS1_MultiSiteB1_R_FV_42f34b52efc14701904e2bd69b949ebb_304">'MYP-Multisite'!#REF!</definedName>
    <definedName name="_vena_MultiSiteS1_MultiSiteB1_R_FV_42f34b52efc14701904e2bd69b949ebb_305">'MYP-Multisite'!#REF!</definedName>
    <definedName name="_vena_MultiSiteS1_MultiSiteB1_R_FV_42f34b52efc14701904e2bd69b949ebb_306">'MYP-Multisite'!#REF!</definedName>
    <definedName name="_vena_MultiSiteS1_MultiSiteB1_R_FV_42f34b52efc14701904e2bd69b949ebb_307">'MYP-Multisite'!#REF!</definedName>
    <definedName name="_vena_MultiSiteS1_MultiSiteB1_R_FV_42f34b52efc14701904e2bd69b949ebb_308">'MYP-Multisite'!#REF!</definedName>
    <definedName name="_vena_MultiSiteS1_MultiSiteB1_R_FV_42f34b52efc14701904e2bd69b949ebb_309">'MYP-Multisite'!#REF!</definedName>
    <definedName name="_vena_MultiSiteS1_MultiSiteB1_R_FV_42f34b52efc14701904e2bd69b949ebb_310">'MYP-Multisite'!#REF!</definedName>
    <definedName name="_vena_MultiSiteS1_MultiSiteB1_R_FV_42f34b52efc14701904e2bd69b949ebb_311">'MYP-Multisite'!#REF!</definedName>
    <definedName name="_vena_MultiSiteS1_MultiSiteB1_R_FV_42f34b52efc14701904e2bd69b949ebb_312">'MYP-Multisite'!#REF!</definedName>
    <definedName name="_vena_MultiSiteS1_MultiSiteB1_R_FV_42f34b52efc14701904e2bd69b949ebb_313">'MYP-Multisite'!#REF!</definedName>
    <definedName name="_vena_MultiSiteS1_MultiSiteB1_R_FV_42f34b52efc14701904e2bd69b949ebb_314">'MYP-Multisite'!#REF!</definedName>
    <definedName name="_vena_MultiSiteS1_MultiSiteB1_R_FV_42f34b52efc14701904e2bd69b949ebb_315">'MYP-Multisite'!#REF!</definedName>
    <definedName name="_vena_MultiSiteS1_MultiSiteB1_R_FV_42f34b52efc14701904e2bd69b949ebb_316">'MYP-Multisite'!#REF!</definedName>
    <definedName name="_vena_MultiSiteS1_MultiSiteB1_R_FV_42f34b52efc14701904e2bd69b949ebb_317">'MYP-Multisite'!#REF!</definedName>
    <definedName name="_vena_MultiSiteS1_MultiSiteB1_R_FV_42f34b52efc14701904e2bd69b949ebb_318">'MYP-Multisite'!#REF!</definedName>
    <definedName name="_vena_MultiSiteS1_MultiSiteB1_R_FV_42f34b52efc14701904e2bd69b949ebb_319">'MYP-Multisite'!#REF!</definedName>
    <definedName name="_vena_MultiSiteS1_MultiSiteB1_R_FV_42f34b52efc14701904e2bd69b949ebb_320">'MYP-Multisite'!#REF!</definedName>
    <definedName name="_vena_MultiSiteS1_MultiSiteB1_R_FV_42f34b52efc14701904e2bd69b949ebb_321">'MYP-Multisite'!#REF!</definedName>
    <definedName name="_vena_MultiSiteS1_MultiSiteB1_R_FV_42f34b52efc14701904e2bd69b949ebb_322">'MYP-Multisite'!#REF!</definedName>
    <definedName name="_vena_MultiSiteS1_MultiSiteB1_R_FV_42f34b52efc14701904e2bd69b949ebb_323">'MYP-Multisite'!#REF!</definedName>
    <definedName name="_vena_MultiSiteS1_MultiSiteB1_R_FV_42f34b52efc14701904e2bd69b949ebb_324">'MYP-Multisite'!#REF!</definedName>
    <definedName name="_vena_MultiSiteS1_MultiSiteB1_R_FV_42f34b52efc14701904e2bd69b949ebb_325">'MYP-Multisite'!#REF!</definedName>
    <definedName name="_vena_MultiSiteS1_MultiSiteB1_R_FV_42f34b52efc14701904e2bd69b949ebb_326">'MYP-Multisite'!#REF!</definedName>
    <definedName name="_vena_MultiSiteS1_MultiSiteB1_R_FV_42f34b52efc14701904e2bd69b949ebb_327">'MYP-Multisite'!#REF!</definedName>
    <definedName name="_vena_MultiSiteS1_MultiSiteB1_R_FV_42f34b52efc14701904e2bd69b949ebb_328">'MYP-Multisite'!#REF!</definedName>
    <definedName name="_vena_MultiSiteS1_MultiSiteB1_R_FV_42f34b52efc14701904e2bd69b949ebb_329">'MYP-Multisite'!#REF!</definedName>
    <definedName name="_vena_MultiSiteS1_MultiSiteB1_R_FV_42f34b52efc14701904e2bd69b949ebb_330">'MYP-Multisite'!#REF!</definedName>
    <definedName name="_vena_MultiSiteS1_MultiSiteB1_R_FV_42f34b52efc14701904e2bd69b949ebb_331">'MYP-Multisite'!#REF!</definedName>
    <definedName name="_vena_MultiSiteS1_MultiSiteB1_R_FV_42f34b52efc14701904e2bd69b949ebb_332">'MYP-Multisite'!#REF!</definedName>
    <definedName name="_vena_MultiSiteS1_MultiSiteB1_R_FV_42f34b52efc14701904e2bd69b949ebb_333">'MYP-Multisite'!#REF!</definedName>
    <definedName name="_vena_MultiSiteS1_MultiSiteB1_R_FV_42f34b52efc14701904e2bd69b949ebb_334">'MYP-Multisite'!#REF!</definedName>
    <definedName name="_vena_MultiSiteS1_MultiSiteB1_R_FV_42f34b52efc14701904e2bd69b949ebb_335">'MYP-Multisite'!#REF!</definedName>
    <definedName name="_vena_MultiSiteS1_MultiSiteB1_R_FV_42f34b52efc14701904e2bd69b949ebb_336">'MYP-Multisite'!#REF!</definedName>
    <definedName name="_vena_MultiSiteS1_MultiSiteB1_R_FV_42f34b52efc14701904e2bd69b949ebb_337">'MYP-Multisite'!#REF!</definedName>
    <definedName name="_vena_MultiSiteS1_MultiSiteB1_R_FV_42f34b52efc14701904e2bd69b949ebb_338">'MYP-Multisite'!#REF!</definedName>
    <definedName name="_vena_MultiSiteS1_MultiSiteB1_R_FV_42f34b52efc14701904e2bd69b949ebb_339">'MYP-Multisite'!#REF!</definedName>
    <definedName name="_vena_MultiSiteS1_MultiSiteB1_R_FV_42f34b52efc14701904e2bd69b949ebb_340">'MYP-Multisite'!#REF!</definedName>
    <definedName name="_vena_MultiSiteS1_MultiSiteB1_R_FV_42f34b52efc14701904e2bd69b949ebb_341">'MYP-Multisite'!#REF!</definedName>
    <definedName name="_vena_MultiSiteS1_MultiSiteB1_R_FV_42f34b52efc14701904e2bd69b949ebb_342">'MYP-Multisite'!#REF!</definedName>
    <definedName name="_vena_MultiSiteS1_MultiSiteB1_R_FV_42f34b52efc14701904e2bd69b949ebb_344">'MYP-Multisite'!#REF!</definedName>
    <definedName name="_vena_MultiSiteS1_MultiSiteB1_R_FV_42f34b52efc14701904e2bd69b949ebb_345">'MYP-Multisite'!#REF!</definedName>
    <definedName name="_vena_MultiSiteS1_MultiSiteB1_R_FV_42f34b52efc14701904e2bd69b949ebb_346">'MYP-Multisite'!#REF!</definedName>
    <definedName name="_vena_MultiSiteS1_MultiSiteB1_R_FV_42f34b52efc14701904e2bd69b949ebb_349">'MYP-Multisite'!#REF!</definedName>
    <definedName name="_vena_MultiSiteS1_MultiSiteB1_R_FV_42f34b52efc14701904e2bd69b949ebb_350">'MYP-Multisite'!#REF!</definedName>
    <definedName name="_vena_MultiSiteS1_MultiSiteB1_R_FV_42f34b52efc14701904e2bd69b949ebb_351">'MYP-Multisite'!#REF!</definedName>
    <definedName name="_vena_MultiSiteS1_MultiSiteB1_R_FV_42f34b52efc14701904e2bd69b949ebb_352">'MYP-Multisite'!#REF!</definedName>
    <definedName name="_vena_MultiSiteS1_MultiSiteB1_R_FV_42f34b52efc14701904e2bd69b949ebb_353">'MYP-Multisite'!#REF!</definedName>
    <definedName name="_vena_MultiSiteS1_MultiSiteB1_R_FV_42f34b52efc14701904e2bd69b949ebb_354">'MYP-Multisite'!#REF!</definedName>
    <definedName name="_vena_MultiSiteS1_MultiSiteB1_R_FV_42f34b52efc14701904e2bd69b949ebb_355">'MYP-Multisite'!#REF!</definedName>
    <definedName name="_vena_MultiSiteS1_MultiSiteB1_R_FV_42f34b52efc14701904e2bd69b949ebb_356">'MYP-Multisite'!#REF!</definedName>
    <definedName name="_vena_MultiSiteS1_MultiSiteB1_R_FV_42f34b52efc14701904e2bd69b949ebb_357">'MYP-Multisite'!#REF!</definedName>
    <definedName name="_vena_MultiSiteS1_MultiSiteB1_R_FV_42f34b52efc14701904e2bd69b949ebb_358">'MYP-Multisite'!#REF!</definedName>
    <definedName name="_vena_MultiSiteS1_MultiSiteB1_R_FV_42f34b52efc14701904e2bd69b949ebb_359">'MYP-Multisite'!#REF!</definedName>
    <definedName name="_vena_MultiSiteS1_MultiSiteB1_R_FV_42f34b52efc14701904e2bd69b949ebb_360">'MYP-Multisite'!#REF!</definedName>
    <definedName name="_vena_MultiSiteS1_MultiSiteB1_R_FV_42f34b52efc14701904e2bd69b949ebb_361">'MYP-Multisite'!#REF!</definedName>
    <definedName name="_vena_MultiSiteS1_MultiSiteB1_R_FV_42f34b52efc14701904e2bd69b949ebb_362">'MYP-Multisite'!#REF!</definedName>
    <definedName name="_vena_MultiSiteS1_MultiSiteB1_R_FV_42f34b52efc14701904e2bd69b949ebb_363">'MYP-Multisite'!#REF!</definedName>
    <definedName name="_vena_MultiSiteS1_MultiSiteB1_R_FV_42f34b52efc14701904e2bd69b949ebb_364">'MYP-Multisite'!#REF!</definedName>
    <definedName name="_vena_MultiSiteS1_MultiSiteB1_R_FV_42f34b52efc14701904e2bd69b949ebb_365">'MYP-Multisite'!#REF!</definedName>
    <definedName name="_vena_MultiSiteS1_MultiSiteB1_R_FV_42f34b52efc14701904e2bd69b949ebb_366">'MYP-Multisite'!#REF!</definedName>
    <definedName name="_vena_MultiSiteS1_MultiSiteB1_R_FV_42f34b52efc14701904e2bd69b949ebb_367">'MYP-Multisite'!#REF!</definedName>
    <definedName name="_vena_MultiSiteS1_MultiSiteB1_R_FV_42f34b52efc14701904e2bd69b949ebb_368">'MYP-Multisite'!#REF!</definedName>
    <definedName name="_vena_MultiSiteS1_MultiSiteB1_R_FV_42f34b52efc14701904e2bd69b949ebb_369">'MYP-Multisite'!#REF!</definedName>
    <definedName name="_vena_MultiSiteS1_MultiSiteB1_R_FV_42f34b52efc14701904e2bd69b949ebb_370">'MYP-Multisite'!#REF!</definedName>
    <definedName name="_vena_MultiSiteS1_MultiSiteB1_R_FV_42f34b52efc14701904e2bd69b949ebb_371">'MYP-Multisite'!#REF!</definedName>
    <definedName name="_vena_MultiSiteS1_MultiSiteB1_R_FV_42f34b52efc14701904e2bd69b949ebb_372">'MYP-Multisite'!#REF!</definedName>
    <definedName name="_vena_MultiSiteS1_MultiSiteB1_R_FV_42f34b52efc14701904e2bd69b949ebb_373">'MYP-Multisite'!#REF!</definedName>
    <definedName name="_vena_MultiSiteS1_MultiSiteB1_R_FV_42f34b52efc14701904e2bd69b949ebb_374">'MYP-Multisite'!#REF!</definedName>
    <definedName name="_vena_MultiSiteS1_MultiSiteB1_R_FV_42f34b52efc14701904e2bd69b949ebb_375">'MYP-Multisite'!#REF!</definedName>
    <definedName name="_vena_MultiSiteS1_MultiSiteB1_R_FV_42f34b52efc14701904e2bd69b949ebb_376">'MYP-Multisite'!#REF!</definedName>
    <definedName name="_vena_MultiSiteS1_MultiSiteB1_R_FV_42f34b52efc14701904e2bd69b949ebb_377">'MYP-Multisite'!#REF!</definedName>
    <definedName name="_vena_MultiSiteS1_MultiSiteB1_R_FV_42f34b52efc14701904e2bd69b949ebb_378">'MYP-Multisite'!#REF!</definedName>
    <definedName name="_vena_MultiSiteS1_MultiSiteB1_R_FV_42f34b52efc14701904e2bd69b949ebb_379">'MYP-Multisite'!#REF!</definedName>
    <definedName name="_vena_MultiSiteS1_MultiSiteB1_R_FV_42f34b52efc14701904e2bd69b949ebb_380">'MYP-Multisite'!#REF!</definedName>
    <definedName name="_vena_MultiSiteS1_MultiSiteB1_R_FV_42f34b52efc14701904e2bd69b949ebb_381">'MYP-Multisite'!#REF!</definedName>
    <definedName name="_vena_MultiSiteS1_MultiSiteB1_R_FV_42f34b52efc14701904e2bd69b949ebb_382">'MYP-Multisite'!#REF!</definedName>
    <definedName name="_vena_MultiSiteS1_MultiSiteB1_R_FV_42f34b52efc14701904e2bd69b949ebb_383">'MYP-Multisite'!#REF!</definedName>
    <definedName name="_vena_MultiSiteS1_MultiSiteB1_R_FV_42f34b52efc14701904e2bd69b949ebb_384">'MYP-Multisite'!#REF!</definedName>
    <definedName name="_vena_MultiSiteS1_MultiSiteB1_R_FV_42f34b52efc14701904e2bd69b949ebb_385">'MYP-Multisite'!#REF!</definedName>
    <definedName name="_vena_MultiSiteS1_MultiSiteB1_R_FV_42f34b52efc14701904e2bd69b949ebb_386">'MYP-Multisite'!#REF!</definedName>
    <definedName name="_vena_MultiSiteS1_MultiSiteB1_R_FV_42f34b52efc14701904e2bd69b949ebb_387">'MYP-Multisite'!#REF!</definedName>
    <definedName name="_vena_MultiSiteS1_MultiSiteB1_R_FV_42f34b52efc14701904e2bd69b949ebb_388">'MYP-Multisite'!#REF!</definedName>
    <definedName name="_vena_MultiSiteS1_MultiSiteB1_R_FV_42f34b52efc14701904e2bd69b949ebb_389">'MYP-Multisite'!#REF!</definedName>
    <definedName name="_vena_MultiSiteS1_MultiSiteB1_R_FV_42f34b52efc14701904e2bd69b949ebb_390">'MYP-Multisite'!#REF!</definedName>
    <definedName name="_vena_MultiSiteS1_MultiSiteB1_R_FV_42f34b52efc14701904e2bd69b949ebb_391">'MYP-Multisite'!#REF!</definedName>
    <definedName name="_vena_MultiSiteS1_MultiSiteB1_R_FV_42f34b52efc14701904e2bd69b949ebb_392">'MYP-Multisite'!#REF!</definedName>
    <definedName name="_vena_MultiSiteS1_MultiSiteB1_R_FV_42f34b52efc14701904e2bd69b949ebb_393">'MYP-Multisite'!#REF!</definedName>
    <definedName name="_vena_MultiSiteS1_MultiSiteB1_R_FV_42f34b52efc14701904e2bd69b949ebb_394">'MYP-Multisite'!#REF!</definedName>
    <definedName name="_vena_MultiSiteS1_MultiSiteB1_R_FV_42f34b52efc14701904e2bd69b949ebb_395">'MYP-Multisite'!#REF!</definedName>
    <definedName name="_vena_MultiSiteS1_MultiSiteB1_R_FV_42f34b52efc14701904e2bd69b949ebb_396">'MYP-Multisite'!#REF!</definedName>
    <definedName name="_vena_MultiSiteS1_MultiSiteB1_R_FV_42f34b52efc14701904e2bd69b949ebb_397">'MYP-Multisite'!#REF!</definedName>
    <definedName name="_vena_MultiSiteS1_MultiSiteB1_R_FV_42f34b52efc14701904e2bd69b949ebb_398">'MYP-Multisite'!#REF!</definedName>
    <definedName name="_vena_MultiSiteS1_MultiSiteB1_R_FV_42f34b52efc14701904e2bd69b949ebb_399">'MYP-Multisite'!#REF!</definedName>
    <definedName name="_vena_MultiSiteS1_MultiSiteB1_R_FV_42f34b52efc14701904e2bd69b949ebb_400">'MYP-Multisite'!#REF!</definedName>
    <definedName name="_vena_MultiSiteS1_MultiSiteB1_R_FV_42f34b52efc14701904e2bd69b949ebb_401">'MYP-Multisite'!#REF!</definedName>
    <definedName name="_vena_MultiSiteS1_MultiSiteB1_R_FV_42f34b52efc14701904e2bd69b949ebb_402">'MYP-Multisite'!#REF!</definedName>
    <definedName name="_vena_MultiSiteS1_MultiSiteB1_R_FV_42f34b52efc14701904e2bd69b949ebb_403">'MYP-Multisite'!#REF!</definedName>
    <definedName name="_vena_MultiSiteS1_MultiSiteB1_R_FV_42f34b52efc14701904e2bd69b949ebb_404">'MYP-Multisite'!#REF!</definedName>
    <definedName name="_vena_MultiSiteS1_MultiSiteB1_R_FV_42f34b52efc14701904e2bd69b949ebb_405">'MYP-Multisite'!#REF!</definedName>
    <definedName name="_vena_MultiSiteS1_MultiSiteB1_R_FV_42f34b52efc14701904e2bd69b949ebb_406">'MYP-Multisite'!#REF!</definedName>
    <definedName name="_vena_MultiSiteS1_MultiSiteB1_R_FV_42f34b52efc14701904e2bd69b949ebb_407">'MYP-Multisite'!#REF!</definedName>
    <definedName name="_vena_MultiSiteS1_MultiSiteB1_R_FV_42f34b52efc14701904e2bd69b949ebb_408">'MYP-Multisite'!#REF!</definedName>
    <definedName name="_vena_MultiSiteS1_MultiSiteB1_R_FV_42f34b52efc14701904e2bd69b949ebb_409">'MYP-Multisite'!#REF!</definedName>
    <definedName name="_vena_MultiSiteS1_MultiSiteB1_R_FV_42f34b52efc14701904e2bd69b949ebb_410">'MYP-Multisite'!#REF!</definedName>
    <definedName name="_vena_MultiSiteS1_MultiSiteB1_R_FV_42f34b52efc14701904e2bd69b949ebb_411">'MYP-Multisite'!#REF!</definedName>
    <definedName name="_vena_MultiSiteS1_MultiSiteB1_R_FV_42f34b52efc14701904e2bd69b949ebb_412">'MYP-Multisite'!#REF!</definedName>
    <definedName name="_vena_MultiSiteS1_MultiSiteB1_R_FV_42f34b52efc14701904e2bd69b949ebb_413">'MYP-Multisite'!#REF!</definedName>
    <definedName name="_vena_MultiSiteS1_MultiSiteB1_R_FV_42f34b52efc14701904e2bd69b949ebb_414">'MYP-Multisite'!#REF!</definedName>
    <definedName name="_vena_MultiSiteS1_MultiSiteB1_R_FV_42f34b52efc14701904e2bd69b949ebb_415">'MYP-Multisite'!#REF!</definedName>
    <definedName name="_vena_MultiSiteS1_MultiSiteB1_R_FV_42f34b52efc14701904e2bd69b949ebb_416">'MYP-Multisite'!#REF!</definedName>
    <definedName name="_vena_MultiSiteS1_MultiSiteB1_R_FV_42f34b52efc14701904e2bd69b949ebb_417">'MYP-Multisite'!#REF!</definedName>
    <definedName name="_vena_MultiSiteS1_MultiSiteB1_R_FV_42f34b52efc14701904e2bd69b949ebb_418">'MYP-Multisite'!#REF!</definedName>
    <definedName name="_vena_MultiSiteS1_MultiSiteB1_R_FV_42f34b52efc14701904e2bd69b949ebb_419">'MYP-Multisite'!#REF!</definedName>
    <definedName name="_vena_MultiSiteS1_MultiSiteB1_R_FV_42f34b52efc14701904e2bd69b949ebb_420">'MYP-Multisite'!#REF!</definedName>
    <definedName name="_vena_MultiSiteS1_MultiSiteB1_R_FV_42f34b52efc14701904e2bd69b949ebb_421">'MYP-Multisite'!#REF!</definedName>
    <definedName name="_vena_MultiSiteS1_MultiSiteB1_R_FV_42f34b52efc14701904e2bd69b949ebb_422">'MYP-Multisite'!#REF!</definedName>
    <definedName name="_vena_MultiSiteS1_MultiSiteB2_C_4_720177941095776277">'MYP-Multisite'!#REF!</definedName>
    <definedName name="_vena_MultiSiteS1_MultiSiteB2_C_8_720177941309685782">'MYP-Multisite'!#REF!</definedName>
    <definedName name="_vena_MultiSiteS1_MultiSiteB2_C_FV_56493ffece784c5db4cd0fd3b40a250d">'MYP-Multisite'!#REF!</definedName>
    <definedName name="_vena_MultiSiteS1_MultiSiteB2_C_FV_e3545e3dcc52420a84dcdae3a23a4597">'MYP-Multisite'!#REF!</definedName>
    <definedName name="_vena_MultiSiteS1_MultiSiteB2_R_5_1034677560876597249">'MYP-Multisite'!#REF!</definedName>
    <definedName name="_vena_MultiSiteS1_MultiSiteB2_R_5_1039687585003864064">'MYP-Multisite'!#REF!</definedName>
    <definedName name="_vena_MultiSiteS1_MultiSiteB2_R_5_1052836905319923712">'MYP-Multisite'!#REF!</definedName>
    <definedName name="_vena_MultiSiteS1_MultiSiteB2_R_5_1052837083040710656">'MYP-Multisite'!#REF!</definedName>
    <definedName name="_vena_MultiSiteS1_MultiSiteB2_R_5_1057844211415121920">'MYP-Multisite'!#REF!</definedName>
    <definedName name="_vena_MultiSiteS1_MultiSiteB2_R_5_1059971777734246400">'MYP-Multisite'!#REF!</definedName>
    <definedName name="_vena_MultiSiteS1_MultiSiteB2_R_5_1062510140765372417">'MYP-Multisite'!#REF!</definedName>
    <definedName name="_vena_MultiSiteS1_MultiSiteB2_R_5_1062510234340425728">'MYP-Multisite'!#REF!</definedName>
    <definedName name="_vena_MultiSiteS1_MultiSiteB2_R_5_1062510313575022592">'MYP-Multisite'!#REF!</definedName>
    <definedName name="_vena_MultiSiteS1_MultiSiteB2_R_5_1062510391693934592">'MYP-Multisite'!#REF!</definedName>
    <definedName name="_vena_MultiSiteS1_MultiSiteB2_R_5_1062510470005915648">'MYP-Multisite'!#REF!</definedName>
    <definedName name="_vena_MultiSiteS1_MultiSiteB2_R_5_1111169575922696192">'MYP-Multisite'!#REF!</definedName>
    <definedName name="_vena_MultiSiteS1_MultiSiteB2_R_5_1111895634847334400">'MYP-Multisite'!#REF!</definedName>
    <definedName name="_vena_MultiSiteS1_MultiSiteB2_R_5_1186844021529378816">'MYP-Multisite'!#REF!</definedName>
    <definedName name="_vena_MultiSiteS1_MultiSiteB2_R_5_1186844078249082880">'MYP-Multisite'!#REF!</definedName>
    <definedName name="_vena_MultiSiteS1_MultiSiteB2_R_5_1186844170426253312">'MYP-Multisite'!#REF!</definedName>
    <definedName name="_vena_MultiSiteS1_MultiSiteB2_R_5_1195651011794960385">'MYP-Multisite'!#REF!</definedName>
    <definedName name="_vena_MultiSiteS1_MultiSiteB2_R_5_1195651011899817984">'MYP-Multisite'!#REF!</definedName>
    <definedName name="_vena_MultiSiteS1_MultiSiteB2_R_5_1195651012000481280">'MYP-Multisite'!#REF!</definedName>
    <definedName name="_vena_MultiSiteS1_MultiSiteB2_R_5_1198121552090235121">'MYP-Multisite'!#REF!</definedName>
    <definedName name="_vena_MultiSiteS1_MultiSiteB2_R_5_1235108513529987072">'MYP-Multisite'!#REF!</definedName>
    <definedName name="_vena_MultiSiteS1_MultiSiteB2_R_5_1292398821817450533">'MYP-Multisite'!#REF!</definedName>
    <definedName name="_vena_MultiSiteS1_MultiSiteB2_R_5_1325342901282668544">'MYP-Multisite'!#REF!</definedName>
    <definedName name="_vena_MultiSiteS1_MultiSiteB2_R_5_1334021634256404480">'MYP-Multisite'!#REF!</definedName>
    <definedName name="_vena_MultiSiteS1_MultiSiteB2_R_5_1334021877941141504">'MYP-Multisite'!#REF!</definedName>
    <definedName name="_vena_MultiSiteS1_MultiSiteB2_R_5_1339468941000572928">'MYP-Multisite'!#REF!</definedName>
    <definedName name="_vena_MultiSiteS1_MultiSiteB2_R_5_1405488505175408641">'MYP-Multisite'!#REF!</definedName>
    <definedName name="_vena_MultiSiteS1_MultiSiteB2_R_5_1410472397360332800">'MYP-Multisite'!#REF!</definedName>
    <definedName name="_vena_MultiSiteS1_MultiSiteB2_R_5_1456087800220745728">'MYP-Multisite'!#REF!</definedName>
    <definedName name="_vena_MultiSiteS1_MultiSiteB2_R_5_721231448376606720">'MYP-Multisite'!#REF!</definedName>
    <definedName name="_vena_MultiSiteS1_MultiSiteB2_R_5_721231448380801024">'MYP-Multisite'!#REF!</definedName>
    <definedName name="_vena_MultiSiteS1_MultiSiteB2_R_5_721231448384995329">'MYP-Multisite'!#REF!</definedName>
    <definedName name="_vena_MultiSiteS1_MultiSiteB2_R_5_721231448384995331">'MYP-Multisite'!#REF!</definedName>
    <definedName name="_vena_MultiSiteS1_MultiSiteB2_R_5_721231448384995333">'MYP-Multisite'!#REF!</definedName>
    <definedName name="_vena_MultiSiteS1_MultiSiteB2_R_5_721231448389189633">'MYP-Multisite'!#REF!</definedName>
    <definedName name="_vena_MultiSiteS1_MultiSiteB2_R_5_721231448389189635">'MYP-Multisite'!#REF!</definedName>
    <definedName name="_vena_MultiSiteS1_MultiSiteB2_R_5_721231448393383937">'MYP-Multisite'!#REF!</definedName>
    <definedName name="_vena_MultiSiteS1_MultiSiteB2_R_5_721231448393383939">'MYP-Multisite'!#REF!</definedName>
    <definedName name="_vena_MultiSiteS1_MultiSiteB2_R_5_721231448393383941">'MYP-Multisite'!#REF!</definedName>
    <definedName name="_vena_MultiSiteS1_MultiSiteB2_R_5_721231448397578241">'MYP-Multisite'!#REF!</definedName>
    <definedName name="_vena_MultiSiteS1_MultiSiteB2_R_5_721231448397578243">'MYP-Multisite'!#REF!</definedName>
    <definedName name="_vena_MultiSiteS1_MultiSiteB2_R_5_721231448401772545">'MYP-Multisite'!#REF!</definedName>
    <definedName name="_vena_MultiSiteS1_MultiSiteB2_R_5_721231448401772547">'MYP-Multisite'!#REF!</definedName>
    <definedName name="_vena_MultiSiteS1_MultiSiteB2_R_5_721231448401772549">'MYP-Multisite'!#REF!</definedName>
    <definedName name="_vena_MultiSiteS1_MultiSiteB2_R_5_721231448405966849">'MYP-Multisite'!#REF!</definedName>
    <definedName name="_vena_MultiSiteS1_MultiSiteB2_R_5_721231448405966851">'MYP-Multisite'!#REF!</definedName>
    <definedName name="_vena_MultiSiteS1_MultiSiteB2_R_5_721231448410161153">'MYP-Multisite'!#REF!</definedName>
    <definedName name="_vena_MultiSiteS1_MultiSiteB2_R_5_721231448410161155">'MYP-Multisite'!#REF!</definedName>
    <definedName name="_vena_MultiSiteS1_MultiSiteB2_R_5_721231448410161157">'MYP-Multisite'!#REF!</definedName>
    <definedName name="_vena_MultiSiteS1_MultiSiteB2_R_5_721231448414355457">'MYP-Multisite'!#REF!</definedName>
    <definedName name="_vena_MultiSiteS1_MultiSiteB2_R_5_721231448414355459">'MYP-Multisite'!#REF!</definedName>
    <definedName name="_vena_MultiSiteS1_MultiSiteB2_R_5_721231448414355461">'MYP-Multisite'!#REF!</definedName>
    <definedName name="_vena_MultiSiteS1_MultiSiteB2_R_5_721231448418549761">'MYP-Multisite'!#REF!</definedName>
    <definedName name="_vena_MultiSiteS1_MultiSiteB2_R_5_721231448418549763">'MYP-Multisite'!#REF!</definedName>
    <definedName name="_vena_MultiSiteS1_MultiSiteB2_R_5_721231448422744065">'MYP-Multisite'!#REF!</definedName>
    <definedName name="_vena_MultiSiteS1_MultiSiteB2_R_5_721231448422744067">'MYP-Multisite'!#REF!</definedName>
    <definedName name="_vena_MultiSiteS1_MultiSiteB2_R_5_721231448422744069">'MYP-Multisite'!#REF!</definedName>
    <definedName name="_vena_MultiSiteS1_MultiSiteB2_R_5_721231448426938369">'MYP-Multisite'!#REF!</definedName>
    <definedName name="_vena_MultiSiteS1_MultiSiteB2_R_5_721231448426938371">'MYP-Multisite'!#REF!</definedName>
    <definedName name="_vena_MultiSiteS1_MultiSiteB2_R_5_721231448431132673">'MYP-Multisite'!#REF!</definedName>
    <definedName name="_vena_MultiSiteS1_MultiSiteB2_R_5_721231448431132675">'MYP-Multisite'!#REF!</definedName>
    <definedName name="_vena_MultiSiteS1_MultiSiteB2_R_5_721231448431132677">'MYP-Multisite'!#REF!</definedName>
    <definedName name="_vena_MultiSiteS1_MultiSiteB2_R_5_721231448435326977">'MYP-Multisite'!#REF!</definedName>
    <definedName name="_vena_MultiSiteS1_MultiSiteB2_R_5_721231448435326979">'MYP-Multisite'!#REF!</definedName>
    <definedName name="_vena_MultiSiteS1_MultiSiteB2_R_5_721231448439521281">'MYP-Multisite'!#REF!</definedName>
    <definedName name="_vena_MultiSiteS1_MultiSiteB2_R_5_721231448439521283">'MYP-Multisite'!#REF!</definedName>
    <definedName name="_vena_MultiSiteS1_MultiSiteB2_R_5_721231448439521285">'MYP-Multisite'!#REF!</definedName>
    <definedName name="_vena_MultiSiteS1_MultiSiteB2_R_5_721231448443715585">'MYP-Multisite'!#REF!</definedName>
    <definedName name="_vena_MultiSiteS1_MultiSiteB2_R_5_721231448443715587">'MYP-Multisite'!#REF!</definedName>
    <definedName name="_vena_MultiSiteS1_MultiSiteB2_R_5_721231448443715589">'MYP-Multisite'!#REF!</definedName>
    <definedName name="_vena_MultiSiteS1_MultiSiteB2_R_5_721231448447909889">'MYP-Multisite'!#REF!</definedName>
    <definedName name="_vena_MultiSiteS1_MultiSiteB2_R_5_721231448447909891">'MYP-Multisite'!#REF!</definedName>
    <definedName name="_vena_MultiSiteS1_MultiSiteB2_R_5_721231448452104193">'MYP-Multisite'!#REF!</definedName>
    <definedName name="_vena_MultiSiteS1_MultiSiteB2_R_5_721231448452104195">'MYP-Multisite'!#REF!</definedName>
    <definedName name="_vena_MultiSiteS1_MultiSiteB2_R_5_721231448452104197">'MYP-Multisite'!#REF!</definedName>
    <definedName name="_vena_MultiSiteS1_MultiSiteB2_R_5_721231448456298497">'MYP-Multisite'!#REF!</definedName>
    <definedName name="_vena_MultiSiteS1_MultiSiteB2_R_5_721231448456298499">'MYP-Multisite'!#REF!</definedName>
    <definedName name="_vena_MultiSiteS1_MultiSiteB2_R_5_721231448460492801">'MYP-Multisite'!#REF!</definedName>
    <definedName name="_vena_MultiSiteS1_MultiSiteB2_R_5_721231448460492803">'MYP-Multisite'!#REF!</definedName>
    <definedName name="_vena_MultiSiteS1_MultiSiteB2_R_5_721231448460492805">'MYP-Multisite'!#REF!</definedName>
    <definedName name="_vena_MultiSiteS1_MultiSiteB2_R_5_721231448464687105">'MYP-Multisite'!#REF!</definedName>
    <definedName name="_vena_MultiSiteS1_MultiSiteB2_R_5_721231448464687107">'MYP-Multisite'!#REF!</definedName>
    <definedName name="_vena_MultiSiteS1_MultiSiteB2_R_5_721231448468881409">'MYP-Multisite'!#REF!</definedName>
    <definedName name="_vena_MultiSiteS1_MultiSiteB2_R_5_721231448468881411">'MYP-Multisite'!#REF!</definedName>
    <definedName name="_vena_MultiSiteS1_MultiSiteB2_R_5_721231448468881413">'MYP-Multisite'!#REF!</definedName>
    <definedName name="_vena_MultiSiteS1_MultiSiteB2_R_5_721231448473075713">'MYP-Multisite'!#REF!</definedName>
    <definedName name="_vena_MultiSiteS1_MultiSiteB2_R_5_721231448477270016">'MYP-Multisite'!#REF!</definedName>
    <definedName name="_vena_MultiSiteS1_MultiSiteB2_R_5_721231448481464321">'MYP-Multisite'!#REF!</definedName>
    <definedName name="_vena_MultiSiteS1_MultiSiteB2_R_5_721231448481464323">'MYP-Multisite'!#REF!</definedName>
    <definedName name="_vena_MultiSiteS1_MultiSiteB2_R_5_721231448481464325">'MYP-Multisite'!#REF!</definedName>
    <definedName name="_vena_MultiSiteS1_MultiSiteB2_R_5_721231448485658625">'MYP-Multisite'!#REF!</definedName>
    <definedName name="_vena_MultiSiteS1_MultiSiteB2_R_5_721231448485658627">'MYP-Multisite'!#REF!</definedName>
    <definedName name="_vena_MultiSiteS1_MultiSiteB2_R_5_721231448489852929">'MYP-Multisite'!#REF!</definedName>
    <definedName name="_vena_MultiSiteS1_MultiSiteB2_R_5_721231448489852931">'MYP-Multisite'!#REF!</definedName>
    <definedName name="_vena_MultiSiteS1_MultiSiteB2_R_5_721231448489852933">'MYP-Multisite'!#REF!</definedName>
    <definedName name="_vena_MultiSiteS1_MultiSiteB2_R_5_721231448494047233">'MYP-Multisite'!#REF!</definedName>
    <definedName name="_vena_MultiSiteS1_MultiSiteB2_R_5_721231448494047235">'MYP-Multisite'!#REF!</definedName>
    <definedName name="_vena_MultiSiteS1_MultiSiteB2_R_5_721231448498241536">'MYP-Multisite'!#REF!</definedName>
    <definedName name="_vena_MultiSiteS1_MultiSiteB2_R_5_721231448502435841">'MYP-Multisite'!#REF!</definedName>
    <definedName name="_vena_MultiSiteS1_MultiSiteB2_R_5_721231448502435843">'MYP-Multisite'!#REF!</definedName>
    <definedName name="_vena_MultiSiteS1_MultiSiteB2_R_5_721231448506630145">'MYP-Multisite'!#REF!</definedName>
    <definedName name="_vena_MultiSiteS1_MultiSiteB2_R_5_721231448506630147">'MYP-Multisite'!#REF!</definedName>
    <definedName name="_vena_MultiSiteS1_MultiSiteB2_R_5_721231448506630149">'MYP-Multisite'!#REF!</definedName>
    <definedName name="_vena_MultiSiteS1_MultiSiteB2_R_5_721231448510824449">'MYP-Multisite'!#REF!</definedName>
    <definedName name="_vena_MultiSiteS1_MultiSiteB2_R_5_721231448510824451">'MYP-Multisite'!#REF!</definedName>
    <definedName name="_vena_MultiSiteS1_MultiSiteB2_R_5_721231448515018753">'MYP-Multisite'!#REF!</definedName>
    <definedName name="_vena_MultiSiteS1_MultiSiteB2_R_5_721231448515018755">'MYP-Multisite'!#REF!</definedName>
    <definedName name="_vena_MultiSiteS1_MultiSiteB2_R_5_721231448515018757">'MYP-Multisite'!#REF!</definedName>
    <definedName name="_vena_MultiSiteS1_MultiSiteB2_R_5_721231448519213057">'MYP-Multisite'!#REF!</definedName>
    <definedName name="_vena_MultiSiteS1_MultiSiteB2_R_5_721231448519213059">'MYP-Multisite'!#REF!</definedName>
    <definedName name="_vena_MultiSiteS1_MultiSiteB2_R_5_721231448523407361">'MYP-Multisite'!#REF!</definedName>
    <definedName name="_vena_MultiSiteS1_MultiSiteB2_R_5_721231448523407363">'MYP-Multisite'!#REF!</definedName>
    <definedName name="_vena_MultiSiteS1_MultiSiteB2_R_5_721231448523407365">'MYP-Multisite'!#REF!</definedName>
    <definedName name="_vena_MultiSiteS1_MultiSiteB2_R_5_721231448527601665">'MYP-Multisite'!#REF!</definedName>
    <definedName name="_vena_MultiSiteS1_MultiSiteB2_R_5_721231448527601667">'MYP-Multisite'!#REF!</definedName>
    <definedName name="_vena_MultiSiteS1_MultiSiteB2_R_5_721231448531795969">'MYP-Multisite'!#REF!</definedName>
    <definedName name="_vena_MultiSiteS1_MultiSiteB2_R_5_721231448535990272">'MYP-Multisite'!#REF!</definedName>
    <definedName name="_vena_MultiSiteS1_MultiSiteB2_R_5_721231448535990274">'MYP-Multisite'!#REF!</definedName>
    <definedName name="_vena_MultiSiteS1_MultiSiteB2_R_5_721231448540184577">'MYP-Multisite'!#REF!</definedName>
    <definedName name="_vena_MultiSiteS1_MultiSiteB2_R_5_721231448540184579">'MYP-Multisite'!#REF!</definedName>
    <definedName name="_vena_MultiSiteS1_MultiSiteB2_R_5_721231448540184581">'MYP-Multisite'!#REF!</definedName>
    <definedName name="_vena_MultiSiteS1_MultiSiteB2_R_5_721231448544378881">'MYP-Multisite'!#REF!</definedName>
    <definedName name="_vena_MultiSiteS1_MultiSiteB2_R_5_721231448544378883">'MYP-Multisite'!#REF!</definedName>
    <definedName name="_vena_MultiSiteS1_MultiSiteB2_R_5_721231448548573185">'MYP-Multisite'!#REF!</definedName>
    <definedName name="_vena_MultiSiteS1_MultiSiteB2_R_5_721231448548573187">'MYP-Multisite'!#REF!</definedName>
    <definedName name="_vena_MultiSiteS1_MultiSiteB2_R_5_721231448548573189">'MYP-Multisite'!#REF!</definedName>
    <definedName name="_vena_MultiSiteS1_MultiSiteB2_R_5_721231448552767489">'MYP-Multisite'!#REF!</definedName>
    <definedName name="_vena_MultiSiteS1_MultiSiteB2_R_5_721231448552767491">'MYP-Multisite'!#REF!</definedName>
    <definedName name="_vena_MultiSiteS1_MultiSiteB2_R_5_721231448556961793">'MYP-Multisite'!#REF!</definedName>
    <definedName name="_vena_MultiSiteS1_MultiSiteB2_R_5_721231448556961795">'MYP-Multisite'!#REF!</definedName>
    <definedName name="_vena_MultiSiteS1_MultiSiteB2_R_5_721231448556961797">'MYP-Multisite'!#REF!</definedName>
    <definedName name="_vena_MultiSiteS1_MultiSiteB2_R_5_721231448561156097">'MYP-Multisite'!#REF!</definedName>
    <definedName name="_vena_MultiSiteS1_MultiSiteB2_R_5_721231448565350400">'MYP-Multisite'!#REF!</definedName>
    <definedName name="_vena_MultiSiteS1_MultiSiteB2_R_5_721231448569544705">'MYP-Multisite'!#REF!</definedName>
    <definedName name="_vena_MultiSiteS1_MultiSiteB2_R_5_721231448569544707">'MYP-Multisite'!#REF!</definedName>
    <definedName name="_vena_MultiSiteS1_MultiSiteB2_R_5_721231448569544709">'MYP-Multisite'!#REF!</definedName>
    <definedName name="_vena_MultiSiteS1_MultiSiteB2_R_5_721231448573739009">'MYP-Multisite'!#REF!</definedName>
    <definedName name="_vena_MultiSiteS1_MultiSiteB2_R_5_721231448573739011">'MYP-Multisite'!#REF!</definedName>
    <definedName name="_vena_MultiSiteS1_MultiSiteB2_R_5_721231448577933313">'MYP-Multisite'!#REF!</definedName>
    <definedName name="_vena_MultiSiteS1_MultiSiteB2_R_5_721231448577933315">'MYP-Multisite'!#REF!</definedName>
    <definedName name="_vena_MultiSiteS1_MultiSiteB2_R_5_721231448577933317">'MYP-Multisite'!#REF!</definedName>
    <definedName name="_vena_MultiSiteS1_MultiSiteB2_R_5_721231448582127617">'MYP-Multisite'!#REF!</definedName>
    <definedName name="_vena_MultiSiteS1_MultiSiteB2_R_5_721231448582127619">'MYP-Multisite'!#REF!</definedName>
    <definedName name="_vena_MultiSiteS1_MultiSiteB2_R_5_721231448586321921">'MYP-Multisite'!#REF!</definedName>
    <definedName name="_vena_MultiSiteS1_MultiSiteB2_R_5_721231448586321923">'MYP-Multisite'!#REF!</definedName>
    <definedName name="_vena_MultiSiteS1_MultiSiteB2_R_5_721231448586321925">'MYP-Multisite'!#REF!</definedName>
    <definedName name="_vena_MultiSiteS1_MultiSiteB2_R_5_721231448590516225">'MYP-Multisite'!#REF!</definedName>
    <definedName name="_vena_MultiSiteS1_MultiSiteB2_R_5_721231448590516227">'MYP-Multisite'!#REF!</definedName>
    <definedName name="_vena_MultiSiteS1_MultiSiteB2_R_5_721231448594710529">'MYP-Multisite'!#REF!</definedName>
    <definedName name="_vena_MultiSiteS1_MultiSiteB2_R_5_721231448594710531">'MYP-Multisite'!#REF!</definedName>
    <definedName name="_vena_MultiSiteS1_MultiSiteB2_R_5_721231448594710533">'MYP-Multisite'!#REF!</definedName>
    <definedName name="_vena_MultiSiteS1_MultiSiteB2_R_5_721231448598904833">'MYP-Multisite'!#REF!</definedName>
    <definedName name="_vena_MultiSiteS1_MultiSiteB2_R_5_721231448598904835">'MYP-Multisite'!#REF!</definedName>
    <definedName name="_vena_MultiSiteS1_MultiSiteB2_R_5_721231448603099137">'MYP-Multisite'!#REF!</definedName>
    <definedName name="_vena_MultiSiteS1_MultiSiteB2_R_5_721231448603099139">'MYP-Multisite'!#REF!</definedName>
    <definedName name="_vena_MultiSiteS1_MultiSiteB2_R_5_721231448603099141">'MYP-Multisite'!#REF!</definedName>
    <definedName name="_vena_MultiSiteS1_MultiSiteB2_R_5_721231448607293441">'MYP-Multisite'!#REF!</definedName>
    <definedName name="_vena_MultiSiteS1_MultiSiteB2_R_5_721231448607293443">'MYP-Multisite'!#REF!</definedName>
    <definedName name="_vena_MultiSiteS1_MultiSiteB2_R_5_721231448607293445">'MYP-Multisite'!#REF!</definedName>
    <definedName name="_vena_MultiSiteS1_MultiSiteB2_R_5_721231448611487745">'MYP-Multisite'!#REF!</definedName>
    <definedName name="_vena_MultiSiteS1_MultiSiteB2_R_5_721231448615682048">'MYP-Multisite'!#REF!</definedName>
    <definedName name="_vena_MultiSiteS1_MultiSiteB2_R_5_721231448619876353">'MYP-Multisite'!#REF!</definedName>
    <definedName name="_vena_MultiSiteS1_MultiSiteB2_R_5_721231448619876355">'MYP-Multisite'!#REF!</definedName>
    <definedName name="_vena_MultiSiteS1_MultiSiteB2_R_5_721231448624070657">'MYP-Multisite'!#REF!</definedName>
    <definedName name="_vena_MultiSiteS1_MultiSiteB2_R_5_721231448624070659">'MYP-Multisite'!#REF!</definedName>
    <definedName name="_vena_MultiSiteS1_MultiSiteB2_R_5_721231448624070661">'MYP-Multisite'!#REF!</definedName>
    <definedName name="_vena_MultiSiteS1_MultiSiteB2_R_5_721231448628264961">'MYP-Multisite'!#REF!</definedName>
    <definedName name="_vena_MultiSiteS1_MultiSiteB2_R_5_721231448628264963">'MYP-Multisite'!#REF!</definedName>
    <definedName name="_vena_MultiSiteS1_MultiSiteB2_R_5_721231448632459264">'MYP-Multisite'!#REF!</definedName>
    <definedName name="_vena_MultiSiteS1_MultiSiteB2_R_5_721231448632459266">'MYP-Multisite'!#REF!</definedName>
    <definedName name="_vena_MultiSiteS1_MultiSiteB2_R_5_721231448636653568">'MYP-Multisite'!#REF!</definedName>
    <definedName name="_vena_MultiSiteS1_MultiSiteB2_R_5_721231448640847873">'MYP-Multisite'!#REF!</definedName>
    <definedName name="_vena_MultiSiteS1_MultiSiteB2_R_5_721231448640847875">'MYP-Multisite'!#REF!</definedName>
    <definedName name="_vena_MultiSiteS1_MultiSiteB2_R_5_721231448640847877">'MYP-Multisite'!#REF!</definedName>
    <definedName name="_vena_MultiSiteS1_MultiSiteB2_R_5_721231448645042177">'MYP-Multisite'!#REF!</definedName>
    <definedName name="_vena_MultiSiteS1_MultiSiteB2_R_5_721231448645042179">'MYP-Multisite'!#REF!</definedName>
    <definedName name="_vena_MultiSiteS1_MultiSiteB2_R_5_721231448645042181">'MYP-Multisite'!#REF!</definedName>
    <definedName name="_vena_MultiSiteS1_MultiSiteB2_R_5_721231448649236481">'MYP-Multisite'!#REF!</definedName>
    <definedName name="_vena_MultiSiteS1_MultiSiteB2_R_5_721231448649236483">'MYP-Multisite'!#REF!</definedName>
    <definedName name="_vena_MultiSiteS1_MultiSiteB2_R_5_721231448653430785">'MYP-Multisite'!#REF!</definedName>
    <definedName name="_vena_MultiSiteS1_MultiSiteB2_R_5_721231448657625088">'MYP-Multisite'!#REF!</definedName>
    <definedName name="_vena_MultiSiteS1_MultiSiteB2_R_5_721231448657625090">'MYP-Multisite'!#REF!</definedName>
    <definedName name="_vena_MultiSiteS1_MultiSiteB2_R_5_721231448661819393">'MYP-Multisite'!#REF!</definedName>
    <definedName name="_vena_MultiSiteS1_MultiSiteB2_R_5_721231448661819395">'MYP-Multisite'!#REF!</definedName>
    <definedName name="_vena_MultiSiteS1_MultiSiteB2_R_5_721231448666013697">'MYP-Multisite'!#REF!</definedName>
    <definedName name="_vena_MultiSiteS1_MultiSiteB2_R_5_721231448666013699">'MYP-Multisite'!#REF!</definedName>
    <definedName name="_vena_MultiSiteS1_MultiSiteB2_R_5_721231448666013701">'MYP-Multisite'!#REF!</definedName>
    <definedName name="_vena_MultiSiteS1_MultiSiteB2_R_5_721231448670208001">'MYP-Multisite'!#REF!</definedName>
    <definedName name="_vena_MultiSiteS1_MultiSiteB2_R_5_721231448670208003">'MYP-Multisite'!#REF!</definedName>
    <definedName name="_vena_MultiSiteS1_MultiSiteB2_R_5_721231448674402304">'MYP-Multisite'!#REF!</definedName>
    <definedName name="_vena_MultiSiteS1_MultiSiteB2_R_5_721231448678596608">'MYP-Multisite'!#REF!</definedName>
    <definedName name="_vena_MultiSiteS1_MultiSiteB2_R_5_721231448678596610">'MYP-Multisite'!#REF!</definedName>
    <definedName name="_vena_MultiSiteS1_MultiSiteB2_R_5_721231448682790913">'MYP-Multisite'!#REF!</definedName>
    <definedName name="_vena_MultiSiteS1_MultiSiteB2_R_5_721231448682790915">'MYP-Multisite'!#REF!</definedName>
    <definedName name="_vena_MultiSiteS1_MultiSiteB2_R_5_721231448686985216">'MYP-Multisite'!#REF!</definedName>
    <definedName name="_vena_MultiSiteS1_MultiSiteB2_R_5_721231448691179521">'MYP-Multisite'!#REF!</definedName>
    <definedName name="_vena_MultiSiteS1_MultiSiteB2_R_5_721231448691179523">'MYP-Multisite'!#REF!</definedName>
    <definedName name="_vena_MultiSiteS1_MultiSiteB2_R_5_721231448691179525">'MYP-Multisite'!#REF!</definedName>
    <definedName name="_vena_MultiSiteS1_MultiSiteB2_R_5_721231448695373825">'MYP-Multisite'!#REF!</definedName>
    <definedName name="_vena_MultiSiteS1_MultiSiteB2_R_5_721231448695373827">'MYP-Multisite'!#REF!</definedName>
    <definedName name="_vena_MultiSiteS1_MultiSiteB2_R_5_721231448699568129">'MYP-Multisite'!#REF!</definedName>
    <definedName name="_vena_MultiSiteS1_MultiSiteB2_R_5_721231448699568131">'MYP-Multisite'!#REF!</definedName>
    <definedName name="_vena_MultiSiteS1_MultiSiteB2_R_5_721231448699568133">'MYP-Multisite'!#REF!</definedName>
    <definedName name="_vena_MultiSiteS1_MultiSiteB2_R_5_721231448703762433">'MYP-Multisite'!#REF!</definedName>
    <definedName name="_vena_MultiSiteS1_MultiSiteB2_R_5_721231448703762435">'MYP-Multisite'!#REF!</definedName>
    <definedName name="_vena_MultiSiteS1_MultiSiteB2_R_5_721231448707956737">'MYP-Multisite'!#REF!</definedName>
    <definedName name="_vena_MultiSiteS1_MultiSiteB2_R_5_721231448712151041">'MYP-Multisite'!#REF!</definedName>
    <definedName name="_vena_MultiSiteS1_MultiSiteB2_R_5_721231448712151043">'MYP-Multisite'!#REF!</definedName>
    <definedName name="_vena_MultiSiteS1_MultiSiteB2_R_5_721231448716345345">'MYP-Multisite'!#REF!</definedName>
    <definedName name="_vena_MultiSiteS1_MultiSiteB2_R_5_721231448720539648">'MYP-Multisite'!#REF!</definedName>
    <definedName name="_vena_MultiSiteS1_MultiSiteB2_R_5_721231448720539650">'MYP-Multisite'!#REF!</definedName>
    <definedName name="_vena_MultiSiteS1_MultiSiteB2_R_5_721231448724733953">'MYP-Multisite'!#REF!</definedName>
    <definedName name="_vena_MultiSiteS1_MultiSiteB2_R_5_721231448724733955">'MYP-Multisite'!#REF!</definedName>
    <definedName name="_vena_MultiSiteS1_MultiSiteB2_R_5_721231448728928257">'MYP-Multisite'!#REF!</definedName>
    <definedName name="_vena_MultiSiteS1_MultiSiteB2_R_5_721231448728928259">'MYP-Multisite'!#REF!</definedName>
    <definedName name="_vena_MultiSiteS1_MultiSiteB2_R_5_721231448728928261">'MYP-Multisite'!#REF!</definedName>
    <definedName name="_vena_MultiSiteS1_MultiSiteB2_R_5_721231448737316864">'MYP-Multisite'!#REF!</definedName>
    <definedName name="_vena_MultiSiteS1_MultiSiteB2_R_5_721231448737316866">'MYP-Multisite'!#REF!</definedName>
    <definedName name="_vena_MultiSiteS1_MultiSiteB2_R_5_721231448741511169">'MYP-Multisite'!#REF!</definedName>
    <definedName name="_vena_MultiSiteS1_MultiSiteB2_R_5_721231448741511171">'MYP-Multisite'!#REF!</definedName>
    <definedName name="_vena_MultiSiteS1_MultiSiteB2_R_5_721231448741511173">'MYP-Multisite'!#REF!</definedName>
    <definedName name="_vena_MultiSiteS1_MultiSiteB2_R_5_721231448745705473">'MYP-Multisite'!#REF!</definedName>
    <definedName name="_vena_MultiSiteS1_MultiSiteB2_R_5_721231448745705475">'MYP-Multisite'!#REF!</definedName>
    <definedName name="_vena_MultiSiteS1_MultiSiteB2_R_5_721231448749899776">'MYP-Multisite'!#REF!</definedName>
    <definedName name="_vena_MultiSiteS1_MultiSiteB2_R_5_721231448749899778">'MYP-Multisite'!#REF!</definedName>
    <definedName name="_vena_MultiSiteS1_MultiSiteB2_R_5_721231448754094080">'MYP-Multisite'!#REF!</definedName>
    <definedName name="_vena_MultiSiteS1_MultiSiteB2_R_5_721231448758288385">'MYP-Multisite'!#REF!</definedName>
    <definedName name="_vena_MultiSiteS1_MultiSiteB2_R_5_721231448758288387">'MYP-Multisite'!#REF!</definedName>
    <definedName name="_vena_MultiSiteS1_MultiSiteB2_R_5_749087830139076610">'MYP-Multisite'!#REF!</definedName>
    <definedName name="_vena_MultiSiteS1_MultiSiteB2_R_5_749087864905531392">'MYP-Multisite'!#REF!</definedName>
    <definedName name="_vena_MultiSiteS1_MultiSiteB2_R_5_749087910850461696">'MYP-Multisite'!#REF!</definedName>
    <definedName name="_vena_MultiSiteS1_MultiSiteB2_R_5_749088060013281299">'MYP-Multisite'!#REF!</definedName>
    <definedName name="_vena_MultiSiteS1_MultiSiteB2_R_5_749088115352797184">'MYP-Multisite'!#REF!</definedName>
    <definedName name="_vena_MultiSiteS1_MultiSiteB2_R_5_749088180418248704">'MYP-Multisite'!#REF!</definedName>
    <definedName name="_vena_MultiSiteS1_MultiSiteB2_R_5_749088587086036992">'MYP-Multisite'!#REF!</definedName>
    <definedName name="_vena_MultiSiteS1_MultiSiteB2_R_5_749112547660267520">'MYP-Multisite'!#REF!</definedName>
    <definedName name="_vena_MultiSiteS1_MultiSiteB2_R_5_749112608271368192">'MYP-Multisite'!#REF!</definedName>
    <definedName name="_vena_MultiSiteS1_MultiSiteB2_R_5_764289229879115776">'MYP-Multisite'!#REF!</definedName>
    <definedName name="_vena_MultiSiteS1_MultiSiteB2_R_5_765814190010531840">'MYP-Multisite'!#REF!</definedName>
    <definedName name="_vena_MultiSiteS1_MultiSiteB2_R_5_765814447679340544">'MYP-Multisite'!#REF!</definedName>
    <definedName name="_vena_MultiSiteS1_MultiSiteB2_R_5_766526426957873152">'MYP-Multisite'!#REF!</definedName>
    <definedName name="_vena_MultiSiteS1_MultiSiteB2_R_5_820137883691253760">'MYP-Multisite'!#REF!</definedName>
    <definedName name="_vena_MultiSiteS1_MultiSiteB2_R_5_826639481931038720">'MYP-Multisite'!#REF!</definedName>
    <definedName name="_vena_MultiSiteS1_MultiSiteB2_R_5_829902262057828352">'MYP-Multisite'!#REF!</definedName>
    <definedName name="_vena_MultiSiteS1_MultiSiteB2_R_5_845143360720863232">'MYP-Multisite'!#REF!</definedName>
    <definedName name="_vena_MultiSiteS1_MultiSiteB2_R_5_851989668665229312">'MYP-Multisite'!#REF!</definedName>
    <definedName name="_vena_MultiSiteS1_MultiSiteB2_R_5_888954560046039041">'MYP-Multisite'!#REF!</definedName>
    <definedName name="_vena_MultiSiteS1_MultiSiteB2_R_5_896565875103760385">'MYP-Multisite'!#REF!</definedName>
    <definedName name="_vena_MultiSiteS1_MultiSiteB2_R_5_946970774233284608">'MYP-Multisite'!#REF!</definedName>
    <definedName name="_vena_MultiSiteS1_MultiSiteB2_R_5_951930561890746371">'MYP-Multisite'!#REF!</definedName>
    <definedName name="_vena_MultiSiteS1_MultiSiteB2_R_5_951930655779848193">'MYP-Multisite'!#REF!</definedName>
    <definedName name="_vena_MultiSiteS1_MultiSiteB2_R_5_951930778467565568">'MYP-Multisite'!#REF!</definedName>
    <definedName name="_vena_MultiSiteS1_MultiSiteB2_R_5_990418799344877568">'MYP-Multisite'!#REF!</definedName>
    <definedName name="_vena_MultiSiteS1_MultiSiteB3_C_8_720177941305491604">'MYP-Multisite'!#REF!</definedName>
    <definedName name="_vena_MultiSiteS1_MultiSiteB3_C_8_720177941305491604_1">'MYP-Multisite'!#REF!</definedName>
    <definedName name="_vena_MultiSiteS1_MultiSiteB3_C_8_720177941305491604_2">'MYP-Multisite'!#REF!</definedName>
    <definedName name="_vena_MultiSiteS1_MultiSiteB3_C_8_720177941305491604_3">'MYP-Multisite'!#REF!</definedName>
    <definedName name="_vena_MultiSiteS1_MultiSiteB3_C_8_720177941305491604_4">'MYP-Multisite'!#REF!</definedName>
    <definedName name="_vena_MultiSiteS1_MultiSiteB3_C_8_720177941305491604_5">'MYP-Multisite'!#REF!</definedName>
    <definedName name="_vena_MultiSiteS1_MultiSiteB3_C_FV_56493ffece784c5db4cd0fd3b40a250d_1">'MYP-Multisite'!#REF!</definedName>
    <definedName name="_vena_MultiSiteS1_MultiSiteB3_C_FV_56493ffece784c5db4cd0fd3b40a250d_4">'MYP-Multisite'!#REF!</definedName>
    <definedName name="_vena_MultiSiteS1_MultiSiteB3_C_FV_56493ffece784c5db4cd0fd3b40a250d_5">'MYP-Multisite'!#REF!</definedName>
    <definedName name="_vena_MultiSiteS1_MultiSiteB3_C_FV_56493ffece784c5db4cd0fd3b40a250d_6">'MYP-Multisite'!#REF!</definedName>
    <definedName name="_vena_MultiSiteS1_MultiSiteB3_C_FV_56493ffece784c5db4cd0fd3b40a250d_7">'MYP-Multisite'!#REF!</definedName>
    <definedName name="_vena_MultiSiteS1_MultiSiteB3_C_FV_56493ffece784c5db4cd0fd3b40a250d_8">'MYP-Multisite'!#REF!</definedName>
    <definedName name="_vena_MultiSiteS1_MultiSiteB3_C_FV_e1c3a244dc3d4f149ecdf7d748811086">'MYP-Multisite'!#REF!</definedName>
    <definedName name="_vena_MultiSiteS1_MultiSiteB3_C_FV_e1c3a244dc3d4f149ecdf7d748811086_3">'MYP-Multisite'!#REF!</definedName>
    <definedName name="_vena_MultiSiteS1_MultiSiteB3_C_FV_e1c3a244dc3d4f149ecdf7d748811086_4">'MYP-Multisite'!#REF!</definedName>
    <definedName name="_vena_MultiSiteS1_MultiSiteB3_C_FV_e1c3a244dc3d4f149ecdf7d748811086_5">'MYP-Multisite'!#REF!</definedName>
    <definedName name="_vena_MultiSiteS1_MultiSiteB3_C_FV_e1c3a244dc3d4f149ecdf7d748811086_6">'MYP-Multisite'!#REF!</definedName>
    <definedName name="_vena_MultiSiteS1_MultiSiteB3_C_FV_e1c3a244dc3d4f149ecdf7d748811086_7">'MYP-Multisite'!#REF!</definedName>
    <definedName name="_vena_MultiSiteS1_MultiSiteB3_C_FV_e3545e3dcc52420a84dcdae3a23a4597">'MYP-Multisite'!#REF!</definedName>
    <definedName name="_vena_MultiSiteS1_MultiSiteB3_C_FV_e3545e3dcc52420a84dcdae3a23a4597_3">'MYP-Multisite'!#REF!</definedName>
    <definedName name="_vena_MultiSiteS1_MultiSiteB3_C_FV_e3545e3dcc52420a84dcdae3a23a4597_4">'MYP-Multisite'!#REF!</definedName>
    <definedName name="_vena_MultiSiteS1_MultiSiteB3_C_FV_e3545e3dcc52420a84dcdae3a23a4597_5">'MYP-Multisite'!#REF!</definedName>
    <definedName name="_vena_MultiSiteS1_MultiSiteB3_C_FV_e3545e3dcc52420a84dcdae3a23a4597_6">'MYP-Multisite'!#REF!</definedName>
    <definedName name="_vena_MultiSiteS1_MultiSiteB3_C_FV_e3545e3dcc52420a84dcdae3a23a4597_7">'MYP-Multisite'!#REF!</definedName>
    <definedName name="_vena_MultiSiteS1_MultiSiteB3_R_5_720177941112553486">'MYP-Multisite'!#REF!</definedName>
    <definedName name="_vena_MultiSiteS1_MultiSiteB3_R_5_720177941112553490">'MYP-Multisite'!#REF!</definedName>
    <definedName name="_vena_MultiSiteS1_MultiSiteB4_C_8_720177941309685766">'MYP-Multisite'!#REF!</definedName>
    <definedName name="_vena_MultiSiteS1_MultiSiteB4_C_8_720177941309685766_10">'MYP-Multisite'!#REF!</definedName>
    <definedName name="_vena_MultiSiteS1_MultiSiteB4_C_8_720177941309685766_11">'MYP-Multisite'!#REF!</definedName>
    <definedName name="_vena_MultiSiteS1_MultiSiteB4_C_8_720177941309685766_12">'MYP-Multisite'!#REF!</definedName>
    <definedName name="_vena_MultiSiteS1_MultiSiteB4_C_8_720177941309685766_13">'MYP-Multisite'!#REF!</definedName>
    <definedName name="_vena_MultiSiteS1_MultiSiteB4_C_8_720177941309685766_2">'MYP-Multisite'!#REF!</definedName>
    <definedName name="_vena_MultiSiteS1_MultiSiteB4_C_8_720177941309685766_4">'MYP-Multisite'!#REF!</definedName>
    <definedName name="_vena_MultiSiteS1_MultiSiteB4_C_8_720177941309685766_6">'MYP-Multisite'!#REF!</definedName>
    <definedName name="_vena_MultiSiteS1_MultiSiteB4_C_8_720177941309685766_8">'MYP-Multisite'!#REF!</definedName>
    <definedName name="_vena_MultiSiteS1_MultiSiteB4_C_8_720177941309685766_9">'MYP-Multisite'!#REF!</definedName>
    <definedName name="_vena_MultiSiteS1_MultiSiteB4_C_FV_56493ffece784c5db4cd0fd3b40a250d">'MYP-Multisite'!#REF!</definedName>
    <definedName name="_vena_MultiSiteS1_MultiSiteB4_C_FV_56493ffece784c5db4cd0fd3b40a250d_10">'MYP-Multisite'!#REF!</definedName>
    <definedName name="_vena_MultiSiteS1_MultiSiteB4_C_FV_56493ffece784c5db4cd0fd3b40a250d_11">'MYP-Multisite'!#REF!</definedName>
    <definedName name="_vena_MultiSiteS1_MultiSiteB4_C_FV_56493ffece784c5db4cd0fd3b40a250d_12">'MYP-Multisite'!#REF!</definedName>
    <definedName name="_vena_MultiSiteS1_MultiSiteB4_C_FV_56493ffece784c5db4cd0fd3b40a250d_13">'MYP-Multisite'!#REF!</definedName>
    <definedName name="_vena_MultiSiteS1_MultiSiteB4_C_FV_56493ffece784c5db4cd0fd3b40a250d_2">'MYP-Multisite'!#REF!</definedName>
    <definedName name="_vena_MultiSiteS1_MultiSiteB4_C_FV_56493ffece784c5db4cd0fd3b40a250d_4">'MYP-Multisite'!#REF!</definedName>
    <definedName name="_vena_MultiSiteS1_MultiSiteB4_C_FV_56493ffece784c5db4cd0fd3b40a250d_6">'MYP-Multisite'!#REF!</definedName>
    <definedName name="_vena_MultiSiteS1_MultiSiteB4_C_FV_56493ffece784c5db4cd0fd3b40a250d_8">'MYP-Multisite'!#REF!</definedName>
    <definedName name="_vena_MultiSiteS1_MultiSiteB4_C_FV_56493ffece784c5db4cd0fd3b40a250d_9">'MYP-Multisite'!#REF!</definedName>
    <definedName name="_vena_MultiSiteS1_MultiSiteB4_C_FV_e1c3a244dc3d4f149ecdf7d748811086_10">'MYP-Multisite'!#REF!</definedName>
    <definedName name="_vena_MultiSiteS1_MultiSiteB4_C_FV_e1c3a244dc3d4f149ecdf7d748811086_12">'MYP-Multisite'!#REF!</definedName>
    <definedName name="_vena_MultiSiteS1_MultiSiteB4_C_FV_e1c3a244dc3d4f149ecdf7d748811086_14">'MYP-Multisite'!#REF!</definedName>
    <definedName name="_vena_MultiSiteS1_MultiSiteB4_C_FV_e1c3a244dc3d4f149ecdf7d748811086_16">'MYP-Multisite'!#REF!</definedName>
    <definedName name="_vena_MultiSiteS1_MultiSiteB4_C_FV_e1c3a244dc3d4f149ecdf7d748811086_17">'MYP-Multisite'!#REF!</definedName>
    <definedName name="_vena_MultiSiteS1_MultiSiteB4_C_FV_e1c3a244dc3d4f149ecdf7d748811086_18">'MYP-Multisite'!#REF!</definedName>
    <definedName name="_vena_MultiSiteS1_MultiSiteB4_C_FV_e1c3a244dc3d4f149ecdf7d748811086_19">'MYP-Multisite'!#REF!</definedName>
    <definedName name="_vena_MultiSiteS1_MultiSiteB4_C_FV_e1c3a244dc3d4f149ecdf7d748811086_20">'MYP-Multisite'!#REF!</definedName>
    <definedName name="_vena_MultiSiteS1_MultiSiteB4_C_FV_e1c3a244dc3d4f149ecdf7d748811086_21">'MYP-Multisite'!#REF!</definedName>
    <definedName name="_vena_MultiSiteS1_MultiSiteB4_C_FV_e1c3a244dc3d4f149ecdf7d748811086_8">'MYP-Multisite'!#REF!</definedName>
    <definedName name="_vena_MultiSiteS1_MultiSiteB4_C_FV_e3545e3dcc52420a84dcdae3a23a4597">'MYP-Multisite'!#REF!</definedName>
    <definedName name="_vena_MultiSiteS1_MultiSiteB4_C_FV_e3545e3dcc52420a84dcdae3a23a4597_10">'MYP-Multisite'!#REF!</definedName>
    <definedName name="_vena_MultiSiteS1_MultiSiteB4_C_FV_e3545e3dcc52420a84dcdae3a23a4597_11">'MYP-Multisite'!#REF!</definedName>
    <definedName name="_vena_MultiSiteS1_MultiSiteB4_C_FV_e3545e3dcc52420a84dcdae3a23a4597_12">'MYP-Multisite'!#REF!</definedName>
    <definedName name="_vena_MultiSiteS1_MultiSiteB4_C_FV_e3545e3dcc52420a84dcdae3a23a4597_13">'MYP-Multisite'!#REF!</definedName>
    <definedName name="_vena_MultiSiteS1_MultiSiteB4_C_FV_e3545e3dcc52420a84dcdae3a23a4597_2">'MYP-Multisite'!#REF!</definedName>
    <definedName name="_vena_MultiSiteS1_MultiSiteB4_C_FV_e3545e3dcc52420a84dcdae3a23a4597_4">'MYP-Multisite'!#REF!</definedName>
    <definedName name="_vena_MultiSiteS1_MultiSiteB4_C_FV_e3545e3dcc52420a84dcdae3a23a4597_6">'MYP-Multisite'!#REF!</definedName>
    <definedName name="_vena_MultiSiteS1_MultiSiteB4_C_FV_e3545e3dcc52420a84dcdae3a23a4597_8">'MYP-Multisite'!#REF!</definedName>
    <definedName name="_vena_MultiSiteS1_MultiSiteB4_C_FV_e3545e3dcc52420a84dcdae3a23a4597_9">'MYP-Multisite'!#REF!</definedName>
    <definedName name="_vena_MultiSiteS1_MultiSiteB4_R_5_720177941099970694">'MYP-Multisite'!#REF!</definedName>
    <definedName name="_vena_MultiSiteS1_P_3_720177941083193402" comment="*">'MYP-Multisite'!#REF!</definedName>
    <definedName name="_vena_MultiSiteS1_P_6_720177941255159927" comment="*">'MYP-Multisite'!#REF!</definedName>
    <definedName name="_vena_MultiSiteS1_P_7_720177941267742850" comment="*">'MYP-Multisite'!#REF!</definedName>
    <definedName name="_vena_MYPS1_MYPB1_C_8_720177941305491604">MYP!#REF!</definedName>
    <definedName name="_vena_MYPS1_MYPB1_C_8_720177941305491604_1">MYP!#REF!</definedName>
    <definedName name="_vena_MYPS1_MYPB1_C_8_720177941305491604_2">MYP!#REF!</definedName>
    <definedName name="_vena_MYPS1_MYPB1_C_8_720177941305491604_3">MYP!#REF!</definedName>
    <definedName name="_vena_MYPS1_MYPB1_C_8_720177941305491604_4">MYP!#REF!</definedName>
    <definedName name="_vena_MYPS1_MYPB1_C_8_720177941305491604_5">MYP!#REF!</definedName>
    <definedName name="_vena_MYPS1_MYPB1_C_8_720177941309685820">MYP!#REF!</definedName>
    <definedName name="_vena_MYPS1_MYPB1_C_FV_56493ffece784c5db4cd0fd3b40a250d">MYP!#REF!</definedName>
    <definedName name="_vena_MYPS1_MYPB1_C_FV_56493ffece784c5db4cd0fd3b40a250d_1">MYP!#REF!</definedName>
    <definedName name="_vena_MYPS1_MYPB1_C_FV_56493ffece784c5db4cd0fd3b40a250d_2">MYP!#REF!</definedName>
    <definedName name="_vena_MYPS1_MYPB1_C_FV_56493ffece784c5db4cd0fd3b40a250d_3">MYP!#REF!</definedName>
    <definedName name="_vena_MYPS1_MYPB1_C_FV_56493ffece784c5db4cd0fd3b40a250d_4">MYP!#REF!</definedName>
    <definedName name="_vena_MYPS1_MYPB1_C_FV_56493ffece784c5db4cd0fd3b40a250d_5">MYP!#REF!</definedName>
    <definedName name="_vena_MYPS1_MYPB1_C_FV_56493ffece784c5db4cd0fd3b40a250d_6">MYP!#REF!</definedName>
    <definedName name="_vena_MYPS1_MYPB1_C_FV_e1c3a244dc3d4f149ecdf7d748811086">MYP!#REF!</definedName>
    <definedName name="_vena_MYPS1_MYPB1_C_FV_e1c3a244dc3d4f149ecdf7d748811086_1">MYP!#REF!</definedName>
    <definedName name="_vena_MYPS1_MYPB1_C_FV_e1c3a244dc3d4f149ecdf7d748811086_2">MYP!#REF!</definedName>
    <definedName name="_vena_MYPS1_MYPB1_C_FV_e1c3a244dc3d4f149ecdf7d748811086_3">MYP!#REF!</definedName>
    <definedName name="_vena_MYPS1_MYPB1_C_FV_e1c3a244dc3d4f149ecdf7d748811086_4">MYP!#REF!</definedName>
    <definedName name="_vena_MYPS1_MYPB1_C_FV_e1c3a244dc3d4f149ecdf7d748811086_5">MYP!#REF!</definedName>
    <definedName name="_vena_MYPS1_MYPB1_C_FV_e1c3a244dc3d4f149ecdf7d748811086_6">MYP!#REF!</definedName>
    <definedName name="_vena_MYPS1_MYPB1_C_FV_e3545e3dcc52420a84dcdae3a23a4597">MYP!#REF!</definedName>
    <definedName name="_vena_MYPS1_MYPB1_C_FV_e3545e3dcc52420a84dcdae3a23a4597_1">MYP!#REF!</definedName>
    <definedName name="_vena_MYPS1_MYPB1_C_FV_e3545e3dcc52420a84dcdae3a23a4597_2">MYP!#REF!</definedName>
    <definedName name="_vena_MYPS1_MYPB1_C_FV_e3545e3dcc52420a84dcdae3a23a4597_3">MYP!#REF!</definedName>
    <definedName name="_vena_MYPS1_MYPB1_C_FV_e3545e3dcc52420a84dcdae3a23a4597_4">MYP!#REF!</definedName>
    <definedName name="_vena_MYPS1_MYPB1_C_FV_e3545e3dcc52420a84dcdae3a23a4597_5">MYP!#REF!</definedName>
    <definedName name="_vena_MYPS1_MYPB1_C_FV_e3545e3dcc52420a84dcdae3a23a4597_6">MYP!#REF!</definedName>
    <definedName name="_vena_MYPS1_MYPB1_R_5_720177941099970669">MYP!#REF!</definedName>
    <definedName name="_vena_MYPS1_MYPB1_R_5_720177941104164898">MYP!#REF!</definedName>
    <definedName name="_vena_MYPS1_MYPB1_R_5_720177941104164901">MYP!#REF!</definedName>
    <definedName name="_vena_MYPS1_MYPB1_R_5_720177941104164983">MYP!#REF!</definedName>
    <definedName name="_vena_MYPS1_MYPB1_R_5_720177941104164991">MYP!#REF!</definedName>
    <definedName name="_vena_MYPS1_MYPB1_R_5_720177941104164996">MYP!#REF!</definedName>
    <definedName name="_vena_MYPS1_MYPB1_R_5_720177941112553481">MYP!#REF!</definedName>
    <definedName name="_vena_MYPS1_MYPB1_R_5_720177941112553512">MYP!#REF!</definedName>
    <definedName name="_vena_MYPS1_MYPB1_R_5_720177941116747842">MYP!#REF!</definedName>
    <definedName name="_vena_MYPS1_MYPB1_R_5_720177941116747917">MYP!#REF!</definedName>
    <definedName name="_vena_MYPS1_MYPB1_R_5_720177941116747920">MYP!#REF!</definedName>
    <definedName name="_vena_MYPS1_MYPB1_R_5_720177941120942166">MYP!#REF!</definedName>
    <definedName name="_vena_MYPS1_MYPB1_R_5_720177941125136495">MYP!#REF!</definedName>
    <definedName name="_vena_MYPS1_MYPB1_R_5_720177941129330772">MYP!#REF!</definedName>
    <definedName name="_vena_MYPS1_MYPB1_R_5_720177941129330775">MYP!#REF!</definedName>
    <definedName name="_vena_MYPS1_MYPB1_R_5_720177941133525048">MYP!#REF!</definedName>
    <definedName name="_vena_MYPS1_MYPB1_R_5_720177941133525051">MYP!#REF!</definedName>
    <definedName name="_vena_MYPS1_MYPB1_R_5_720177941137719437">MYP!#REF!</definedName>
    <definedName name="_vena_MYPS1_MYPB1_R_5_720177941141913614">MYP!#REF!</definedName>
    <definedName name="_vena_MYPS1_MYPB1_R_5_720177941141913621">MYP!#REF!</definedName>
    <definedName name="_vena_MYPS1_MYPB1_R_FV_42f34b52efc14701904e2bd69b949ebb">MYP!#REF!</definedName>
    <definedName name="_vena_MYPS1_MYPB1_R_FV_42f34b52efc14701904e2bd69b949ebb_114">MYP!#REF!</definedName>
    <definedName name="_vena_MYPS1_MYPB1_R_FV_42f34b52efc14701904e2bd69b949ebb_115">MYP!#REF!</definedName>
    <definedName name="_vena_MYPS1_MYPB1_R_FV_42f34b52efc14701904e2bd69b949ebb_116">MYP!#REF!</definedName>
    <definedName name="_vena_MYPS1_MYPB1_R_FV_42f34b52efc14701904e2bd69b949ebb_117">MYP!#REF!</definedName>
    <definedName name="_vena_MYPS1_MYPB1_R_FV_42f34b52efc14701904e2bd69b949ebb_118">MYP!#REF!</definedName>
    <definedName name="_vena_MYPS1_MYPB1_R_FV_42f34b52efc14701904e2bd69b949ebb_119">MYP!#REF!</definedName>
    <definedName name="_vena_MYPS1_MYPB1_R_FV_42f34b52efc14701904e2bd69b949ebb_121">MYP!#REF!</definedName>
    <definedName name="_vena_MYPS1_MYPB1_R_FV_42f34b52efc14701904e2bd69b949ebb_123">MYP!#REF!</definedName>
    <definedName name="_vena_MYPS1_MYPB1_R_FV_42f34b52efc14701904e2bd69b949ebb_124">MYP!#REF!</definedName>
    <definedName name="_vena_MYPS1_MYPB1_R_FV_42f34b52efc14701904e2bd69b949ebb_125">MYP!#REF!</definedName>
    <definedName name="_vena_MYPS1_MYPB1_R_FV_42f34b52efc14701904e2bd69b949ebb_126">MYP!#REF!</definedName>
    <definedName name="_vena_MYPS1_MYPB1_R_FV_42f34b52efc14701904e2bd69b949ebb_127">MYP!#REF!</definedName>
    <definedName name="_vena_MYPS1_MYPB1_R_FV_42f34b52efc14701904e2bd69b949ebb_128">MYP!#REF!</definedName>
    <definedName name="_vena_MYPS1_MYPB1_R_FV_42f34b52efc14701904e2bd69b949ebb_129">MYP!#REF!</definedName>
    <definedName name="_vena_MYPS1_MYPB1_R_FV_42f34b52efc14701904e2bd69b949ebb_130">MYP!#REF!</definedName>
    <definedName name="_vena_MYPS1_MYPB1_R_FV_42f34b52efc14701904e2bd69b949ebb_131">MYP!#REF!</definedName>
    <definedName name="_vena_MYPS1_MYPB1_R_FV_42f34b52efc14701904e2bd69b949ebb_132">MYP!#REF!</definedName>
    <definedName name="_vena_MYPS1_MYPB1_R_FV_42f34b52efc14701904e2bd69b949ebb_133">MYP!#REF!</definedName>
    <definedName name="_vena_MYPS1_MYPB1_R_FV_42f34b52efc14701904e2bd69b949ebb_134">MYP!#REF!</definedName>
    <definedName name="_vena_MYPS1_MYPB1_R_FV_42f34b52efc14701904e2bd69b949ebb_135">MYP!#REF!</definedName>
    <definedName name="_vena_MYPS1_MYPB1_R_FV_42f34b52efc14701904e2bd69b949ebb_136">MYP!#REF!</definedName>
    <definedName name="_vena_MYPS1_MYPB1_R_FV_42f34b52efc14701904e2bd69b949ebb_137">MYP!#REF!</definedName>
    <definedName name="_vena_MYPS1_MYPB1_R_FV_42f34b52efc14701904e2bd69b949ebb_138">MYP!#REF!</definedName>
    <definedName name="_vena_MYPS1_MYPB1_R_FV_42f34b52efc14701904e2bd69b949ebb_139">MYP!#REF!</definedName>
    <definedName name="_vena_MYPS1_MYPB1_R_FV_42f34b52efc14701904e2bd69b949ebb_140">MYP!#REF!</definedName>
    <definedName name="_vena_MYPS1_MYPB1_R_FV_42f34b52efc14701904e2bd69b949ebb_141">MYP!#REF!</definedName>
    <definedName name="_vena_MYPS1_MYPB1_R_FV_42f34b52efc14701904e2bd69b949ebb_142">MYP!#REF!</definedName>
    <definedName name="_vena_MYPS1_MYPB1_R_FV_42f34b52efc14701904e2bd69b949ebb_143">MYP!#REF!</definedName>
    <definedName name="_vena_MYPS1_MYPB1_R_FV_42f34b52efc14701904e2bd69b949ebb_144">MYP!#REF!</definedName>
    <definedName name="_vena_MYPS1_MYPB1_R_FV_42f34b52efc14701904e2bd69b949ebb_145">MYP!#REF!</definedName>
    <definedName name="_vena_MYPS1_MYPB1_R_FV_42f34b52efc14701904e2bd69b949ebb_146">MYP!#REF!</definedName>
    <definedName name="_vena_MYPS1_MYPB1_R_FV_42f34b52efc14701904e2bd69b949ebb_147">MYP!#REF!</definedName>
    <definedName name="_vena_MYPS1_MYPB1_R_FV_42f34b52efc14701904e2bd69b949ebb_148">MYP!#REF!</definedName>
    <definedName name="_vena_MYPS1_MYPB1_R_FV_42f34b52efc14701904e2bd69b949ebb_149">MYP!#REF!</definedName>
    <definedName name="_vena_MYPS1_MYPB1_R_FV_42f34b52efc14701904e2bd69b949ebb_150">MYP!#REF!</definedName>
    <definedName name="_vena_MYPS1_MYPB1_R_FV_42f34b52efc14701904e2bd69b949ebb_151">MYP!#REF!</definedName>
    <definedName name="_vena_MYPS1_MYPB1_R_FV_42f34b52efc14701904e2bd69b949ebb_152">MYP!#REF!</definedName>
    <definedName name="_vena_MYPS1_MYPB1_R_FV_42f34b52efc14701904e2bd69b949ebb_153">MYP!#REF!</definedName>
    <definedName name="_vena_MYPS1_MYPB1_R_FV_42f34b52efc14701904e2bd69b949ebb_154">MYP!#REF!</definedName>
    <definedName name="_vena_MYPS1_MYPB1_R_FV_42f34b52efc14701904e2bd69b949ebb_155">MYP!#REF!</definedName>
    <definedName name="_vena_MYPS1_MYPB1_R_FV_42f34b52efc14701904e2bd69b949ebb_156">MYP!#REF!</definedName>
    <definedName name="_vena_MYPS1_MYPB1_R_FV_42f34b52efc14701904e2bd69b949ebb_157">MYP!#REF!</definedName>
    <definedName name="_vena_MYPS1_MYPB1_R_FV_42f34b52efc14701904e2bd69b949ebb_158">MYP!#REF!</definedName>
    <definedName name="_vena_MYPS1_MYPB1_R_FV_42f34b52efc14701904e2bd69b949ebb_159">MYP!#REF!</definedName>
    <definedName name="_vena_MYPS1_MYPB1_R_FV_42f34b52efc14701904e2bd69b949ebb_160">MYP!#REF!</definedName>
    <definedName name="_vena_MYPS1_MYPB1_R_FV_42f34b52efc14701904e2bd69b949ebb_161">MYP!#REF!</definedName>
    <definedName name="_vena_MYPS1_MYPB1_R_FV_42f34b52efc14701904e2bd69b949ebb_162">MYP!#REF!</definedName>
    <definedName name="_vena_MYPS1_MYPB1_R_FV_42f34b52efc14701904e2bd69b949ebb_163">MYP!#REF!</definedName>
    <definedName name="_vena_MYPS1_MYPB1_R_FV_42f34b52efc14701904e2bd69b949ebb_164">MYP!#REF!</definedName>
    <definedName name="_vena_MYPS1_MYPB1_R_FV_42f34b52efc14701904e2bd69b949ebb_165">MYP!#REF!</definedName>
    <definedName name="_vena_MYPS1_MYPB1_R_FV_42f34b52efc14701904e2bd69b949ebb_166">MYP!#REF!</definedName>
    <definedName name="_vena_MYPS1_MYPB1_R_FV_42f34b52efc14701904e2bd69b949ebb_167">MYP!#REF!</definedName>
    <definedName name="_vena_MYPS1_MYPB1_R_FV_42f34b52efc14701904e2bd69b949ebb_168">MYP!#REF!</definedName>
    <definedName name="_vena_MYPS1_MYPB1_R_FV_42f34b52efc14701904e2bd69b949ebb_169">MYP!#REF!</definedName>
    <definedName name="_vena_MYPS1_MYPB1_R_FV_42f34b52efc14701904e2bd69b949ebb_170">MYP!#REF!</definedName>
    <definedName name="_vena_MYPS1_MYPB1_R_FV_42f34b52efc14701904e2bd69b949ebb_171">MYP!#REF!</definedName>
    <definedName name="_vena_MYPS1_MYPB1_R_FV_42f34b52efc14701904e2bd69b949ebb_172">MYP!#REF!</definedName>
    <definedName name="_vena_MYPS1_MYPB1_R_FV_42f34b52efc14701904e2bd69b949ebb_173">MYP!#REF!</definedName>
    <definedName name="_vena_MYPS1_MYPB1_R_FV_42f34b52efc14701904e2bd69b949ebb_174">MYP!#REF!</definedName>
    <definedName name="_vena_MYPS1_MYPB1_R_FV_42f34b52efc14701904e2bd69b949ebb_175">MYP!#REF!</definedName>
    <definedName name="_vena_MYPS1_MYPB1_R_FV_42f34b52efc14701904e2bd69b949ebb_176">MYP!#REF!</definedName>
    <definedName name="_vena_MYPS1_MYPB1_R_FV_42f34b52efc14701904e2bd69b949ebb_177">MYP!#REF!</definedName>
    <definedName name="_vena_MYPS1_MYPB1_R_FV_42f34b52efc14701904e2bd69b949ebb_178">MYP!#REF!</definedName>
    <definedName name="_vena_MYPS1_MYPB1_R_FV_42f34b52efc14701904e2bd69b949ebb_179">MYP!#REF!</definedName>
    <definedName name="_vena_MYPS1_MYPB1_R_FV_42f34b52efc14701904e2bd69b949ebb_180">MYP!#REF!</definedName>
    <definedName name="_vena_MYPS1_MYPB1_R_FV_42f34b52efc14701904e2bd69b949ebb_181">MYP!#REF!</definedName>
    <definedName name="_vena_MYPS1_MYPB1_R_FV_42f34b52efc14701904e2bd69b949ebb_182">MYP!#REF!</definedName>
    <definedName name="_vena_MYPS1_MYPB1_R_FV_42f34b52efc14701904e2bd69b949ebb_183">MYP!#REF!</definedName>
    <definedName name="_vena_MYPS1_MYPB1_R_FV_42f34b52efc14701904e2bd69b949ebb_184">MYP!#REF!</definedName>
    <definedName name="_vena_MYPS1_MYPB1_R_FV_42f34b52efc14701904e2bd69b949ebb_185">MYP!#REF!</definedName>
    <definedName name="_vena_MYPS1_MYPB1_R_FV_42f34b52efc14701904e2bd69b949ebb_186">MYP!#REF!</definedName>
    <definedName name="_vena_MYPS1_MYPB1_R_FV_42f34b52efc14701904e2bd69b949ebb_187">MYP!#REF!</definedName>
    <definedName name="_vena_MYPS1_MYPB1_R_FV_42f34b52efc14701904e2bd69b949ebb_188">MYP!#REF!</definedName>
    <definedName name="_vena_MYPS1_MYPB1_R_FV_42f34b52efc14701904e2bd69b949ebb_189">MYP!#REF!</definedName>
    <definedName name="_vena_MYPS1_MYPB1_R_FV_42f34b52efc14701904e2bd69b949ebb_190">MYP!#REF!</definedName>
    <definedName name="_vena_MYPS1_MYPB1_R_FV_42f34b52efc14701904e2bd69b949ebb_191">MYP!#REF!</definedName>
    <definedName name="_vena_MYPS1_MYPB1_R_FV_42f34b52efc14701904e2bd69b949ebb_192">MYP!#REF!</definedName>
    <definedName name="_vena_MYPS1_MYPB1_R_FV_42f34b52efc14701904e2bd69b949ebb_193">MYP!#REF!</definedName>
    <definedName name="_vena_MYPS1_MYPB1_R_FV_42f34b52efc14701904e2bd69b949ebb_194">MYP!#REF!</definedName>
    <definedName name="_vena_MYPS1_MYPB1_R_FV_42f34b52efc14701904e2bd69b949ebb_195">MYP!#REF!</definedName>
    <definedName name="_vena_MYPS1_MYPB1_R_FV_42f34b52efc14701904e2bd69b949ebb_196">MYP!#REF!</definedName>
    <definedName name="_vena_MYPS1_MYPB1_R_FV_42f34b52efc14701904e2bd69b949ebb_197">MYP!#REF!</definedName>
    <definedName name="_vena_MYPS1_MYPB1_R_FV_42f34b52efc14701904e2bd69b949ebb_198">MYP!#REF!</definedName>
    <definedName name="_vena_MYPS1_MYPB1_R_FV_42f34b52efc14701904e2bd69b949ebb_199">MYP!#REF!</definedName>
    <definedName name="_vena_MYPS1_MYPB1_R_FV_42f34b52efc14701904e2bd69b949ebb_2">MYP!#REF!</definedName>
    <definedName name="_vena_MYPS1_MYPB1_R_FV_42f34b52efc14701904e2bd69b949ebb_200">MYP!#REF!</definedName>
    <definedName name="_vena_MYPS1_MYPB1_R_FV_42f34b52efc14701904e2bd69b949ebb_201">MYP!#REF!</definedName>
    <definedName name="_vena_MYPS1_MYPB1_R_FV_42f34b52efc14701904e2bd69b949ebb_202">MYP!#REF!</definedName>
    <definedName name="_vena_MYPS1_MYPB1_R_FV_42f34b52efc14701904e2bd69b949ebb_203">MYP!#REF!</definedName>
    <definedName name="_vena_MYPS1_MYPB1_R_FV_42f34b52efc14701904e2bd69b949ebb_204">MYP!#REF!</definedName>
    <definedName name="_vena_MYPS1_MYPB1_R_FV_42f34b52efc14701904e2bd69b949ebb_205">MYP!#REF!</definedName>
    <definedName name="_vena_MYPS1_MYPB1_R_FV_42f34b52efc14701904e2bd69b949ebb_206">MYP!#REF!</definedName>
    <definedName name="_vena_MYPS1_MYPB1_R_FV_42f34b52efc14701904e2bd69b949ebb_207">MYP!#REF!</definedName>
    <definedName name="_vena_MYPS1_MYPB1_R_FV_42f34b52efc14701904e2bd69b949ebb_208">MYP!#REF!</definedName>
    <definedName name="_vena_MYPS1_MYPB1_R_FV_42f34b52efc14701904e2bd69b949ebb_209">MYP!#REF!</definedName>
    <definedName name="_vena_MYPS1_MYPB1_R_FV_42f34b52efc14701904e2bd69b949ebb_210">MYP!#REF!</definedName>
    <definedName name="_vena_MYPS1_MYPB1_R_FV_42f34b52efc14701904e2bd69b949ebb_211">MYP!#REF!</definedName>
    <definedName name="_vena_MYPS1_MYPB1_R_FV_42f34b52efc14701904e2bd69b949ebb_212">MYP!#REF!</definedName>
    <definedName name="_vena_MYPS1_MYPB1_R_FV_42f34b52efc14701904e2bd69b949ebb_213">MYP!#REF!</definedName>
    <definedName name="_vena_MYPS1_MYPB1_R_FV_42f34b52efc14701904e2bd69b949ebb_214">MYP!#REF!</definedName>
    <definedName name="_vena_MYPS1_MYPB1_R_FV_42f34b52efc14701904e2bd69b949ebb_215">MYP!#REF!</definedName>
    <definedName name="_vena_MYPS1_MYPB1_R_FV_42f34b52efc14701904e2bd69b949ebb_216">MYP!#REF!</definedName>
    <definedName name="_vena_MYPS1_MYPB1_R_FV_42f34b52efc14701904e2bd69b949ebb_217">MYP!#REF!</definedName>
    <definedName name="_vena_MYPS1_MYPB1_R_FV_42f34b52efc14701904e2bd69b949ebb_218">MYP!#REF!</definedName>
    <definedName name="_vena_MYPS1_MYPB1_R_FV_42f34b52efc14701904e2bd69b949ebb_219">MYP!#REF!</definedName>
    <definedName name="_vena_MYPS1_MYPB1_R_FV_42f34b52efc14701904e2bd69b949ebb_220">MYP!#REF!</definedName>
    <definedName name="_vena_MYPS1_MYPB1_R_FV_42f34b52efc14701904e2bd69b949ebb_221">MYP!#REF!</definedName>
    <definedName name="_vena_MYPS1_MYPB1_R_FV_42f34b52efc14701904e2bd69b949ebb_222">MYP!#REF!</definedName>
    <definedName name="_vena_MYPS1_MYPB1_R_FV_42f34b52efc14701904e2bd69b949ebb_223">MYP!#REF!</definedName>
    <definedName name="_vena_MYPS1_MYPB1_R_FV_42f34b52efc14701904e2bd69b949ebb_224">MYP!#REF!</definedName>
    <definedName name="_vena_MYPS1_MYPB1_R_FV_42f34b52efc14701904e2bd69b949ebb_225">MYP!#REF!</definedName>
    <definedName name="_vena_MYPS1_MYPB1_R_FV_42f34b52efc14701904e2bd69b949ebb_226">MYP!#REF!</definedName>
    <definedName name="_vena_MYPS1_MYPB1_R_FV_42f34b52efc14701904e2bd69b949ebb_227">MYP!#REF!</definedName>
    <definedName name="_vena_MYPS1_MYPB1_R_FV_42f34b52efc14701904e2bd69b949ebb_229">MYP!#REF!</definedName>
    <definedName name="_vena_MYPS1_MYPB1_R_FV_42f34b52efc14701904e2bd69b949ebb_230">MYP!#REF!</definedName>
    <definedName name="_vena_MYPS1_MYPB1_R_FV_42f34b52efc14701904e2bd69b949ebb_231">MYP!#REF!</definedName>
    <definedName name="_vena_MYPS1_MYPB1_R_FV_42f34b52efc14701904e2bd69b949ebb_233">MYP!#REF!</definedName>
    <definedName name="_vena_MYPS1_MYPB1_R_FV_42f34b52efc14701904e2bd69b949ebb_235">MYP!#REF!</definedName>
    <definedName name="_vena_MYPS1_MYPB1_R_FV_42f34b52efc14701904e2bd69b949ebb_236">MYP!#REF!</definedName>
    <definedName name="_vena_MYPS1_MYPB1_R_FV_42f34b52efc14701904e2bd69b949ebb_237">MYP!#REF!</definedName>
    <definedName name="_vena_MYPS1_MYPB1_R_FV_42f34b52efc14701904e2bd69b949ebb_238">MYP!#REF!</definedName>
    <definedName name="_vena_MYPS1_MYPB1_R_FV_42f34b52efc14701904e2bd69b949ebb_239">MYP!#REF!</definedName>
    <definedName name="_vena_MYPS1_MYPB1_R_FV_42f34b52efc14701904e2bd69b949ebb_240">MYP!#REF!</definedName>
    <definedName name="_vena_MYPS1_MYPB1_R_FV_42f34b52efc14701904e2bd69b949ebb_241">MYP!#REF!</definedName>
    <definedName name="_vena_MYPS1_MYPB1_R_FV_42f34b52efc14701904e2bd69b949ebb_242">MYP!#REF!</definedName>
    <definedName name="_vena_MYPS1_MYPB1_R_FV_42f34b52efc14701904e2bd69b949ebb_243">MYP!#REF!</definedName>
    <definedName name="_vena_MYPS1_MYPB1_R_FV_42f34b52efc14701904e2bd69b949ebb_244">MYP!#REF!</definedName>
    <definedName name="_vena_MYPS1_MYPB1_R_FV_42f34b52efc14701904e2bd69b949ebb_245">MYP!#REF!</definedName>
    <definedName name="_vena_MYPS1_MYPB1_R_FV_42f34b52efc14701904e2bd69b949ebb_246">MYP!#REF!</definedName>
    <definedName name="_vena_MYPS1_MYPB1_R_FV_42f34b52efc14701904e2bd69b949ebb_247">MYP!#REF!</definedName>
    <definedName name="_vena_MYPS1_MYPB1_R_FV_42f34b52efc14701904e2bd69b949ebb_248">MYP!#REF!</definedName>
    <definedName name="_vena_MYPS1_MYPB1_R_FV_42f34b52efc14701904e2bd69b949ebb_249">MYP!#REF!</definedName>
    <definedName name="_vena_MYPS1_MYPB1_R_FV_42f34b52efc14701904e2bd69b949ebb_250">MYP!#REF!</definedName>
    <definedName name="_vena_MYPS1_MYPB1_R_FV_42f34b52efc14701904e2bd69b949ebb_251">MYP!#REF!</definedName>
    <definedName name="_vena_MYPS1_MYPB1_R_FV_42f34b52efc14701904e2bd69b949ebb_252">MYP!#REF!</definedName>
    <definedName name="_vena_MYPS1_MYPB1_R_FV_42f34b52efc14701904e2bd69b949ebb_253">MYP!#REF!</definedName>
    <definedName name="_vena_MYPS1_MYPB1_R_FV_42f34b52efc14701904e2bd69b949ebb_254">MYP!#REF!</definedName>
    <definedName name="_vena_MYPS1_MYPB1_R_FV_42f34b52efc14701904e2bd69b949ebb_255">MYP!#REF!</definedName>
    <definedName name="_vena_MYPS1_MYPB1_R_FV_42f34b52efc14701904e2bd69b949ebb_256">MYP!#REF!</definedName>
    <definedName name="_vena_MYPS1_MYPB1_R_FV_42f34b52efc14701904e2bd69b949ebb_257">MYP!#REF!</definedName>
    <definedName name="_vena_MYPS1_MYPB1_R_FV_42f34b52efc14701904e2bd69b949ebb_258">MYP!#REF!</definedName>
    <definedName name="_vena_MYPS1_MYPB1_R_FV_42f34b52efc14701904e2bd69b949ebb_259">MYP!#REF!</definedName>
    <definedName name="_vena_MYPS1_MYPB1_R_FV_42f34b52efc14701904e2bd69b949ebb_260">MYP!#REF!</definedName>
    <definedName name="_vena_MYPS1_MYPB1_R_FV_42f34b52efc14701904e2bd69b949ebb_261">MYP!#REF!</definedName>
    <definedName name="_vena_MYPS1_MYPB1_R_FV_42f34b52efc14701904e2bd69b949ebb_262">MYP!#REF!</definedName>
    <definedName name="_vena_MYPS1_MYPB1_R_FV_42f34b52efc14701904e2bd69b949ebb_263">MYP!#REF!</definedName>
    <definedName name="_vena_MYPS1_MYPB1_R_FV_42f34b52efc14701904e2bd69b949ebb_264">MYP!#REF!</definedName>
    <definedName name="_vena_MYPS1_MYPB1_R_FV_42f34b52efc14701904e2bd69b949ebb_265">MYP!#REF!</definedName>
    <definedName name="_vena_MYPS1_MYPB1_R_FV_42f34b52efc14701904e2bd69b949ebb_266">MYP!#REF!</definedName>
    <definedName name="_vena_MYPS1_MYPB1_R_FV_42f34b52efc14701904e2bd69b949ebb_267">MYP!#REF!</definedName>
    <definedName name="_vena_MYPS1_MYPB1_R_FV_42f34b52efc14701904e2bd69b949ebb_268">MYP!#REF!</definedName>
    <definedName name="_vena_MYPS1_MYPB1_R_FV_42f34b52efc14701904e2bd69b949ebb_269">MYP!#REF!</definedName>
    <definedName name="_vena_MYPS1_MYPB1_R_FV_42f34b52efc14701904e2bd69b949ebb_270">MYP!#REF!</definedName>
    <definedName name="_vena_MYPS1_MYPB1_R_FV_42f34b52efc14701904e2bd69b949ebb_271">MYP!#REF!</definedName>
    <definedName name="_vena_MYPS1_MYPB1_R_FV_42f34b52efc14701904e2bd69b949ebb_272">MYP!#REF!</definedName>
    <definedName name="_vena_MYPS1_MYPB1_R_FV_42f34b52efc14701904e2bd69b949ebb_273">MYP!#REF!</definedName>
    <definedName name="_vena_MYPS1_MYPB1_R_FV_42f34b52efc14701904e2bd69b949ebb_274">MYP!#REF!</definedName>
    <definedName name="_vena_MYPS1_MYPB1_R_FV_42f34b52efc14701904e2bd69b949ebb_275">MYP!#REF!</definedName>
    <definedName name="_vena_MYPS1_MYPB1_R_FV_42f34b52efc14701904e2bd69b949ebb_276">MYP!#REF!</definedName>
    <definedName name="_vena_MYPS1_MYPB1_R_FV_42f34b52efc14701904e2bd69b949ebb_277">MYP!#REF!</definedName>
    <definedName name="_vena_MYPS1_MYPB1_R_FV_42f34b52efc14701904e2bd69b949ebb_278">MYP!#REF!</definedName>
    <definedName name="_vena_MYPS1_MYPB1_R_FV_42f34b52efc14701904e2bd69b949ebb_279">MYP!#REF!</definedName>
    <definedName name="_vena_MYPS1_MYPB1_R_FV_42f34b52efc14701904e2bd69b949ebb_280">MYP!#REF!</definedName>
    <definedName name="_vena_MYPS1_MYPB1_R_FV_42f34b52efc14701904e2bd69b949ebb_281">MYP!#REF!</definedName>
    <definedName name="_vena_MYPS1_MYPB1_R_FV_42f34b52efc14701904e2bd69b949ebb_282">MYP!#REF!</definedName>
    <definedName name="_vena_MYPS1_MYPB1_R_FV_42f34b52efc14701904e2bd69b949ebb_283">MYP!#REF!</definedName>
    <definedName name="_vena_MYPS1_MYPB1_R_FV_42f34b52efc14701904e2bd69b949ebb_284">MYP!#REF!</definedName>
    <definedName name="_vena_MYPS1_MYPB1_R_FV_42f34b52efc14701904e2bd69b949ebb_285">MYP!#REF!</definedName>
    <definedName name="_vena_MYPS1_MYPB1_R_FV_42f34b52efc14701904e2bd69b949ebb_286">MYP!#REF!</definedName>
    <definedName name="_vena_MYPS1_MYPB1_R_FV_42f34b52efc14701904e2bd69b949ebb_287">MYP!#REF!</definedName>
    <definedName name="_vena_MYPS1_MYPB1_R_FV_42f34b52efc14701904e2bd69b949ebb_288">MYP!#REF!</definedName>
    <definedName name="_vena_MYPS1_MYPB1_R_FV_42f34b52efc14701904e2bd69b949ebb_289">MYP!#REF!</definedName>
    <definedName name="_vena_MYPS1_MYPB1_R_FV_42f34b52efc14701904e2bd69b949ebb_290">MYP!#REF!</definedName>
    <definedName name="_vena_MYPS1_MYPB1_R_FV_42f34b52efc14701904e2bd69b949ebb_291">MYP!#REF!</definedName>
    <definedName name="_vena_MYPS1_MYPB1_R_FV_42f34b52efc14701904e2bd69b949ebb_292">MYP!#REF!</definedName>
    <definedName name="_vena_MYPS1_MYPB1_R_FV_42f34b52efc14701904e2bd69b949ebb_293">MYP!#REF!</definedName>
    <definedName name="_vena_MYPS1_MYPB1_R_FV_42f34b52efc14701904e2bd69b949ebb_294">MYP!#REF!</definedName>
    <definedName name="_vena_MYPS1_MYPB1_R_FV_42f34b52efc14701904e2bd69b949ebb_295">MYP!#REF!</definedName>
    <definedName name="_vena_MYPS1_MYPB1_R_FV_42f34b52efc14701904e2bd69b949ebb_296">MYP!#REF!</definedName>
    <definedName name="_vena_MYPS1_MYPB1_R_FV_42f34b52efc14701904e2bd69b949ebb_297">MYP!#REF!</definedName>
    <definedName name="_vena_MYPS1_MYPB1_R_FV_42f34b52efc14701904e2bd69b949ebb_298">MYP!#REF!</definedName>
    <definedName name="_vena_MYPS1_MYPB1_R_FV_42f34b52efc14701904e2bd69b949ebb_299">MYP!#REF!</definedName>
    <definedName name="_vena_MYPS1_MYPB1_R_FV_42f34b52efc14701904e2bd69b949ebb_3">MYP!#REF!</definedName>
    <definedName name="_vena_MYPS1_MYPB1_R_FV_42f34b52efc14701904e2bd69b949ebb_300">MYP!#REF!</definedName>
    <definedName name="_vena_MYPS1_MYPB1_R_FV_42f34b52efc14701904e2bd69b949ebb_301">MYP!#REF!</definedName>
    <definedName name="_vena_MYPS1_MYPB1_R_FV_42f34b52efc14701904e2bd69b949ebb_302">MYP!#REF!</definedName>
    <definedName name="_vena_MYPS1_MYPB1_R_FV_42f34b52efc14701904e2bd69b949ebb_303">MYP!#REF!</definedName>
    <definedName name="_vena_MYPS1_MYPB1_R_FV_42f34b52efc14701904e2bd69b949ebb_304">MYP!#REF!</definedName>
    <definedName name="_vena_MYPS1_MYPB1_R_FV_42f34b52efc14701904e2bd69b949ebb_305">MYP!#REF!</definedName>
    <definedName name="_vena_MYPS1_MYPB1_R_FV_42f34b52efc14701904e2bd69b949ebb_307">MYP!#REF!</definedName>
    <definedName name="_vena_MYPS1_MYPB1_R_FV_42f34b52efc14701904e2bd69b949ebb_308">MYP!#REF!</definedName>
    <definedName name="_vena_MYPS1_MYPB1_R_FV_42f34b52efc14701904e2bd69b949ebb_309">MYP!#REF!</definedName>
    <definedName name="_vena_MYPS1_MYPB1_R_FV_42f34b52efc14701904e2bd69b949ebb_312">MYP!#REF!</definedName>
    <definedName name="_vena_MYPS1_MYPB1_R_FV_42f34b52efc14701904e2bd69b949ebb_313">MYP!#REF!</definedName>
    <definedName name="_vena_MYPS1_MYPB1_R_FV_42f34b52efc14701904e2bd69b949ebb_314">MYP!#REF!</definedName>
    <definedName name="_vena_MYPS1_MYPB1_R_FV_42f34b52efc14701904e2bd69b949ebb_315">MYP!#REF!</definedName>
    <definedName name="_vena_MYPS1_MYPB1_R_FV_42f34b52efc14701904e2bd69b949ebb_316">MYP!#REF!</definedName>
    <definedName name="_vena_MYPS1_MYPB1_R_FV_42f34b52efc14701904e2bd69b949ebb_317">MYP!#REF!</definedName>
    <definedName name="_vena_MYPS1_MYPB1_R_FV_42f34b52efc14701904e2bd69b949ebb_318">MYP!#REF!</definedName>
    <definedName name="_vena_MYPS1_MYPB1_R_FV_42f34b52efc14701904e2bd69b949ebb_319">MYP!#REF!</definedName>
    <definedName name="_vena_MYPS1_MYPB1_R_FV_42f34b52efc14701904e2bd69b949ebb_320">MYP!#REF!</definedName>
    <definedName name="_vena_MYPS1_MYPB1_R_FV_42f34b52efc14701904e2bd69b949ebb_321">MYP!#REF!</definedName>
    <definedName name="_vena_MYPS1_MYPB1_R_FV_42f34b52efc14701904e2bd69b949ebb_322">MYP!#REF!</definedName>
    <definedName name="_vena_MYPS1_MYPB1_R_FV_42f34b52efc14701904e2bd69b949ebb_323">MYP!#REF!</definedName>
    <definedName name="_vena_MYPS1_MYPB1_R_FV_42f34b52efc14701904e2bd69b949ebb_324">MYP!#REF!</definedName>
    <definedName name="_vena_MYPS1_MYPB1_R_FV_42f34b52efc14701904e2bd69b949ebb_325">MYP!#REF!</definedName>
    <definedName name="_vena_MYPS1_MYPB1_R_FV_42f34b52efc14701904e2bd69b949ebb_326">MYP!#REF!</definedName>
    <definedName name="_vena_MYPS1_MYPB1_R_FV_42f34b52efc14701904e2bd69b949ebb_327">MYP!#REF!</definedName>
    <definedName name="_vena_MYPS1_MYPB1_R_FV_42f34b52efc14701904e2bd69b949ebb_328">MYP!#REF!</definedName>
    <definedName name="_vena_MYPS1_MYPB1_R_FV_42f34b52efc14701904e2bd69b949ebb_329">MYP!#REF!</definedName>
    <definedName name="_vena_MYPS1_MYPB1_R_FV_42f34b52efc14701904e2bd69b949ebb_330">MYP!#REF!</definedName>
    <definedName name="_vena_MYPS1_MYPB1_R_FV_42f34b52efc14701904e2bd69b949ebb_331">MYP!#REF!</definedName>
    <definedName name="_vena_MYPS1_MYPB1_R_FV_42f34b52efc14701904e2bd69b949ebb_332">MYP!#REF!</definedName>
    <definedName name="_vena_MYPS1_MYPB1_R_FV_42f34b52efc14701904e2bd69b949ebb_333">MYP!#REF!</definedName>
    <definedName name="_vena_MYPS1_MYPB1_R_FV_42f34b52efc14701904e2bd69b949ebb_334">MYP!#REF!</definedName>
    <definedName name="_vena_MYPS1_MYPB1_R_FV_42f34b52efc14701904e2bd69b949ebb_335">MYP!#REF!</definedName>
    <definedName name="_vena_MYPS1_MYPB1_R_FV_42f34b52efc14701904e2bd69b949ebb_336">MYP!#REF!</definedName>
    <definedName name="_vena_MYPS1_MYPB1_R_FV_42f34b52efc14701904e2bd69b949ebb_337">MYP!#REF!</definedName>
    <definedName name="_vena_MYPS1_MYPB1_R_FV_42f34b52efc14701904e2bd69b949ebb_338">MYP!#REF!</definedName>
    <definedName name="_vena_MYPS1_MYPB1_R_FV_42f34b52efc14701904e2bd69b949ebb_339">MYP!#REF!</definedName>
    <definedName name="_vena_MYPS1_MYPB1_R_FV_42f34b52efc14701904e2bd69b949ebb_340">MYP!#REF!</definedName>
    <definedName name="_vena_MYPS1_MYPB1_R_FV_42f34b52efc14701904e2bd69b949ebb_341">MYP!#REF!</definedName>
    <definedName name="_vena_MYPS1_MYPB1_R_FV_42f34b52efc14701904e2bd69b949ebb_342">MYP!#REF!</definedName>
    <definedName name="_vena_MYPS1_MYPB1_R_FV_42f34b52efc14701904e2bd69b949ebb_343">MYP!#REF!</definedName>
    <definedName name="_vena_MYPS1_MYPB1_R_FV_42f34b52efc14701904e2bd69b949ebb_344">MYP!#REF!</definedName>
    <definedName name="_vena_MYPS1_MYPB1_R_FV_42f34b52efc14701904e2bd69b949ebb_345">MYP!#REF!</definedName>
    <definedName name="_vena_MYPS1_MYPB1_R_FV_42f34b52efc14701904e2bd69b949ebb_346">MYP!#REF!</definedName>
    <definedName name="_vena_MYPS1_MYPB1_R_FV_42f34b52efc14701904e2bd69b949ebb_347">MYP!#REF!</definedName>
    <definedName name="_vena_MYPS1_MYPB1_R_FV_42f34b52efc14701904e2bd69b949ebb_348">MYP!#REF!</definedName>
    <definedName name="_vena_MYPS1_MYPB1_R_FV_42f34b52efc14701904e2bd69b949ebb_349">MYP!#REF!</definedName>
    <definedName name="_vena_MYPS1_MYPB1_R_FV_42f34b52efc14701904e2bd69b949ebb_350">MYP!#REF!</definedName>
    <definedName name="_vena_MYPS1_MYPB1_R_FV_42f34b52efc14701904e2bd69b949ebb_351">MYP!#REF!</definedName>
    <definedName name="_vena_MYPS1_MYPB1_R_FV_42f34b52efc14701904e2bd69b949ebb_352">MYP!#REF!</definedName>
    <definedName name="_vena_MYPS1_MYPB1_R_FV_42f34b52efc14701904e2bd69b949ebb_353">MYP!#REF!</definedName>
    <definedName name="_vena_MYPS1_MYPB1_R_FV_42f34b52efc14701904e2bd69b949ebb_354">MYP!#REF!</definedName>
    <definedName name="_vena_MYPS1_MYPB1_R_FV_42f34b52efc14701904e2bd69b949ebb_355">MYP!#REF!</definedName>
    <definedName name="_vena_MYPS1_MYPB1_R_FV_42f34b52efc14701904e2bd69b949ebb_356">MYP!#REF!</definedName>
    <definedName name="_vena_MYPS1_MYPB1_R_FV_42f34b52efc14701904e2bd69b949ebb_357">MYP!#REF!</definedName>
    <definedName name="_vena_MYPS1_MYPB1_R_FV_42f34b52efc14701904e2bd69b949ebb_358">MYP!#REF!</definedName>
    <definedName name="_vena_MYPS1_MYPB1_R_FV_42f34b52efc14701904e2bd69b949ebb_359">MYP!#REF!</definedName>
    <definedName name="_vena_MYPS1_MYPB1_R_FV_42f34b52efc14701904e2bd69b949ebb_360">MYP!#REF!</definedName>
    <definedName name="_vena_MYPS1_MYPB1_R_FV_42f34b52efc14701904e2bd69b949ebb_361">MYP!#REF!</definedName>
    <definedName name="_vena_MYPS1_MYPB1_R_FV_42f34b52efc14701904e2bd69b949ebb_362">MYP!#REF!</definedName>
    <definedName name="_vena_MYPS1_MYPB1_R_FV_42f34b52efc14701904e2bd69b949ebb_363">MYP!#REF!</definedName>
    <definedName name="_vena_MYPS1_MYPB1_R_FV_42f34b52efc14701904e2bd69b949ebb_364">MYP!#REF!</definedName>
    <definedName name="_vena_MYPS1_MYPB1_R_FV_42f34b52efc14701904e2bd69b949ebb_365">MYP!#REF!</definedName>
    <definedName name="_vena_MYPS1_MYPB1_R_FV_42f34b52efc14701904e2bd69b949ebb_366">MYP!#REF!</definedName>
    <definedName name="_vena_MYPS1_MYPB1_R_FV_42f34b52efc14701904e2bd69b949ebb_367">MYP!#REF!</definedName>
    <definedName name="_vena_MYPS1_MYPB1_R_FV_42f34b52efc14701904e2bd69b949ebb_368">MYP!#REF!</definedName>
    <definedName name="_vena_MYPS1_MYPB1_R_FV_42f34b52efc14701904e2bd69b949ebb_369">MYP!#REF!</definedName>
    <definedName name="_vena_MYPS1_MYPB1_R_FV_42f34b52efc14701904e2bd69b949ebb_370">MYP!#REF!</definedName>
    <definedName name="_vena_MYPS1_MYPB1_R_FV_42f34b52efc14701904e2bd69b949ebb_371">MYP!#REF!</definedName>
    <definedName name="_vena_MYPS1_MYPB1_R_FV_42f34b52efc14701904e2bd69b949ebb_372">MYP!#REF!</definedName>
    <definedName name="_vena_MYPS1_MYPB1_R_FV_42f34b52efc14701904e2bd69b949ebb_373">MYP!#REF!</definedName>
    <definedName name="_vena_MYPS1_MYPB1_R_FV_42f34b52efc14701904e2bd69b949ebb_374">MYP!#REF!</definedName>
    <definedName name="_vena_MYPS1_MYPB1_R_FV_42f34b52efc14701904e2bd69b949ebb_375">MYP!#REF!</definedName>
    <definedName name="_vena_MYPS1_MYPB1_R_FV_42f34b52efc14701904e2bd69b949ebb_376">MYP!#REF!</definedName>
    <definedName name="_vena_MYPS1_MYPB1_R_FV_42f34b52efc14701904e2bd69b949ebb_377">MYP!#REF!</definedName>
    <definedName name="_vena_MYPS1_MYPB1_R_FV_42f34b52efc14701904e2bd69b949ebb_378">MYP!#REF!</definedName>
    <definedName name="_vena_MYPS1_MYPB1_R_FV_42f34b52efc14701904e2bd69b949ebb_379">MYP!#REF!</definedName>
    <definedName name="_vena_MYPS1_MYPB1_R_FV_42f34b52efc14701904e2bd69b949ebb_380">MYP!#REF!</definedName>
    <definedName name="_vena_MYPS1_MYPB1_R_FV_42f34b52efc14701904e2bd69b949ebb_381">MYP!#REF!</definedName>
    <definedName name="_vena_MYPS1_MYPB1_R_FV_42f34b52efc14701904e2bd69b949ebb_382">MYP!#REF!</definedName>
    <definedName name="_vena_MYPS1_MYPB1_R_FV_42f34b52efc14701904e2bd69b949ebb_383">MYP!#REF!</definedName>
    <definedName name="_vena_MYPS1_MYPB1_R_FV_42f34b52efc14701904e2bd69b949ebb_384">MYP!#REF!</definedName>
    <definedName name="_vena_MYPS1_MYPB1_R_FV_42f34b52efc14701904e2bd69b949ebb_385">MYP!#REF!</definedName>
    <definedName name="_vena_MYPS1_MYPB1_R_FV_42f34b52efc14701904e2bd69b949ebb_4">MYP!#REF!</definedName>
    <definedName name="_vena_MYPS1_MYPB2_C_4_720177941095776277">MYP!#REF!</definedName>
    <definedName name="_vena_MYPS1_MYPB2_C_4_720177941095776277_1">MYP!#REF!</definedName>
    <definedName name="_vena_MYPS1_MYPB2_C_8_720177941305491737">MYP!#REF!</definedName>
    <definedName name="_vena_MYPS1_MYPB2_C_8_720177941309685782">MYP!#REF!</definedName>
    <definedName name="_vena_MYPS1_MYPB2_C_FV_56493ffece784c5db4cd0fd3b40a250d_4">MYP!#REF!</definedName>
    <definedName name="_vena_MYPS1_MYPB2_C_FV_56493ffece784c5db4cd0fd3b40a250d_5">MYP!#REF!</definedName>
    <definedName name="_vena_MYPS1_MYPB2_C_FV_e3545e3dcc52420a84dcdae3a23a4597_1">MYP!#REF!</definedName>
    <definedName name="_vena_MYPS1_MYPB2_C_FV_e3545e3dcc52420a84dcdae3a23a4597_2">MYP!#REF!</definedName>
    <definedName name="_vena_MYPS1_MYPB2_R_5_1034677560876597249">MYP!#REF!</definedName>
    <definedName name="_vena_MYPS1_MYPB2_R_5_1039687585003864064">MYP!#REF!</definedName>
    <definedName name="_vena_MYPS1_MYPB2_R_5_1052836905319923712">MYP!#REF!</definedName>
    <definedName name="_vena_MYPS1_MYPB2_R_5_1052837083040710656">MYP!#REF!</definedName>
    <definedName name="_vena_MYPS1_MYPB2_R_5_1057844211415121920">MYP!#REF!</definedName>
    <definedName name="_vena_MYPS1_MYPB2_R_5_1059971777734246400">MYP!#REF!</definedName>
    <definedName name="_vena_MYPS1_MYPB2_R_5_1062510140765372417">MYP!#REF!</definedName>
    <definedName name="_vena_MYPS1_MYPB2_R_5_1062510234340425728">MYP!#REF!</definedName>
    <definedName name="_vena_MYPS1_MYPB2_R_5_1062510313575022592">MYP!#REF!</definedName>
    <definedName name="_vena_MYPS1_MYPB2_R_5_1062510391693934592">MYP!#REF!</definedName>
    <definedName name="_vena_MYPS1_MYPB2_R_5_1062510470005915648">MYP!#REF!</definedName>
    <definedName name="_vena_MYPS1_MYPB2_R_5_1111169575922696192">MYP!#REF!</definedName>
    <definedName name="_vena_MYPS1_MYPB2_R_5_1111895634847334400">MYP!#REF!</definedName>
    <definedName name="_vena_MYPS1_MYPB2_R_5_1186844021529378816">MYP!#REF!</definedName>
    <definedName name="_vena_MYPS1_MYPB2_R_5_1186844078249082880">MYP!#REF!</definedName>
    <definedName name="_vena_MYPS1_MYPB2_R_5_1186844170426253312">MYP!#REF!</definedName>
    <definedName name="_vena_MYPS1_MYPB2_R_5_1195651011794960385">MYP!#REF!</definedName>
    <definedName name="_vena_MYPS1_MYPB2_R_5_1195651011899817984">MYP!#REF!</definedName>
    <definedName name="_vena_MYPS1_MYPB2_R_5_1195651012000481280">MYP!#REF!</definedName>
    <definedName name="_vena_MYPS1_MYPB2_R_5_1198121552090235121">MYP!#REF!</definedName>
    <definedName name="_vena_MYPS1_MYPB2_R_5_1235108513529987072">MYP!#REF!</definedName>
    <definedName name="_vena_MYPS1_MYPB2_R_5_1292398821817450533">MYP!#REF!</definedName>
    <definedName name="_vena_MYPS1_MYPB2_R_5_1325342901282668544">MYP!#REF!</definedName>
    <definedName name="_vena_MYPS1_MYPB2_R_5_1334021634256404480">MYP!#REF!</definedName>
    <definedName name="_vena_MYPS1_MYPB2_R_5_1334021877941141504">MYP!#REF!</definedName>
    <definedName name="_vena_MYPS1_MYPB2_R_5_1339468941000572928">MYP!#REF!</definedName>
    <definedName name="_vena_MYPS1_MYPB2_R_5_1405488505175408641">MYP!#REF!</definedName>
    <definedName name="_vena_MYPS1_MYPB2_R_5_1410472397360332800">MYP!#REF!</definedName>
    <definedName name="_vena_MYPS1_MYPB2_R_5_1456087800220745728">MYP!#REF!</definedName>
    <definedName name="_vena_MYPS1_MYPB2_R_5_721231448376606720">MYP!#REF!</definedName>
    <definedName name="_vena_MYPS1_MYPB2_R_5_721231448380801024">MYP!#REF!</definedName>
    <definedName name="_vena_MYPS1_MYPB2_R_5_721231448384995329">MYP!#REF!</definedName>
    <definedName name="_vena_MYPS1_MYPB2_R_5_721231448384995331">MYP!#REF!</definedName>
    <definedName name="_vena_MYPS1_MYPB2_R_5_721231448384995333">MYP!#REF!</definedName>
    <definedName name="_vena_MYPS1_MYPB2_R_5_721231448389189633">MYP!#REF!</definedName>
    <definedName name="_vena_MYPS1_MYPB2_R_5_721231448389189635">MYP!#REF!</definedName>
    <definedName name="_vena_MYPS1_MYPB2_R_5_721231448393383937">MYP!#REF!</definedName>
    <definedName name="_vena_MYPS1_MYPB2_R_5_721231448393383939">MYP!#REF!</definedName>
    <definedName name="_vena_MYPS1_MYPB2_R_5_721231448393383941">MYP!#REF!</definedName>
    <definedName name="_vena_MYPS1_MYPB2_R_5_721231448397578241">MYP!#REF!</definedName>
    <definedName name="_vena_MYPS1_MYPB2_R_5_721231448397578243">MYP!#REF!</definedName>
    <definedName name="_vena_MYPS1_MYPB2_R_5_721231448401772545">MYP!#REF!</definedName>
    <definedName name="_vena_MYPS1_MYPB2_R_5_721231448401772547">MYP!#REF!</definedName>
    <definedName name="_vena_MYPS1_MYPB2_R_5_721231448401772549">MYP!#REF!</definedName>
    <definedName name="_vena_MYPS1_MYPB2_R_5_721231448405966849">MYP!#REF!</definedName>
    <definedName name="_vena_MYPS1_MYPB2_R_5_721231448405966851">MYP!#REF!</definedName>
    <definedName name="_vena_MYPS1_MYPB2_R_5_721231448410161153">MYP!#REF!</definedName>
    <definedName name="_vena_MYPS1_MYPB2_R_5_721231448410161155">MYP!#REF!</definedName>
    <definedName name="_vena_MYPS1_MYPB2_R_5_721231448410161157">MYP!#REF!</definedName>
    <definedName name="_vena_MYPS1_MYPB2_R_5_721231448414355457">MYP!#REF!</definedName>
    <definedName name="_vena_MYPS1_MYPB2_R_5_721231448414355459">MYP!#REF!</definedName>
    <definedName name="_vena_MYPS1_MYPB2_R_5_721231448414355461">MYP!#REF!</definedName>
    <definedName name="_vena_MYPS1_MYPB2_R_5_721231448418549761">MYP!#REF!</definedName>
    <definedName name="_vena_MYPS1_MYPB2_R_5_721231448418549763">MYP!#REF!</definedName>
    <definedName name="_vena_MYPS1_MYPB2_R_5_721231448422744065">MYP!#REF!</definedName>
    <definedName name="_vena_MYPS1_MYPB2_R_5_721231448422744067">MYP!#REF!</definedName>
    <definedName name="_vena_MYPS1_MYPB2_R_5_721231448422744069">MYP!#REF!</definedName>
    <definedName name="_vena_MYPS1_MYPB2_R_5_721231448426938369">MYP!#REF!</definedName>
    <definedName name="_vena_MYPS1_MYPB2_R_5_721231448426938371">MYP!#REF!</definedName>
    <definedName name="_vena_MYPS1_MYPB2_R_5_721231448431132673">MYP!#REF!</definedName>
    <definedName name="_vena_MYPS1_MYPB2_R_5_721231448431132675">MYP!#REF!</definedName>
    <definedName name="_vena_MYPS1_MYPB2_R_5_721231448431132677">MYP!#REF!</definedName>
    <definedName name="_vena_MYPS1_MYPB2_R_5_721231448435326977">MYP!#REF!</definedName>
    <definedName name="_vena_MYPS1_MYPB2_R_5_721231448435326979">MYP!#REF!</definedName>
    <definedName name="_vena_MYPS1_MYPB2_R_5_721231448439521281">MYP!#REF!</definedName>
    <definedName name="_vena_MYPS1_MYPB2_R_5_721231448439521283">MYP!#REF!</definedName>
    <definedName name="_vena_MYPS1_MYPB2_R_5_721231448439521285">MYP!#REF!</definedName>
    <definedName name="_vena_MYPS1_MYPB2_R_5_721231448443715585">MYP!#REF!</definedName>
    <definedName name="_vena_MYPS1_MYPB2_R_5_721231448443715587">MYP!#REF!</definedName>
    <definedName name="_vena_MYPS1_MYPB2_R_5_721231448443715589">MYP!#REF!</definedName>
    <definedName name="_vena_MYPS1_MYPB2_R_5_721231448447909889">MYP!#REF!</definedName>
    <definedName name="_vena_MYPS1_MYPB2_R_5_721231448447909891">MYP!#REF!</definedName>
    <definedName name="_vena_MYPS1_MYPB2_R_5_721231448452104193">MYP!#REF!</definedName>
    <definedName name="_vena_MYPS1_MYPB2_R_5_721231448452104195">MYP!#REF!</definedName>
    <definedName name="_vena_MYPS1_MYPB2_R_5_721231448452104197">MYP!#REF!</definedName>
    <definedName name="_vena_MYPS1_MYPB2_R_5_721231448456298497">MYP!#REF!</definedName>
    <definedName name="_vena_MYPS1_MYPB2_R_5_721231448456298499">MYP!#REF!</definedName>
    <definedName name="_vena_MYPS1_MYPB2_R_5_721231448460492801">MYP!#REF!</definedName>
    <definedName name="_vena_MYPS1_MYPB2_R_5_721231448460492803">MYP!#REF!</definedName>
    <definedName name="_vena_MYPS1_MYPB2_R_5_721231448460492805">MYP!#REF!</definedName>
    <definedName name="_vena_MYPS1_MYPB2_R_5_721231448464687105">MYP!#REF!</definedName>
    <definedName name="_vena_MYPS1_MYPB2_R_5_721231448464687107">MYP!#REF!</definedName>
    <definedName name="_vena_MYPS1_MYPB2_R_5_721231448468881409">MYP!#REF!</definedName>
    <definedName name="_vena_MYPS1_MYPB2_R_5_721231448468881411">MYP!#REF!</definedName>
    <definedName name="_vena_MYPS1_MYPB2_R_5_721231448468881413">MYP!#REF!</definedName>
    <definedName name="_vena_MYPS1_MYPB2_R_5_721231448473075713">MYP!#REF!</definedName>
    <definedName name="_vena_MYPS1_MYPB2_R_5_721231448477270016">MYP!#REF!</definedName>
    <definedName name="_vena_MYPS1_MYPB2_R_5_721231448481464321">MYP!#REF!</definedName>
    <definedName name="_vena_MYPS1_MYPB2_R_5_721231448481464323">MYP!#REF!</definedName>
    <definedName name="_vena_MYPS1_MYPB2_R_5_721231448481464325">MYP!#REF!</definedName>
    <definedName name="_vena_MYPS1_MYPB2_R_5_721231448485658625">MYP!#REF!</definedName>
    <definedName name="_vena_MYPS1_MYPB2_R_5_721231448485658627">MYP!#REF!</definedName>
    <definedName name="_vena_MYPS1_MYPB2_R_5_721231448489852929">MYP!#REF!</definedName>
    <definedName name="_vena_MYPS1_MYPB2_R_5_721231448489852931">MYP!#REF!</definedName>
    <definedName name="_vena_MYPS1_MYPB2_R_5_721231448489852933">MYP!#REF!</definedName>
    <definedName name="_vena_MYPS1_MYPB2_R_5_721231448494047233">MYP!#REF!</definedName>
    <definedName name="_vena_MYPS1_MYPB2_R_5_721231448494047235">MYP!#REF!</definedName>
    <definedName name="_vena_MYPS1_MYPB2_R_5_721231448498241536">MYP!#REF!</definedName>
    <definedName name="_vena_MYPS1_MYPB2_R_5_721231448502435841">MYP!#REF!</definedName>
    <definedName name="_vena_MYPS1_MYPB2_R_5_721231448502435843">MYP!#REF!</definedName>
    <definedName name="_vena_MYPS1_MYPB2_R_5_721231448506630145">MYP!#REF!</definedName>
    <definedName name="_vena_MYPS1_MYPB2_R_5_721231448506630147">MYP!#REF!</definedName>
    <definedName name="_vena_MYPS1_MYPB2_R_5_721231448506630149">MYP!#REF!</definedName>
    <definedName name="_vena_MYPS1_MYPB2_R_5_721231448510824449">MYP!#REF!</definedName>
    <definedName name="_vena_MYPS1_MYPB2_R_5_721231448510824451">MYP!#REF!</definedName>
    <definedName name="_vena_MYPS1_MYPB2_R_5_721231448515018753">MYP!#REF!</definedName>
    <definedName name="_vena_MYPS1_MYPB2_R_5_721231448515018755">MYP!#REF!</definedName>
    <definedName name="_vena_MYPS1_MYPB2_R_5_721231448515018757">MYP!#REF!</definedName>
    <definedName name="_vena_MYPS1_MYPB2_R_5_721231448519213057">MYP!#REF!</definedName>
    <definedName name="_vena_MYPS1_MYPB2_R_5_721231448519213059">MYP!#REF!</definedName>
    <definedName name="_vena_MYPS1_MYPB2_R_5_721231448523407361">MYP!#REF!</definedName>
    <definedName name="_vena_MYPS1_MYPB2_R_5_721231448523407363">MYP!#REF!</definedName>
    <definedName name="_vena_MYPS1_MYPB2_R_5_721231448523407365">MYP!#REF!</definedName>
    <definedName name="_vena_MYPS1_MYPB2_R_5_721231448527601665">MYP!#REF!</definedName>
    <definedName name="_vena_MYPS1_MYPB2_R_5_721231448527601667">MYP!#REF!</definedName>
    <definedName name="_vena_MYPS1_MYPB2_R_5_721231448531795969">MYP!#REF!</definedName>
    <definedName name="_vena_MYPS1_MYPB2_R_5_721231448535990272">MYP!#REF!</definedName>
    <definedName name="_vena_MYPS1_MYPB2_R_5_721231448535990274">MYP!#REF!</definedName>
    <definedName name="_vena_MYPS1_MYPB2_R_5_721231448540184577">MYP!#REF!</definedName>
    <definedName name="_vena_MYPS1_MYPB2_R_5_721231448540184579">MYP!#REF!</definedName>
    <definedName name="_vena_MYPS1_MYPB2_R_5_721231448540184581">MYP!#REF!</definedName>
    <definedName name="_vena_MYPS1_MYPB2_R_5_721231448544378881">MYP!#REF!</definedName>
    <definedName name="_vena_MYPS1_MYPB2_R_5_721231448544378883">MYP!#REF!</definedName>
    <definedName name="_vena_MYPS1_MYPB2_R_5_721231448548573185">MYP!#REF!</definedName>
    <definedName name="_vena_MYPS1_MYPB2_R_5_721231448548573187">MYP!#REF!</definedName>
    <definedName name="_vena_MYPS1_MYPB2_R_5_721231448548573189">MYP!#REF!</definedName>
    <definedName name="_vena_MYPS1_MYPB2_R_5_721231448552767489">MYP!#REF!</definedName>
    <definedName name="_vena_MYPS1_MYPB2_R_5_721231448552767491">MYP!#REF!</definedName>
    <definedName name="_vena_MYPS1_MYPB2_R_5_721231448556961793">MYP!#REF!</definedName>
    <definedName name="_vena_MYPS1_MYPB2_R_5_721231448556961795">MYP!#REF!</definedName>
    <definedName name="_vena_MYPS1_MYPB2_R_5_721231448556961797">MYP!#REF!</definedName>
    <definedName name="_vena_MYPS1_MYPB2_R_5_721231448561156097">MYP!#REF!</definedName>
    <definedName name="_vena_MYPS1_MYPB2_R_5_721231448565350400">MYP!#REF!</definedName>
    <definedName name="_vena_MYPS1_MYPB2_R_5_721231448569544705">MYP!#REF!</definedName>
    <definedName name="_vena_MYPS1_MYPB2_R_5_721231448569544707">MYP!#REF!</definedName>
    <definedName name="_vena_MYPS1_MYPB2_R_5_721231448569544709">MYP!#REF!</definedName>
    <definedName name="_vena_MYPS1_MYPB2_R_5_721231448573739009">MYP!#REF!</definedName>
    <definedName name="_vena_MYPS1_MYPB2_R_5_721231448573739011">MYP!#REF!</definedName>
    <definedName name="_vena_MYPS1_MYPB2_R_5_721231448577933313">MYP!#REF!</definedName>
    <definedName name="_vena_MYPS1_MYPB2_R_5_721231448577933315">MYP!#REF!</definedName>
    <definedName name="_vena_MYPS1_MYPB2_R_5_721231448577933317">MYP!#REF!</definedName>
    <definedName name="_vena_MYPS1_MYPB2_R_5_721231448582127617">MYP!#REF!</definedName>
    <definedName name="_vena_MYPS1_MYPB2_R_5_721231448582127619">MYP!#REF!</definedName>
    <definedName name="_vena_MYPS1_MYPB2_R_5_721231448586321921">MYP!#REF!</definedName>
    <definedName name="_vena_MYPS1_MYPB2_R_5_721231448586321923">MYP!#REF!</definedName>
    <definedName name="_vena_MYPS1_MYPB2_R_5_721231448586321925">MYP!#REF!</definedName>
    <definedName name="_vena_MYPS1_MYPB2_R_5_721231448590516225">MYP!#REF!</definedName>
    <definedName name="_vena_MYPS1_MYPB2_R_5_721231448590516227">MYP!#REF!</definedName>
    <definedName name="_vena_MYPS1_MYPB2_R_5_721231448594710529">MYP!#REF!</definedName>
    <definedName name="_vena_MYPS1_MYPB2_R_5_721231448594710531">MYP!#REF!</definedName>
    <definedName name="_vena_MYPS1_MYPB2_R_5_721231448594710533">MYP!#REF!</definedName>
    <definedName name="_vena_MYPS1_MYPB2_R_5_721231448598904833">MYP!#REF!</definedName>
    <definedName name="_vena_MYPS1_MYPB2_R_5_721231448598904835">MYP!#REF!</definedName>
    <definedName name="_vena_MYPS1_MYPB2_R_5_721231448603099137">MYP!#REF!</definedName>
    <definedName name="_vena_MYPS1_MYPB2_R_5_721231448603099139">MYP!#REF!</definedName>
    <definedName name="_vena_MYPS1_MYPB2_R_5_721231448603099141">MYP!#REF!</definedName>
    <definedName name="_vena_MYPS1_MYPB2_R_5_721231448607293441">MYP!#REF!</definedName>
    <definedName name="_vena_MYPS1_MYPB2_R_5_721231448607293443">MYP!#REF!</definedName>
    <definedName name="_vena_MYPS1_MYPB2_R_5_721231448607293445">MYP!#REF!</definedName>
    <definedName name="_vena_MYPS1_MYPB2_R_5_721231448611487745">MYP!#REF!</definedName>
    <definedName name="_vena_MYPS1_MYPB2_R_5_721231448615682048">MYP!#REF!</definedName>
    <definedName name="_vena_MYPS1_MYPB2_R_5_721231448619876353">MYP!#REF!</definedName>
    <definedName name="_vena_MYPS1_MYPB2_R_5_721231448619876355">MYP!#REF!</definedName>
    <definedName name="_vena_MYPS1_MYPB2_R_5_721231448624070657">MYP!#REF!</definedName>
    <definedName name="_vena_MYPS1_MYPB2_R_5_721231448624070659">MYP!#REF!</definedName>
    <definedName name="_vena_MYPS1_MYPB2_R_5_721231448624070661">MYP!#REF!</definedName>
    <definedName name="_vena_MYPS1_MYPB2_R_5_721231448628264961">MYP!#REF!</definedName>
    <definedName name="_vena_MYPS1_MYPB2_R_5_721231448628264963">MYP!#REF!</definedName>
    <definedName name="_vena_MYPS1_MYPB2_R_5_721231448632459264">MYP!#REF!</definedName>
    <definedName name="_vena_MYPS1_MYPB2_R_5_721231448632459266">MYP!#REF!</definedName>
    <definedName name="_vena_MYPS1_MYPB2_R_5_721231448636653568">MYP!#REF!</definedName>
    <definedName name="_vena_MYPS1_MYPB2_R_5_721231448640847873">MYP!#REF!</definedName>
    <definedName name="_vena_MYPS1_MYPB2_R_5_721231448640847875">MYP!#REF!</definedName>
    <definedName name="_vena_MYPS1_MYPB2_R_5_721231448640847877">MYP!#REF!</definedName>
    <definedName name="_vena_MYPS1_MYPB2_R_5_721231448645042177">MYP!#REF!</definedName>
    <definedName name="_vena_MYPS1_MYPB2_R_5_721231448645042179">MYP!#REF!</definedName>
    <definedName name="_vena_MYPS1_MYPB2_R_5_721231448645042181">MYP!#REF!</definedName>
    <definedName name="_vena_MYPS1_MYPB2_R_5_721231448649236481">MYP!#REF!</definedName>
    <definedName name="_vena_MYPS1_MYPB2_R_5_721231448649236483">MYP!#REF!</definedName>
    <definedName name="_vena_MYPS1_MYPB2_R_5_721231448653430785">MYP!#REF!</definedName>
    <definedName name="_vena_MYPS1_MYPB2_R_5_721231448657625088">MYP!#REF!</definedName>
    <definedName name="_vena_MYPS1_MYPB2_R_5_721231448657625090">MYP!#REF!</definedName>
    <definedName name="_vena_MYPS1_MYPB2_R_5_721231448661819393">MYP!#REF!</definedName>
    <definedName name="_vena_MYPS1_MYPB2_R_5_721231448661819395">MYP!#REF!</definedName>
    <definedName name="_vena_MYPS1_MYPB2_R_5_721231448666013697">MYP!#REF!</definedName>
    <definedName name="_vena_MYPS1_MYPB2_R_5_721231448666013699">MYP!#REF!</definedName>
    <definedName name="_vena_MYPS1_MYPB2_R_5_721231448666013701">MYP!#REF!</definedName>
    <definedName name="_vena_MYPS1_MYPB2_R_5_721231448670208001">MYP!#REF!</definedName>
    <definedName name="_vena_MYPS1_MYPB2_R_5_721231448670208003">MYP!#REF!</definedName>
    <definedName name="_vena_MYPS1_MYPB2_R_5_721231448674402304">MYP!#REF!</definedName>
    <definedName name="_vena_MYPS1_MYPB2_R_5_721231448678596608">MYP!#REF!</definedName>
    <definedName name="_vena_MYPS1_MYPB2_R_5_721231448678596610">MYP!#REF!</definedName>
    <definedName name="_vena_MYPS1_MYPB2_R_5_721231448682790913">MYP!#REF!</definedName>
    <definedName name="_vena_MYPS1_MYPB2_R_5_721231448682790915">MYP!#REF!</definedName>
    <definedName name="_vena_MYPS1_MYPB2_R_5_721231448686985216">MYP!#REF!</definedName>
    <definedName name="_vena_MYPS1_MYPB2_R_5_721231448691179521">MYP!#REF!</definedName>
    <definedName name="_vena_MYPS1_MYPB2_R_5_721231448691179523">MYP!#REF!</definedName>
    <definedName name="_vena_MYPS1_MYPB2_R_5_721231448691179525">MYP!#REF!</definedName>
    <definedName name="_vena_MYPS1_MYPB2_R_5_721231448695373825">MYP!#REF!</definedName>
    <definedName name="_vena_MYPS1_MYPB2_R_5_721231448695373827">MYP!#REF!</definedName>
    <definedName name="_vena_MYPS1_MYPB2_R_5_721231448699568129">MYP!#REF!</definedName>
    <definedName name="_vena_MYPS1_MYPB2_R_5_721231448699568131">MYP!#REF!</definedName>
    <definedName name="_vena_MYPS1_MYPB2_R_5_721231448699568133">MYP!#REF!</definedName>
    <definedName name="_vena_MYPS1_MYPB2_R_5_721231448703762433">MYP!#REF!</definedName>
    <definedName name="_vena_MYPS1_MYPB2_R_5_721231448703762435">MYP!#REF!</definedName>
    <definedName name="_vena_MYPS1_MYPB2_R_5_721231448707956737">MYP!#REF!</definedName>
    <definedName name="_vena_MYPS1_MYPB2_R_5_721231448712151041">MYP!#REF!</definedName>
    <definedName name="_vena_MYPS1_MYPB2_R_5_721231448712151043">MYP!#REF!</definedName>
    <definedName name="_vena_MYPS1_MYPB2_R_5_721231448716345345">MYP!#REF!</definedName>
    <definedName name="_vena_MYPS1_MYPB2_R_5_721231448720539648">MYP!#REF!</definedName>
    <definedName name="_vena_MYPS1_MYPB2_R_5_721231448720539650">MYP!#REF!</definedName>
    <definedName name="_vena_MYPS1_MYPB2_R_5_721231448724733953">MYP!#REF!</definedName>
    <definedName name="_vena_MYPS1_MYPB2_R_5_721231448724733955">MYP!#REF!</definedName>
    <definedName name="_vena_MYPS1_MYPB2_R_5_721231448728928257">MYP!#REF!</definedName>
    <definedName name="_vena_MYPS1_MYPB2_R_5_721231448728928259">MYP!#REF!</definedName>
    <definedName name="_vena_MYPS1_MYPB2_R_5_721231448728928261">MYP!#REF!</definedName>
    <definedName name="_vena_MYPS1_MYPB2_R_5_721231448737316864">MYP!#REF!</definedName>
    <definedName name="_vena_MYPS1_MYPB2_R_5_721231448737316866">MYP!#REF!</definedName>
    <definedName name="_vena_MYPS1_MYPB2_R_5_721231448741511169">MYP!#REF!</definedName>
    <definedName name="_vena_MYPS1_MYPB2_R_5_721231448741511171">MYP!#REF!</definedName>
    <definedName name="_vena_MYPS1_MYPB2_R_5_721231448741511173">MYP!#REF!</definedName>
    <definedName name="_vena_MYPS1_MYPB2_R_5_721231448745705473">MYP!#REF!</definedName>
    <definedName name="_vena_MYPS1_MYPB2_R_5_721231448745705475">MYP!#REF!</definedName>
    <definedName name="_vena_MYPS1_MYPB2_R_5_721231448749899776">MYP!#REF!</definedName>
    <definedName name="_vena_MYPS1_MYPB2_R_5_721231448749899778">MYP!#REF!</definedName>
    <definedName name="_vena_MYPS1_MYPB2_R_5_721231448754094080">MYP!#REF!</definedName>
    <definedName name="_vena_MYPS1_MYPB2_R_5_721231448758288385">MYP!#REF!</definedName>
    <definedName name="_vena_MYPS1_MYPB2_R_5_721231448758288387">MYP!#REF!</definedName>
    <definedName name="_vena_MYPS1_MYPB2_R_5_749087830139076610">MYP!#REF!</definedName>
    <definedName name="_vena_MYPS1_MYPB2_R_5_749087864905531392">MYP!#REF!</definedName>
    <definedName name="_vena_MYPS1_MYPB2_R_5_749087910850461696">MYP!#REF!</definedName>
    <definedName name="_vena_MYPS1_MYPB2_R_5_749088060013281299">MYP!#REF!</definedName>
    <definedName name="_vena_MYPS1_MYPB2_R_5_749088115352797184">MYP!#REF!</definedName>
    <definedName name="_vena_MYPS1_MYPB2_R_5_749088180418248704">MYP!#REF!</definedName>
    <definedName name="_vena_MYPS1_MYPB2_R_5_749088587086036992">MYP!#REF!</definedName>
    <definedName name="_vena_MYPS1_MYPB2_R_5_749112547660267520">MYP!#REF!</definedName>
    <definedName name="_vena_MYPS1_MYPB2_R_5_749112608271368192">MYP!#REF!</definedName>
    <definedName name="_vena_MYPS1_MYPB2_R_5_764289229879115776">MYP!#REF!</definedName>
    <definedName name="_vena_MYPS1_MYPB2_R_5_765814190010531840">MYP!#REF!</definedName>
    <definedName name="_vena_MYPS1_MYPB2_R_5_765814447679340544">MYP!#REF!</definedName>
    <definedName name="_vena_MYPS1_MYPB2_R_5_766526426957873152">MYP!#REF!</definedName>
    <definedName name="_vena_MYPS1_MYPB2_R_5_820137883691253760">MYP!#REF!</definedName>
    <definedName name="_vena_MYPS1_MYPB2_R_5_826639481931038720">MYP!#REF!</definedName>
    <definedName name="_vena_MYPS1_MYPB2_R_5_829902262057828352">MYP!#REF!</definedName>
    <definedName name="_vena_MYPS1_MYPB2_R_5_845143360720863232">MYP!#REF!</definedName>
    <definedName name="_vena_MYPS1_MYPB2_R_5_851989668665229312">MYP!#REF!</definedName>
    <definedName name="_vena_MYPS1_MYPB2_R_5_888954560046039041">MYP!#REF!</definedName>
    <definedName name="_vena_MYPS1_MYPB2_R_5_896565875103760385">MYP!#REF!</definedName>
    <definedName name="_vena_MYPS1_MYPB2_R_5_946970774233284608">MYP!#REF!</definedName>
    <definedName name="_vena_MYPS1_MYPB2_R_5_951930561890746371">MYP!#REF!</definedName>
    <definedName name="_vena_MYPS1_MYPB2_R_5_951930655779848193">MYP!#REF!</definedName>
    <definedName name="_vena_MYPS1_MYPB2_R_5_951930778467565568">MYP!#REF!</definedName>
    <definedName name="_vena_MYPS1_MYPB2_R_5_990418799344877568">MYP!#REF!</definedName>
    <definedName name="_vena_MYPS1_MYPB3_C_8_720177941305491604">MYP!#REF!</definedName>
    <definedName name="_vena_MYPS1_MYPB3_C_FV_56493ffece784c5db4cd0fd3b40a250d">MYP!#REF!</definedName>
    <definedName name="_vena_MYPS1_MYPB3_C_FV_e1c3a244dc3d4f149ecdf7d748811086">MYP!#REF!</definedName>
    <definedName name="_vena_MYPS1_MYPB3_C_FV_e3545e3dcc52420a84dcdae3a23a4597">MYP!#REF!</definedName>
    <definedName name="_vena_MYPS1_MYPB3_R_5_720177941112553486">MYP!#REF!</definedName>
    <definedName name="_vena_MYPS1_MYPB3_R_5_720177941112553490">MYP!#REF!</definedName>
    <definedName name="_vena_MYPS1_MYPB4_C_8_720177941309685766">MYP!#REF!</definedName>
    <definedName name="_vena_MYPS1_MYPB4_C_8_720177941309685766_1">MYP!#REF!</definedName>
    <definedName name="_vena_MYPS1_MYPB4_C_8_720177941309685766_2">MYP!#REF!</definedName>
    <definedName name="_vena_MYPS1_MYPB4_C_8_720177941309685766_3">MYP!#REF!</definedName>
    <definedName name="_vena_MYPS1_MYPB4_C_8_720177941309685766_4">MYP!#REF!</definedName>
    <definedName name="_vena_MYPS1_MYPB4_C_FV_56493ffece784c5db4cd0fd3b40a250d_1">MYP!#REF!</definedName>
    <definedName name="_vena_MYPS1_MYPB4_C_FV_56493ffece784c5db4cd0fd3b40a250d_2">MYP!#REF!</definedName>
    <definedName name="_vena_MYPS1_MYPB4_C_FV_56493ffece784c5db4cd0fd3b40a250d_3">MYP!#REF!</definedName>
    <definedName name="_vena_MYPS1_MYPB4_C_FV_56493ffece784c5db4cd0fd3b40a250d_4">MYP!#REF!</definedName>
    <definedName name="_vena_MYPS1_MYPB4_C_FV_56493ffece784c5db4cd0fd3b40a250d_5">MYP!#REF!</definedName>
    <definedName name="_vena_MYPS1_MYPB4_C_FV_e1c3a244dc3d4f149ecdf7d748811086">MYP!#REF!</definedName>
    <definedName name="_vena_MYPS1_MYPB4_C_FV_e1c3a244dc3d4f149ecdf7d748811086_1">MYP!#REF!</definedName>
    <definedName name="_vena_MYPS1_MYPB4_C_FV_e1c3a244dc3d4f149ecdf7d748811086_2">MYP!#REF!</definedName>
    <definedName name="_vena_MYPS1_MYPB4_C_FV_e1c3a244dc3d4f149ecdf7d748811086_3">MYP!#REF!</definedName>
    <definedName name="_vena_MYPS1_MYPB4_C_FV_e1c3a244dc3d4f149ecdf7d748811086_4">MYP!#REF!</definedName>
    <definedName name="_vena_MYPS1_MYPB4_C_FV_e3545e3dcc52420a84dcdae3a23a4597">MYP!#REF!</definedName>
    <definedName name="_vena_MYPS1_MYPB4_C_FV_e3545e3dcc52420a84dcdae3a23a4597_1">MYP!#REF!</definedName>
    <definedName name="_vena_MYPS1_MYPB4_C_FV_e3545e3dcc52420a84dcdae3a23a4597_2">MYP!#REF!</definedName>
    <definedName name="_vena_MYPS1_MYPB4_C_FV_e3545e3dcc52420a84dcdae3a23a4597_3">MYP!#REF!</definedName>
    <definedName name="_vena_MYPS1_MYPB4_C_FV_e3545e3dcc52420a84dcdae3a23a4597_4">MYP!#REF!</definedName>
    <definedName name="_vena_MYPS1_MYPB4_R_5_720177941099970694">MYP!#REF!</definedName>
    <definedName name="_vena_MYPS1_P_3_720177941083193402" comment="*">MYP!#REF!</definedName>
    <definedName name="_vena_MYPS1_P_6_720177941255159927" comment="*">MYP!#REF!</definedName>
    <definedName name="_vena_MYPS1_P_7_720177941267742850" comment="*">MYP!#REF!</definedName>
    <definedName name="_vena_PayrollS1_P_3_720177941083193402" comment="*">Payroll!#REF!</definedName>
    <definedName name="_vena_PayrollS1_P_6_720177941255159927" comment="*">Payroll!#REF!</definedName>
    <definedName name="_vena_PayrollS1_P_7_720177941267742850" comment="*">Payroll!#REF!</definedName>
    <definedName name="_vena_PayrollS1_P_FV_e3545e3dcc52420a84dcdae3a23a4597" comment="*">Payroll!#REF!</definedName>
    <definedName name="_vena_PayrollS1_PayrollB1_C_1_1057892374784376832">Payroll!#REF!</definedName>
    <definedName name="_vena_PayrollS1_PayrollB1_C_1_1057892374784376832_1">Payroll!#REF!</definedName>
    <definedName name="_vena_PayrollS1_PayrollB1_C_1_1057892374784376832_10">Payroll!#REF!</definedName>
    <definedName name="_vena_PayrollS1_PayrollB1_C_1_1057892374784376832_11">Payroll!#REF!</definedName>
    <definedName name="_vena_PayrollS1_PayrollB1_C_1_1057892374784376832_2">Payroll!#REF!</definedName>
    <definedName name="_vena_PayrollS1_PayrollB1_C_1_1057892374784376832_3">Payroll!#REF!</definedName>
    <definedName name="_vena_PayrollS1_PayrollB1_C_1_1057892374784376832_4">Payroll!#REF!</definedName>
    <definedName name="_vena_PayrollS1_PayrollB1_C_1_1057892374784376832_5">Payroll!#REF!</definedName>
    <definedName name="_vena_PayrollS1_PayrollB1_C_1_1057892374784376832_6">Payroll!#REF!</definedName>
    <definedName name="_vena_PayrollS1_PayrollB1_C_1_1057892374784376832_7">Payroll!#REF!</definedName>
    <definedName name="_vena_PayrollS1_PayrollB1_C_1_1057892374784376832_8">Payroll!#REF!</definedName>
    <definedName name="_vena_PayrollS1_PayrollB1_C_1_1057892374784376832_9">Payroll!#REF!</definedName>
    <definedName name="_vena_PayrollS1_PayrollB1_C_4_720177941095776277">Payroll!#REF!</definedName>
    <definedName name="_vena_PayrollS1_PayrollB1_C_4_720177941095776277_1">Payroll!#REF!</definedName>
    <definedName name="_vena_PayrollS1_PayrollB1_C_4_720177941095776277_2">Payroll!#REF!</definedName>
    <definedName name="_vena_PayrollS1_PayrollB1_C_4_720177941095776277_3">Payroll!#REF!</definedName>
    <definedName name="_vena_PayrollS1_PayrollB1_C_4_720177941095776277_4">Payroll!#REF!</definedName>
    <definedName name="_vena_PayrollS1_PayrollB1_C_4_720177941095776277_5">Payroll!#REF!</definedName>
    <definedName name="_vena_PayrollS1_PayrollB1_C_8_720177941305491529">Payroll!#REF!</definedName>
    <definedName name="_vena_PayrollS1_PayrollB1_C_8_720177941305491544">Payroll!#REF!</definedName>
    <definedName name="_vena_PayrollS1_PayrollB1_C_8_720177941305491583">Payroll!#REF!</definedName>
    <definedName name="_vena_PayrollS1_PayrollB1_C_8_720177941305491586">Payroll!#REF!</definedName>
    <definedName name="_vena_PayrollS1_PayrollB1_C_8_720177941305491590">Payroll!#REF!</definedName>
    <definedName name="_vena_PayrollS1_PayrollB1_C_8_720177941305491608">Payroll!#REF!</definedName>
    <definedName name="_vena_PayrollS1_PayrollB1_C_8_720177941305491608_1">Payroll!#REF!</definedName>
    <definedName name="_vena_PayrollS1_PayrollB1_C_8_720177941305491608_10">Payroll!#REF!</definedName>
    <definedName name="_vena_PayrollS1_PayrollB1_C_8_720177941305491608_11">Payroll!#REF!</definedName>
    <definedName name="_vena_PayrollS1_PayrollB1_C_8_720177941305491608_2">Payroll!#REF!</definedName>
    <definedName name="_vena_PayrollS1_PayrollB1_C_8_720177941305491608_3">Payroll!#REF!</definedName>
    <definedName name="_vena_PayrollS1_PayrollB1_C_8_720177941305491608_4">Payroll!#REF!</definedName>
    <definedName name="_vena_PayrollS1_PayrollB1_C_8_720177941305491608_5">Payroll!#REF!</definedName>
    <definedName name="_vena_PayrollS1_PayrollB1_C_8_720177941305491608_6">Payroll!#REF!</definedName>
    <definedName name="_vena_PayrollS1_PayrollB1_C_8_720177941305491608_7">Payroll!#REF!</definedName>
    <definedName name="_vena_PayrollS1_PayrollB1_C_8_720177941305491608_8">Payroll!#REF!</definedName>
    <definedName name="_vena_PayrollS1_PayrollB1_C_8_720177941305491608_9">Payroll!#REF!</definedName>
    <definedName name="_vena_PayrollS1_PayrollB1_C_8_720177941305491685">Payroll!#REF!</definedName>
    <definedName name="_vena_PayrollS1_PayrollB1_C_8_720177941305491744">Payroll!#REF!</definedName>
    <definedName name="_vena_PayrollS1_PayrollB1_C_8_720177941309685918">Payroll!#REF!</definedName>
    <definedName name="_vena_PayrollS1_PayrollB1_C_8_720177941309685918_1">Payroll!#REF!</definedName>
    <definedName name="_vena_PayrollS1_PayrollB1_C_8_720177941309685918_10">Payroll!#REF!</definedName>
    <definedName name="_vena_PayrollS1_PayrollB1_C_8_720177941309685918_11">Payroll!#REF!</definedName>
    <definedName name="_vena_PayrollS1_PayrollB1_C_8_720177941309685918_2">Payroll!#REF!</definedName>
    <definedName name="_vena_PayrollS1_PayrollB1_C_8_720177941309685918_3">Payroll!#REF!</definedName>
    <definedName name="_vena_PayrollS1_PayrollB1_C_8_720177941309685918_4">Payroll!#REF!</definedName>
    <definedName name="_vena_PayrollS1_PayrollB1_C_8_720177941309685918_5">Payroll!#REF!</definedName>
    <definedName name="_vena_PayrollS1_PayrollB1_C_8_720177941309685918_6">Payroll!#REF!</definedName>
    <definedName name="_vena_PayrollS1_PayrollB1_C_8_720177941309685918_7">Payroll!#REF!</definedName>
    <definedName name="_vena_PayrollS1_PayrollB1_C_8_720177941309685918_8">Payroll!#REF!</definedName>
    <definedName name="_vena_PayrollS1_PayrollB1_C_8_720177941309685918_9">Payroll!#REF!</definedName>
    <definedName name="_vena_PayrollS1_PayrollB1_C_FV_56493ffece784c5db4cd0fd3b40a250d">Payroll!#REF!</definedName>
    <definedName name="_vena_PayrollS1_PayrollB1_C_FV_56493ffece784c5db4cd0fd3b40a250d_1">Payroll!#REF!</definedName>
    <definedName name="_vena_PayrollS1_PayrollB1_C_FV_56493ffece784c5db4cd0fd3b40a250d_2">Payroll!#REF!</definedName>
    <definedName name="_vena_PayrollS1_PayrollB1_C_FV_56493ffece784c5db4cd0fd3b40a250d_3">Payroll!#REF!</definedName>
    <definedName name="_vena_PayrollS1_PayrollB1_C_FV_56493ffece784c5db4cd0fd3b40a250d_4">Payroll!#REF!</definedName>
    <definedName name="_vena_PayrollS1_PayrollB1_C_FV_56493ffece784c5db4cd0fd3b40a250d_5">Payroll!#REF!</definedName>
    <definedName name="_vena_PayrollS1_PayrollB1_C_FV_56493ffece784c5db4cd0fd3b40a250d_6">Payroll!#REF!</definedName>
    <definedName name="_vena_PayrollS1_PayrollB1_C_FV_e1c3a244dc3d4f149ecdf7d748811086">Payroll!#REF!</definedName>
    <definedName name="_vena_PayrollS1_PayrollB1_C_FV_e1c3a244dc3d4f149ecdf7d748811086_1">Payroll!#REF!</definedName>
    <definedName name="_vena_PayrollS1_PayrollB1_C_FV_e1c3a244dc3d4f149ecdf7d748811086_10">Payroll!#REF!</definedName>
    <definedName name="_vena_PayrollS1_PayrollB1_C_FV_e1c3a244dc3d4f149ecdf7d748811086_11">Payroll!#REF!</definedName>
    <definedName name="_vena_PayrollS1_PayrollB1_C_FV_e1c3a244dc3d4f149ecdf7d748811086_12">Payroll!#REF!</definedName>
    <definedName name="_vena_PayrollS1_PayrollB1_C_FV_e1c3a244dc3d4f149ecdf7d748811086_13">Payroll!#REF!</definedName>
    <definedName name="_vena_PayrollS1_PayrollB1_C_FV_e1c3a244dc3d4f149ecdf7d748811086_14">Payroll!#REF!</definedName>
    <definedName name="_vena_PayrollS1_PayrollB1_C_FV_e1c3a244dc3d4f149ecdf7d748811086_15">Payroll!#REF!</definedName>
    <definedName name="_vena_PayrollS1_PayrollB1_C_FV_e1c3a244dc3d4f149ecdf7d748811086_16">Payroll!#REF!</definedName>
    <definedName name="_vena_PayrollS1_PayrollB1_C_FV_e1c3a244dc3d4f149ecdf7d748811086_17">Payroll!#REF!</definedName>
    <definedName name="_vena_PayrollS1_PayrollB1_C_FV_e1c3a244dc3d4f149ecdf7d748811086_18">Payroll!#REF!</definedName>
    <definedName name="_vena_PayrollS1_PayrollB1_C_FV_e1c3a244dc3d4f149ecdf7d748811086_19">Payroll!#REF!</definedName>
    <definedName name="_vena_PayrollS1_PayrollB1_C_FV_e1c3a244dc3d4f149ecdf7d748811086_2">Payroll!#REF!</definedName>
    <definedName name="_vena_PayrollS1_PayrollB1_C_FV_e1c3a244dc3d4f149ecdf7d748811086_20">Payroll!#REF!</definedName>
    <definedName name="_vena_PayrollS1_PayrollB1_C_FV_e1c3a244dc3d4f149ecdf7d748811086_21">Payroll!#REF!</definedName>
    <definedName name="_vena_PayrollS1_PayrollB1_C_FV_e1c3a244dc3d4f149ecdf7d748811086_22">Payroll!#REF!</definedName>
    <definedName name="_vena_PayrollS1_PayrollB1_C_FV_e1c3a244dc3d4f149ecdf7d748811086_23">Payroll!#REF!</definedName>
    <definedName name="_vena_PayrollS1_PayrollB1_C_FV_e1c3a244dc3d4f149ecdf7d748811086_24">Payroll!#REF!</definedName>
    <definedName name="_vena_PayrollS1_PayrollB1_C_FV_e1c3a244dc3d4f149ecdf7d748811086_3">Payroll!#REF!</definedName>
    <definedName name="_vena_PayrollS1_PayrollB1_C_FV_e1c3a244dc3d4f149ecdf7d748811086_4">Payroll!#REF!</definedName>
    <definedName name="_vena_PayrollS1_PayrollB1_C_FV_e1c3a244dc3d4f149ecdf7d748811086_5">Payroll!#REF!</definedName>
    <definedName name="_vena_PayrollS1_PayrollB1_C_FV_e1c3a244dc3d4f149ecdf7d748811086_6">Payroll!#REF!</definedName>
    <definedName name="_vena_PayrollS1_PayrollB1_C_FV_e1c3a244dc3d4f149ecdf7d748811086_7">Payroll!#REF!</definedName>
    <definedName name="_vena_PayrollS1_PayrollB1_C_FV_e1c3a244dc3d4f149ecdf7d748811086_8">Payroll!#REF!</definedName>
    <definedName name="_vena_PayrollS1_PayrollB1_C_FV_e1c3a244dc3d4f149ecdf7d748811086_9">Payroll!#REF!</definedName>
    <definedName name="_vena_PayrollS1_PayrollB1_R_5_720177941150302210" comment="*">Payroll!#REF!</definedName>
    <definedName name="_vena_PayrollS1_PayrollB2_C_4_720177941095776277">Payroll!#REF!</definedName>
    <definedName name="_vena_PayrollS1_PayrollB2_C_4_720177941095776277_1">Payroll!#REF!</definedName>
    <definedName name="_vena_PayrollS1_PayrollB2_C_8_720177941305491544">Payroll!#REF!</definedName>
    <definedName name="_vena_PayrollS1_PayrollB2_C_8_720177941305491608">Payroll!#REF!</definedName>
    <definedName name="_vena_PayrollS1_PayrollB2_C_8_720177941305491608_1">Payroll!#REF!</definedName>
    <definedName name="_vena_PayrollS1_PayrollB2_C_8_720177941305491608_10">Payroll!#REF!</definedName>
    <definedName name="_vena_PayrollS1_PayrollB2_C_8_720177941305491608_11">Payroll!#REF!</definedName>
    <definedName name="_vena_PayrollS1_PayrollB2_C_8_720177941305491608_2">Payroll!#REF!</definedName>
    <definedName name="_vena_PayrollS1_PayrollB2_C_8_720177941305491608_3">Payroll!#REF!</definedName>
    <definedName name="_vena_PayrollS1_PayrollB2_C_8_720177941305491608_4">Payroll!#REF!</definedName>
    <definedName name="_vena_PayrollS1_PayrollB2_C_8_720177941305491608_5">Payroll!#REF!</definedName>
    <definedName name="_vena_PayrollS1_PayrollB2_C_8_720177941305491608_6">Payroll!#REF!</definedName>
    <definedName name="_vena_PayrollS1_PayrollB2_C_8_720177941305491608_7">Payroll!#REF!</definedName>
    <definedName name="_vena_PayrollS1_PayrollB2_C_8_720177941305491608_8">Payroll!#REF!</definedName>
    <definedName name="_vena_PayrollS1_PayrollB2_C_8_720177941305491608_9">Payroll!#REF!</definedName>
    <definedName name="_vena_PayrollS1_PayrollB2_C_8_720177941305491716">Payroll!#REF!</definedName>
    <definedName name="_vena_PayrollS1_PayrollB2_C_8_720177941309685918">Payroll!#REF!</definedName>
    <definedName name="_vena_PayrollS1_PayrollB2_C_8_720177941309685918_1">Payroll!#REF!</definedName>
    <definedName name="_vena_PayrollS1_PayrollB2_C_8_720177941309685918_10">Payroll!#REF!</definedName>
    <definedName name="_vena_PayrollS1_PayrollB2_C_8_720177941309685918_11">Payroll!#REF!</definedName>
    <definedName name="_vena_PayrollS1_PayrollB2_C_8_720177941309685918_2">Payroll!#REF!</definedName>
    <definedName name="_vena_PayrollS1_PayrollB2_C_8_720177941309685918_3">Payroll!#REF!</definedName>
    <definedName name="_vena_PayrollS1_PayrollB2_C_8_720177941309685918_4">Payroll!#REF!</definedName>
    <definedName name="_vena_PayrollS1_PayrollB2_C_8_720177941309685918_5">Payroll!#REF!</definedName>
    <definedName name="_vena_PayrollS1_PayrollB2_C_8_720177941309685918_6">Payroll!#REF!</definedName>
    <definedName name="_vena_PayrollS1_PayrollB2_C_8_720177941309685918_7">Payroll!#REF!</definedName>
    <definedName name="_vena_PayrollS1_PayrollB2_C_8_720177941309685918_8">Payroll!#REF!</definedName>
    <definedName name="_vena_PayrollS1_PayrollB2_C_8_720177941309685918_9">Payroll!#REF!</definedName>
    <definedName name="_vena_PayrollS1_PayrollB2_C_FV_56493ffece784c5db4cd0fd3b40a250d">Payroll!#REF!</definedName>
    <definedName name="_vena_PayrollS1_PayrollB2_C_FV_56493ffece784c5db4cd0fd3b40a250d_1">Payroll!#REF!</definedName>
    <definedName name="_vena_PayrollS1_PayrollB2_C_FV_56493ffece784c5db4cd0fd3b40a250d_10">Payroll!#REF!</definedName>
    <definedName name="_vena_PayrollS1_PayrollB2_C_FV_56493ffece784c5db4cd0fd3b40a250d_11">Payroll!#REF!</definedName>
    <definedName name="_vena_PayrollS1_PayrollB2_C_FV_56493ffece784c5db4cd0fd3b40a250d_12">Payroll!#REF!</definedName>
    <definedName name="_vena_PayrollS1_PayrollB2_C_FV_56493ffece784c5db4cd0fd3b40a250d_13">Payroll!#REF!</definedName>
    <definedName name="_vena_PayrollS1_PayrollB2_C_FV_56493ffece784c5db4cd0fd3b40a250d_14">Payroll!#REF!</definedName>
    <definedName name="_vena_PayrollS1_PayrollB2_C_FV_56493ffece784c5db4cd0fd3b40a250d_15">Payroll!#REF!</definedName>
    <definedName name="_vena_PayrollS1_PayrollB2_C_FV_56493ffece784c5db4cd0fd3b40a250d_16">Payroll!#REF!</definedName>
    <definedName name="_vena_PayrollS1_PayrollB2_C_FV_56493ffece784c5db4cd0fd3b40a250d_17">Payroll!#REF!</definedName>
    <definedName name="_vena_PayrollS1_PayrollB2_C_FV_56493ffece784c5db4cd0fd3b40a250d_18">Payroll!#REF!</definedName>
    <definedName name="_vena_PayrollS1_PayrollB2_C_FV_56493ffece784c5db4cd0fd3b40a250d_19">Payroll!#REF!</definedName>
    <definedName name="_vena_PayrollS1_PayrollB2_C_FV_56493ffece784c5db4cd0fd3b40a250d_2">Payroll!#REF!</definedName>
    <definedName name="_vena_PayrollS1_PayrollB2_C_FV_56493ffece784c5db4cd0fd3b40a250d_20">Payroll!#REF!</definedName>
    <definedName name="_vena_PayrollS1_PayrollB2_C_FV_56493ffece784c5db4cd0fd3b40a250d_21">Payroll!#REF!</definedName>
    <definedName name="_vena_PayrollS1_PayrollB2_C_FV_56493ffece784c5db4cd0fd3b40a250d_22">Payroll!#REF!</definedName>
    <definedName name="_vena_PayrollS1_PayrollB2_C_FV_56493ffece784c5db4cd0fd3b40a250d_23">Payroll!#REF!</definedName>
    <definedName name="_vena_PayrollS1_PayrollB2_C_FV_56493ffece784c5db4cd0fd3b40a250d_24">Payroll!#REF!</definedName>
    <definedName name="_vena_PayrollS1_PayrollB2_C_FV_56493ffece784c5db4cd0fd3b40a250d_25">Payroll!#REF!</definedName>
    <definedName name="_vena_PayrollS1_PayrollB2_C_FV_56493ffece784c5db4cd0fd3b40a250d_3">Payroll!#REF!</definedName>
    <definedName name="_vena_PayrollS1_PayrollB2_C_FV_56493ffece784c5db4cd0fd3b40a250d_4">Payroll!#REF!</definedName>
    <definedName name="_vena_PayrollS1_PayrollB2_C_FV_56493ffece784c5db4cd0fd3b40a250d_5">Payroll!#REF!</definedName>
    <definedName name="_vena_PayrollS1_PayrollB2_C_FV_56493ffece784c5db4cd0fd3b40a250d_6">Payroll!#REF!</definedName>
    <definedName name="_vena_PayrollS1_PayrollB2_C_FV_56493ffece784c5db4cd0fd3b40a250d_7">Payroll!#REF!</definedName>
    <definedName name="_vena_PayrollS1_PayrollB2_C_FV_56493ffece784c5db4cd0fd3b40a250d_8">Payroll!#REF!</definedName>
    <definedName name="_vena_PayrollS1_PayrollB2_C_FV_56493ffece784c5db4cd0fd3b40a250d_9">Payroll!#REF!</definedName>
    <definedName name="_vena_PayrollS1_PayrollB2_C_FV_e1c3a244dc3d4f149ecdf7d748811086">Payroll!#REF!</definedName>
    <definedName name="_vena_PayrollS1_PayrollB2_C_FV_e1c3a244dc3d4f149ecdf7d748811086_1">Payroll!#REF!</definedName>
    <definedName name="_vena_PayrollS1_PayrollB2_C_FV_e1c3a244dc3d4f149ecdf7d748811086_10">Payroll!#REF!</definedName>
    <definedName name="_vena_PayrollS1_PayrollB2_C_FV_e1c3a244dc3d4f149ecdf7d748811086_11">Payroll!#REF!</definedName>
    <definedName name="_vena_PayrollS1_PayrollB2_C_FV_e1c3a244dc3d4f149ecdf7d748811086_12">Payroll!#REF!</definedName>
    <definedName name="_vena_PayrollS1_PayrollB2_C_FV_e1c3a244dc3d4f149ecdf7d748811086_13">Payroll!#REF!</definedName>
    <definedName name="_vena_PayrollS1_PayrollB2_C_FV_e1c3a244dc3d4f149ecdf7d748811086_14">Payroll!#REF!</definedName>
    <definedName name="_vena_PayrollS1_PayrollB2_C_FV_e1c3a244dc3d4f149ecdf7d748811086_15">Payroll!#REF!</definedName>
    <definedName name="_vena_PayrollS1_PayrollB2_C_FV_e1c3a244dc3d4f149ecdf7d748811086_16">Payroll!#REF!</definedName>
    <definedName name="_vena_PayrollS1_PayrollB2_C_FV_e1c3a244dc3d4f149ecdf7d748811086_17">Payroll!#REF!</definedName>
    <definedName name="_vena_PayrollS1_PayrollB2_C_FV_e1c3a244dc3d4f149ecdf7d748811086_18">Payroll!#REF!</definedName>
    <definedName name="_vena_PayrollS1_PayrollB2_C_FV_e1c3a244dc3d4f149ecdf7d748811086_19">Payroll!#REF!</definedName>
    <definedName name="_vena_PayrollS1_PayrollB2_C_FV_e1c3a244dc3d4f149ecdf7d748811086_2">Payroll!#REF!</definedName>
    <definedName name="_vena_PayrollS1_PayrollB2_C_FV_e1c3a244dc3d4f149ecdf7d748811086_20">Payroll!#REF!</definedName>
    <definedName name="_vena_PayrollS1_PayrollB2_C_FV_e1c3a244dc3d4f149ecdf7d748811086_21">Payroll!#REF!</definedName>
    <definedName name="_vena_PayrollS1_PayrollB2_C_FV_e1c3a244dc3d4f149ecdf7d748811086_22">Payroll!#REF!</definedName>
    <definedName name="_vena_PayrollS1_PayrollB2_C_FV_e1c3a244dc3d4f149ecdf7d748811086_23">Payroll!#REF!</definedName>
    <definedName name="_vena_PayrollS1_PayrollB2_C_FV_e1c3a244dc3d4f149ecdf7d748811086_3">Payroll!#REF!</definedName>
    <definedName name="_vena_PayrollS1_PayrollB2_C_FV_e1c3a244dc3d4f149ecdf7d748811086_4">Payroll!#REF!</definedName>
    <definedName name="_vena_PayrollS1_PayrollB2_C_FV_e1c3a244dc3d4f149ecdf7d748811086_5">Payroll!#REF!</definedName>
    <definedName name="_vena_PayrollS1_PayrollB2_C_FV_e1c3a244dc3d4f149ecdf7d748811086_6">Payroll!#REF!</definedName>
    <definedName name="_vena_PayrollS1_PayrollB2_C_FV_e1c3a244dc3d4f149ecdf7d748811086_7">Payroll!#REF!</definedName>
    <definedName name="_vena_PayrollS1_PayrollB2_C_FV_e1c3a244dc3d4f149ecdf7d748811086_8">Payroll!#REF!</definedName>
    <definedName name="_vena_PayrollS1_PayrollB2_C_FV_e1c3a244dc3d4f149ecdf7d748811086_9">Payroll!#REF!</definedName>
    <definedName name="_vena_PayrollS1_PayrollB2_R_5_720177941099970589" comment="*">Payroll!#REF!</definedName>
    <definedName name="_vena_PayrollS1_PayrollB3_C_4_720177941095776277">Payroll!#REF!</definedName>
    <definedName name="_vena_PayrollS1_PayrollB3_C_8_720177941305491604">Payroll!#REF!</definedName>
    <definedName name="_vena_PayrollS1_PayrollB3_C_8_720177941305491604_1">Payroll!#REF!</definedName>
    <definedName name="_vena_PayrollS1_PayrollB3_C_8_720177941305491604_10">Payroll!#REF!</definedName>
    <definedName name="_vena_PayrollS1_PayrollB3_C_8_720177941305491604_11">Payroll!#REF!</definedName>
    <definedName name="_vena_PayrollS1_PayrollB3_C_8_720177941305491604_2">Payroll!#REF!</definedName>
    <definedName name="_vena_PayrollS1_PayrollB3_C_8_720177941305491604_3">Payroll!#REF!</definedName>
    <definedName name="_vena_PayrollS1_PayrollB3_C_8_720177941305491604_4">Payroll!#REF!</definedName>
    <definedName name="_vena_PayrollS1_PayrollB3_C_8_720177941305491604_5">Payroll!#REF!</definedName>
    <definedName name="_vena_PayrollS1_PayrollB3_C_8_720177941305491604_6">Payroll!#REF!</definedName>
    <definedName name="_vena_PayrollS1_PayrollB3_C_8_720177941305491604_7">Payroll!#REF!</definedName>
    <definedName name="_vena_PayrollS1_PayrollB3_C_8_720177941305491604_8">Payroll!#REF!</definedName>
    <definedName name="_vena_PayrollS1_PayrollB3_C_8_720177941305491604_9">Payroll!#REF!</definedName>
    <definedName name="_vena_PayrollS1_PayrollB3_C_8_720177941305491608">Payroll!#REF!</definedName>
    <definedName name="_vena_PayrollS1_PayrollB3_C_8_720177941305491608_1">Payroll!#REF!</definedName>
    <definedName name="_vena_PayrollS1_PayrollB3_C_8_720177941305491608_10">Payroll!#REF!</definedName>
    <definedName name="_vena_PayrollS1_PayrollB3_C_8_720177941305491608_11">Payroll!#REF!</definedName>
    <definedName name="_vena_PayrollS1_PayrollB3_C_8_720177941305491608_2">Payroll!#REF!</definedName>
    <definedName name="_vena_PayrollS1_PayrollB3_C_8_720177941305491608_3">Payroll!#REF!</definedName>
    <definedName name="_vena_PayrollS1_PayrollB3_C_8_720177941305491608_4">Payroll!#REF!</definedName>
    <definedName name="_vena_PayrollS1_PayrollB3_C_8_720177941305491608_5">Payroll!#REF!</definedName>
    <definedName name="_vena_PayrollS1_PayrollB3_C_8_720177941305491608_6">Payroll!#REF!</definedName>
    <definedName name="_vena_PayrollS1_PayrollB3_C_8_720177941305491608_7">Payroll!#REF!</definedName>
    <definedName name="_vena_PayrollS1_PayrollB3_C_8_720177941305491608_8">Payroll!#REF!</definedName>
    <definedName name="_vena_PayrollS1_PayrollB3_C_8_720177941305491608_9">Payroll!#REF!</definedName>
    <definedName name="_vena_PayrollS1_PayrollB3_C_8_720177941309685782">Payroll!#REF!</definedName>
    <definedName name="_vena_PayrollS1_PayrollB3_C_FV_56493ffece784c5db4cd0fd3b40a250d">Payroll!#REF!</definedName>
    <definedName name="_vena_PayrollS1_PayrollB3_C_FV_56493ffece784c5db4cd0fd3b40a250d_1">Payroll!#REF!</definedName>
    <definedName name="_vena_PayrollS1_PayrollB3_C_FV_56493ffece784c5db4cd0fd3b40a250d_10">Payroll!#REF!</definedName>
    <definedName name="_vena_PayrollS1_PayrollB3_C_FV_56493ffece784c5db4cd0fd3b40a250d_11">Payroll!#REF!</definedName>
    <definedName name="_vena_PayrollS1_PayrollB3_C_FV_56493ffece784c5db4cd0fd3b40a250d_12">Payroll!#REF!</definedName>
    <definedName name="_vena_PayrollS1_PayrollB3_C_FV_56493ffece784c5db4cd0fd3b40a250d_13">Payroll!#REF!</definedName>
    <definedName name="_vena_PayrollS1_PayrollB3_C_FV_56493ffece784c5db4cd0fd3b40a250d_14">Payroll!#REF!</definedName>
    <definedName name="_vena_PayrollS1_PayrollB3_C_FV_56493ffece784c5db4cd0fd3b40a250d_15">Payroll!#REF!</definedName>
    <definedName name="_vena_PayrollS1_PayrollB3_C_FV_56493ffece784c5db4cd0fd3b40a250d_16">Payroll!#REF!</definedName>
    <definedName name="_vena_PayrollS1_PayrollB3_C_FV_56493ffece784c5db4cd0fd3b40a250d_17">Payroll!#REF!</definedName>
    <definedName name="_vena_PayrollS1_PayrollB3_C_FV_56493ffece784c5db4cd0fd3b40a250d_18">Payroll!#REF!</definedName>
    <definedName name="_vena_PayrollS1_PayrollB3_C_FV_56493ffece784c5db4cd0fd3b40a250d_19">Payroll!#REF!</definedName>
    <definedName name="_vena_PayrollS1_PayrollB3_C_FV_56493ffece784c5db4cd0fd3b40a250d_2">Payroll!#REF!</definedName>
    <definedName name="_vena_PayrollS1_PayrollB3_C_FV_56493ffece784c5db4cd0fd3b40a250d_20">Payroll!#REF!</definedName>
    <definedName name="_vena_PayrollS1_PayrollB3_C_FV_56493ffece784c5db4cd0fd3b40a250d_21">Payroll!#REF!</definedName>
    <definedName name="_vena_PayrollS1_PayrollB3_C_FV_56493ffece784c5db4cd0fd3b40a250d_22">Payroll!#REF!</definedName>
    <definedName name="_vena_PayrollS1_PayrollB3_C_FV_56493ffece784c5db4cd0fd3b40a250d_23">Payroll!#REF!</definedName>
    <definedName name="_vena_PayrollS1_PayrollB3_C_FV_56493ffece784c5db4cd0fd3b40a250d_24">Payroll!#REF!</definedName>
    <definedName name="_vena_PayrollS1_PayrollB3_C_FV_56493ffece784c5db4cd0fd3b40a250d_3">Payroll!#REF!</definedName>
    <definedName name="_vena_PayrollS1_PayrollB3_C_FV_56493ffece784c5db4cd0fd3b40a250d_4">Payroll!#REF!</definedName>
    <definedName name="_vena_PayrollS1_PayrollB3_C_FV_56493ffece784c5db4cd0fd3b40a250d_5">Payroll!#REF!</definedName>
    <definedName name="_vena_PayrollS1_PayrollB3_C_FV_56493ffece784c5db4cd0fd3b40a250d_6">Payroll!#REF!</definedName>
    <definedName name="_vena_PayrollS1_PayrollB3_C_FV_56493ffece784c5db4cd0fd3b40a250d_7">Payroll!#REF!</definedName>
    <definedName name="_vena_PayrollS1_PayrollB3_C_FV_56493ffece784c5db4cd0fd3b40a250d_8">Payroll!#REF!</definedName>
    <definedName name="_vena_PayrollS1_PayrollB3_C_FV_56493ffece784c5db4cd0fd3b40a250d_9">Payroll!#REF!</definedName>
    <definedName name="_vena_PayrollS1_PayrollB3_C_FV_e1c3a244dc3d4f149ecdf7d748811086">Payroll!#REF!</definedName>
    <definedName name="_vena_PayrollS1_PayrollB3_C_FV_e1c3a244dc3d4f149ecdf7d748811086_1">Payroll!#REF!</definedName>
    <definedName name="_vena_PayrollS1_PayrollB3_C_FV_e1c3a244dc3d4f149ecdf7d748811086_10">Payroll!#REF!</definedName>
    <definedName name="_vena_PayrollS1_PayrollB3_C_FV_e1c3a244dc3d4f149ecdf7d748811086_11">Payroll!#REF!</definedName>
    <definedName name="_vena_PayrollS1_PayrollB3_C_FV_e1c3a244dc3d4f149ecdf7d748811086_12">Payroll!#REF!</definedName>
    <definedName name="_vena_PayrollS1_PayrollB3_C_FV_e1c3a244dc3d4f149ecdf7d748811086_13">Payroll!#REF!</definedName>
    <definedName name="_vena_PayrollS1_PayrollB3_C_FV_e1c3a244dc3d4f149ecdf7d748811086_14">Payroll!#REF!</definedName>
    <definedName name="_vena_PayrollS1_PayrollB3_C_FV_e1c3a244dc3d4f149ecdf7d748811086_15">Payroll!#REF!</definedName>
    <definedName name="_vena_PayrollS1_PayrollB3_C_FV_e1c3a244dc3d4f149ecdf7d748811086_16">Payroll!#REF!</definedName>
    <definedName name="_vena_PayrollS1_PayrollB3_C_FV_e1c3a244dc3d4f149ecdf7d748811086_17">Payroll!#REF!</definedName>
    <definedName name="_vena_PayrollS1_PayrollB3_C_FV_e1c3a244dc3d4f149ecdf7d748811086_18">Payroll!#REF!</definedName>
    <definedName name="_vena_PayrollS1_PayrollB3_C_FV_e1c3a244dc3d4f149ecdf7d748811086_19">Payroll!#REF!</definedName>
    <definedName name="_vena_PayrollS1_PayrollB3_C_FV_e1c3a244dc3d4f149ecdf7d748811086_2">Payroll!#REF!</definedName>
    <definedName name="_vena_PayrollS1_PayrollB3_C_FV_e1c3a244dc3d4f149ecdf7d748811086_20">Payroll!#REF!</definedName>
    <definedName name="_vena_PayrollS1_PayrollB3_C_FV_e1c3a244dc3d4f149ecdf7d748811086_21">Payroll!#REF!</definedName>
    <definedName name="_vena_PayrollS1_PayrollB3_C_FV_e1c3a244dc3d4f149ecdf7d748811086_22">Payroll!#REF!</definedName>
    <definedName name="_vena_PayrollS1_PayrollB3_C_FV_e1c3a244dc3d4f149ecdf7d748811086_23">Payroll!#REF!</definedName>
    <definedName name="_vena_PayrollS1_PayrollB3_C_FV_e1c3a244dc3d4f149ecdf7d748811086_3">Payroll!#REF!</definedName>
    <definedName name="_vena_PayrollS1_PayrollB3_C_FV_e1c3a244dc3d4f149ecdf7d748811086_4">Payroll!#REF!</definedName>
    <definedName name="_vena_PayrollS1_PayrollB3_C_FV_e1c3a244dc3d4f149ecdf7d748811086_5">Payroll!#REF!</definedName>
    <definedName name="_vena_PayrollS1_PayrollB3_C_FV_e1c3a244dc3d4f149ecdf7d748811086_6">Payroll!#REF!</definedName>
    <definedName name="_vena_PayrollS1_PayrollB3_C_FV_e1c3a244dc3d4f149ecdf7d748811086_7">Payroll!#REF!</definedName>
    <definedName name="_vena_PayrollS1_PayrollB3_C_FV_e1c3a244dc3d4f149ecdf7d748811086_8">Payroll!#REF!</definedName>
    <definedName name="_vena_PayrollS1_PayrollB3_C_FV_e1c3a244dc3d4f149ecdf7d748811086_9">Payroll!#REF!</definedName>
    <definedName name="_vena_PayrollS1_PayrollB3_R_5_721231448376606720">Payroll!#REF!</definedName>
    <definedName name="_vena_PayrollS1_PayrollB3_R_5_721231448380801024">Payroll!#REF!</definedName>
    <definedName name="_vena_PayrollS1_PayrollB3_R_5_721231448384995329">Payroll!#REF!</definedName>
    <definedName name="_vena_PayrollS1_PayrollB3_R_5_721231448384995331">Payroll!#REF!</definedName>
    <definedName name="_vena_PayrollS1_PayrollB3_R_5_721231448384995333">Payroll!#REF!</definedName>
    <definedName name="_vena_PayrollS1_PayrollB3_R_5_721231448389189633">Payroll!#REF!</definedName>
    <definedName name="_vena_PayrollS1_PayrollB3_R_5_721231448389189635">Payroll!#REF!</definedName>
    <definedName name="_vena_PayrollS1_PayrollB3_R_5_721231448393383937">Payroll!#REF!</definedName>
    <definedName name="_vena_PayrollS1_PayrollB3_R_5_721231448393383939">Payroll!#REF!</definedName>
    <definedName name="_vena_PayrollS1_PayrollB3_R_5_721231448393383941">Payroll!#REF!</definedName>
    <definedName name="_vena_PayrollS1_PayrollB3_R_5_721231448397578241">Payroll!#REF!</definedName>
    <definedName name="_vena_PayrollS1_PayrollB3_R_5_721231448397578243">Payroll!#REF!</definedName>
    <definedName name="_vena_PayrollS1_PayrollB3_R_5_721231448401772545">Payroll!#REF!</definedName>
    <definedName name="_vena_PayrollS1_PayrollB3_R_5_721231448401772547">Payroll!#REF!</definedName>
    <definedName name="_vena_PayrollS1_PayrollB3_R_5_721231448401772549">Payroll!#REF!</definedName>
    <definedName name="_vena_PayrollS1_PayrollB3_R_5_721231448405966849">Payroll!#REF!</definedName>
    <definedName name="_vena_PayrollS1_PayrollB3_R_5_721231448405966851">Payroll!#REF!</definedName>
    <definedName name="_vena_PayrollS1_PayrollB3_R_5_721231448410161153">Payroll!#REF!</definedName>
    <definedName name="_vena_PayrollS1_PayrollB3_R_5_721231448410161155">Payroll!#REF!</definedName>
    <definedName name="_vena_PayrollS1_PayrollB3_R_5_721231448410161157">Payroll!#REF!</definedName>
    <definedName name="_vena_PayrollS1_PayrollB3_R_5_721231448414355457">Payroll!#REF!</definedName>
    <definedName name="_vena_PayrollS1_PayrollB3_R_5_721231448414355459">Payroll!#REF!</definedName>
    <definedName name="_vena_PayrollS1_PayrollB3_R_5_721231448414355461">Payroll!#REF!</definedName>
    <definedName name="_vena_PayrollS1_PayrollB3_R_5_721231448418549761">Payroll!#REF!</definedName>
    <definedName name="_vena_PayrollS1_PayrollB3_R_5_721231448418549763">Payroll!#REF!</definedName>
    <definedName name="_vena_PayrollS1_PayrollB3_R_5_721231448422744065">Payroll!#REF!</definedName>
    <definedName name="_vena_PayrollS1_PayrollB3_R_5_721231448422744067">Payroll!#REF!</definedName>
    <definedName name="_vena_PayrollS1_PayrollB3_R_5_721231448422744069">Payroll!#REF!</definedName>
    <definedName name="_vena_PayrollS1_PayrollB3_R_5_721231448426938369">Payroll!#REF!</definedName>
    <definedName name="_vena_PayrollS1_PayrollB3_R_5_721231448426938371">Payroll!#REF!</definedName>
    <definedName name="_vena_PayrollS1_PayrollB3_R_5_721231448431132673">Payroll!#REF!</definedName>
    <definedName name="_vena_PayrollS1_PayrollB3_R_5_721231448431132675">Payroll!#REF!</definedName>
    <definedName name="_vena_PayrollS1_PayrollB3_R_5_721231448431132677">Payroll!#REF!</definedName>
    <definedName name="_vena_PayrollS1_PayrollB3_R_5_721231448435326977">Payroll!#REF!</definedName>
    <definedName name="_vena_PayrollS1_PayrollB3_R_5_721231448435326979">Payroll!#REF!</definedName>
    <definedName name="_vena_PayrollS1_PayrollB3_R_5_721231448439521281">Payroll!#REF!</definedName>
    <definedName name="_vena_PayrollS1_PayrollB3_R_5_721231448439521283">Payroll!#REF!</definedName>
    <definedName name="_vena_PayrollS1_PayrollB3_R_5_721231448439521285">Payroll!#REF!</definedName>
    <definedName name="_vena_PayrollS1_PayrollB3_R_5_721231448443715585">Payroll!#REF!</definedName>
    <definedName name="_vena_PayrollS1_PayrollB3_R_5_721231448443715587">Payroll!#REF!</definedName>
    <definedName name="_vena_PayrollS1_PayrollB3_R_5_721231448443715589">Payroll!#REF!</definedName>
    <definedName name="_vena_PayrollS1_PayrollB3_R_5_721231448447909889">Payroll!#REF!</definedName>
    <definedName name="_vena_PayrollS1_PayrollB3_R_5_721231448447909891">Payroll!#REF!</definedName>
    <definedName name="_vena_PayrollS1_PayrollB3_R_5_721231448452104193">Payroll!#REF!</definedName>
    <definedName name="_vena_PayrollS1_PayrollB3_R_5_721231448452104195">Payroll!#REF!</definedName>
    <definedName name="_vena_PayrollS1_PayrollB3_R_5_721231448452104197">Payroll!#REF!</definedName>
    <definedName name="_vena_PayrollS1_PayrollB3_R_5_721231448456298497">Payroll!#REF!</definedName>
    <definedName name="_vena_PayrollS1_PayrollB3_R_5_721231448456298499">Payroll!#REF!</definedName>
    <definedName name="_vena_PayrollS1_PayrollB3_R_5_721231448460492801">Payroll!#REF!</definedName>
    <definedName name="_vena_PayrollS1_PayrollB3_R_5_721231448460492803">Payroll!#REF!</definedName>
    <definedName name="_vena_PayrollS1_PayrollB3_R_5_721231448460492805">Payroll!#REF!</definedName>
    <definedName name="_vena_PayrollS1_PayrollB3_R_5_721231448464687105">Payroll!#REF!</definedName>
    <definedName name="_vena_PayrollS1_PayrollB3_R_5_721231448464687107">Payroll!#REF!</definedName>
    <definedName name="_vena_PayrollS1_PayrollB3_R_5_721231448468881409">Payroll!#REF!</definedName>
    <definedName name="_vena_PayrollS1_PayrollB3_R_5_721231448468881411">Payroll!#REF!</definedName>
    <definedName name="_vena_PayrollS1_PayrollB3_R_5_721231448468881413">Payroll!#REF!</definedName>
    <definedName name="_vena_PayrollS1_PayrollB4_C_8_720177941305491604">Payroll!#REF!</definedName>
    <definedName name="_vena_PayrollS1_PayrollB4_C_8_720177941305491604_1">Payroll!#REF!</definedName>
    <definedName name="_vena_PayrollS1_PayrollB4_C_8_720177941305491604_10">Payroll!#REF!</definedName>
    <definedName name="_vena_PayrollS1_PayrollB4_C_8_720177941305491604_11">Payroll!#REF!</definedName>
    <definedName name="_vena_PayrollS1_PayrollB4_C_8_720177941305491604_2">Payroll!#REF!</definedName>
    <definedName name="_vena_PayrollS1_PayrollB4_C_8_720177941305491604_3">Payroll!#REF!</definedName>
    <definedName name="_vena_PayrollS1_PayrollB4_C_8_720177941305491604_4">Payroll!#REF!</definedName>
    <definedName name="_vena_PayrollS1_PayrollB4_C_8_720177941305491604_5">Payroll!#REF!</definedName>
    <definedName name="_vena_PayrollS1_PayrollB4_C_8_720177941305491604_6">Payroll!#REF!</definedName>
    <definedName name="_vena_PayrollS1_PayrollB4_C_8_720177941305491604_7">Payroll!#REF!</definedName>
    <definedName name="_vena_PayrollS1_PayrollB4_C_8_720177941305491604_8">Payroll!#REF!</definedName>
    <definedName name="_vena_PayrollS1_PayrollB4_C_8_720177941305491604_9">Payroll!#REF!</definedName>
    <definedName name="_vena_PayrollS1_PayrollB4_C_FV_56493ffece784c5db4cd0fd3b40a250d_1">Payroll!#REF!</definedName>
    <definedName name="_vena_PayrollS1_PayrollB4_C_FV_56493ffece784c5db4cd0fd3b40a250d_10">Payroll!#REF!</definedName>
    <definedName name="_vena_PayrollS1_PayrollB4_C_FV_56493ffece784c5db4cd0fd3b40a250d_11">Payroll!#REF!</definedName>
    <definedName name="_vena_PayrollS1_PayrollB4_C_FV_56493ffece784c5db4cd0fd3b40a250d_12">Payroll!#REF!</definedName>
    <definedName name="_vena_PayrollS1_PayrollB4_C_FV_56493ffece784c5db4cd0fd3b40a250d_2">Payroll!#REF!</definedName>
    <definedName name="_vena_PayrollS1_PayrollB4_C_FV_56493ffece784c5db4cd0fd3b40a250d_3">Payroll!#REF!</definedName>
    <definedName name="_vena_PayrollS1_PayrollB4_C_FV_56493ffece784c5db4cd0fd3b40a250d_4">Payroll!#REF!</definedName>
    <definedName name="_vena_PayrollS1_PayrollB4_C_FV_56493ffece784c5db4cd0fd3b40a250d_5">Payroll!#REF!</definedName>
    <definedName name="_vena_PayrollS1_PayrollB4_C_FV_56493ffece784c5db4cd0fd3b40a250d_6">Payroll!#REF!</definedName>
    <definedName name="_vena_PayrollS1_PayrollB4_C_FV_56493ffece784c5db4cd0fd3b40a250d_7">Payroll!#REF!</definedName>
    <definedName name="_vena_PayrollS1_PayrollB4_C_FV_56493ffece784c5db4cd0fd3b40a250d_8">Payroll!#REF!</definedName>
    <definedName name="_vena_PayrollS1_PayrollB4_C_FV_56493ffece784c5db4cd0fd3b40a250d_9">Payroll!#REF!</definedName>
    <definedName name="_vena_PayrollS1_PayrollB4_C_FV_e1c3a244dc3d4f149ecdf7d748811086">Payroll!#REF!</definedName>
    <definedName name="_vena_PayrollS1_PayrollB4_C_FV_e1c3a244dc3d4f149ecdf7d748811086_1">Payroll!#REF!</definedName>
    <definedName name="_vena_PayrollS1_PayrollB4_C_FV_e1c3a244dc3d4f149ecdf7d748811086_10">Payroll!#REF!</definedName>
    <definedName name="_vena_PayrollS1_PayrollB4_C_FV_e1c3a244dc3d4f149ecdf7d748811086_11">Payroll!#REF!</definedName>
    <definedName name="_vena_PayrollS1_PayrollB4_C_FV_e1c3a244dc3d4f149ecdf7d748811086_2">Payroll!#REF!</definedName>
    <definedName name="_vena_PayrollS1_PayrollB4_C_FV_e1c3a244dc3d4f149ecdf7d748811086_3">Payroll!#REF!</definedName>
    <definedName name="_vena_PayrollS1_PayrollB4_C_FV_e1c3a244dc3d4f149ecdf7d748811086_4">Payroll!#REF!</definedName>
    <definedName name="_vena_PayrollS1_PayrollB4_C_FV_e1c3a244dc3d4f149ecdf7d748811086_5">Payroll!#REF!</definedName>
    <definedName name="_vena_PayrollS1_PayrollB4_C_FV_e1c3a244dc3d4f149ecdf7d748811086_6">Payroll!#REF!</definedName>
    <definedName name="_vena_PayrollS1_PayrollB4_C_FV_e1c3a244dc3d4f149ecdf7d748811086_7">Payroll!#REF!</definedName>
    <definedName name="_vena_PayrollS1_PayrollB4_C_FV_e1c3a244dc3d4f149ecdf7d748811086_8">Payroll!#REF!</definedName>
    <definedName name="_vena_PayrollS1_PayrollB4_C_FV_e1c3a244dc3d4f149ecdf7d748811086_9">Payroll!#REF!</definedName>
    <definedName name="_vena_PayrollS1_PayrollB4_R_5_720177941104164980">Payroll!#REF!</definedName>
    <definedName name="_vena_PayrollS1_PayrollB4_R_5_720177941104164983">Payroll!#REF!</definedName>
    <definedName name="_vena_PayrollS1_PayrollB4_R_5_720177941104164996">Payroll!#REF!</definedName>
    <definedName name="_vena_PayrollS1_PayrollB4_R_5_720177941125136429">Payroll!#REF!</definedName>
    <definedName name="_vena_PO_ComparisonScenario_2_fad2e8b1fcaf4a6b915224146e8a69b7">MYP!#REF!</definedName>
    <definedName name="_vena_PO_CurrentForecast_1_6c0c575f7a714cd8a4eb5acecb9a523f">MYP!#REF!</definedName>
    <definedName name="_vena_PO_CurrentForecast_4_419cef32e27541dd9a5b135197528f34">MYP!#REF!</definedName>
    <definedName name="_vena_RatesS1_P_3_720177941083193402" comment="*">Rates!#REF!</definedName>
    <definedName name="_vena_RatesS1_P_6_720177941255159927" comment="*">Rates!#REF!</definedName>
    <definedName name="_vena_RatesS1_P_7_720177941267742850" comment="*">Rates!#REF!</definedName>
    <definedName name="_vena_RatesS1_P_FV_e3545e3dcc52420a84dcdae3a23a4597" comment="*">Rates!#REF!</definedName>
    <definedName name="_vena_RatesS1_RatesB1_C_8_720177941305491604">Rates!#REF!</definedName>
    <definedName name="_vena_RatesS1_RatesB1_C_8_720177941305491604_1">Rates!#REF!</definedName>
    <definedName name="_vena_RatesS1_RatesB1_C_8_720177941305491604_2">Rates!#REF!</definedName>
    <definedName name="_vena_RatesS1_RatesB1_C_8_720177941305491604_3">Rates!#REF!</definedName>
    <definedName name="_vena_RatesS1_RatesB1_C_8_720177941305491604_4">Rates!#REF!</definedName>
    <definedName name="_vena_RatesS1_RatesB1_C_8_720177941305491604_5">Rates!#REF!</definedName>
    <definedName name="_vena_RatesS1_RatesB1_C_FV_e1c3a244dc3d4f149ecdf7d748811086">Rates!#REF!</definedName>
    <definedName name="_vena_RatesS1_RatesB1_C_FV_e1c3a244dc3d4f149ecdf7d748811086_1">Rates!#REF!</definedName>
    <definedName name="_vena_RatesS1_RatesB1_C_FV_e1c3a244dc3d4f149ecdf7d748811086_2">Rates!#REF!</definedName>
    <definedName name="_vena_RatesS1_RatesB1_C_FV_e1c3a244dc3d4f149ecdf7d748811086_3">Rates!#REF!</definedName>
    <definedName name="_vena_RatesS1_RatesB1_C_FV_e1c3a244dc3d4f149ecdf7d748811086_4">Rates!#REF!</definedName>
    <definedName name="_vena_RatesS1_RatesB1_C_FV_e1c3a244dc3d4f149ecdf7d748811086_5">Rates!#REF!</definedName>
    <definedName name="_vena_RatesS1_RatesB1_R_1_720177941041250317_1">Rates!#REF!</definedName>
    <definedName name="_vena_RatesS1_RatesB1_R_1_720177941041250317_15">Rates!#REF!</definedName>
    <definedName name="_vena_RatesS1_RatesB1_R_1_720177941041250317_16">Rates!#REF!</definedName>
    <definedName name="_vena_RatesS1_RatesB1_R_1_720177941041250317_17">Rates!#REF!</definedName>
    <definedName name="_vena_RatesS1_RatesB1_R_1_720177941041250317_18">Rates!#REF!</definedName>
    <definedName name="_vena_RatesS1_RatesB1_R_1_720177941041250317_19">Rates!#REF!</definedName>
    <definedName name="_vena_RatesS1_RatesB1_R_1_720177941041250317_20">Rates!#REF!</definedName>
    <definedName name="_vena_RatesS1_RatesB1_R_1_720177941041250317_21">Rates!#REF!</definedName>
    <definedName name="_vena_RatesS1_RatesB1_R_1_720177941041250317_22">Rates!#REF!</definedName>
    <definedName name="_vena_RatesS1_RatesB1_R_1_720177941041250317_23">Rates!#REF!</definedName>
    <definedName name="_vena_RatesS1_RatesB1_R_1_720177941041250317_24">Rates!#REF!</definedName>
    <definedName name="_vena_RatesS1_RatesB1_R_1_720177941041250317_25">Rates!#REF!</definedName>
    <definedName name="_vena_RatesS1_RatesB1_R_1_720177941041250317_26">Rates!#REF!</definedName>
    <definedName name="_vena_RatesS1_RatesB1_R_1_720177941041250317_27">Rates!#REF!</definedName>
    <definedName name="_vena_RatesS1_RatesB1_R_1_720177941041250317_28">Rates!#REF!</definedName>
    <definedName name="_vena_RatesS1_RatesB1_R_1_720177941041250317_29">Rates!#REF!</definedName>
    <definedName name="_vena_RatesS1_RatesB1_R_1_720177941041250317_4">Rates!#REF!</definedName>
    <definedName name="_vena_RatesS1_RatesB1_R_1_720177941041250317_5">Rates!#REF!</definedName>
    <definedName name="_vena_RatesS1_RatesB1_R_1_720177941041250317_6">Rates!#REF!</definedName>
    <definedName name="_vena_RatesS1_RatesB1_R_1_720177941041250317_8">Rates!#REF!</definedName>
    <definedName name="_vena_RatesS1_RatesB1_R_5_1062594774089859072">Rates!#REF!</definedName>
    <definedName name="_vena_RatesS1_RatesB1_R_5_1062594914645311488">Rates!#REF!</definedName>
    <definedName name="_vena_RatesS1_RatesB1_R_5_1062595101438902302">Rates!#REF!</definedName>
    <definedName name="_vena_RatesS1_RatesB1_R_5_1062595185622515716">Rates!#REF!</definedName>
    <definedName name="_vena_RatesS1_RatesB1_R_5_1103874542826684416">Rates!#REF!</definedName>
    <definedName name="_vena_RatesS1_RatesB1_R_5_1103874882687205376">Rates!#REF!</definedName>
    <definedName name="_vena_RatesS1_RatesB1_R_5_1103874968796266496">Rates!#REF!</definedName>
    <definedName name="_vena_RatesS1_RatesB1_R_5_1103875048437579776">Rates!#REF!</definedName>
    <definedName name="_vena_RatesS1_RatesB1_R_5_1103875086425391104">Rates!#REF!</definedName>
    <definedName name="_vena_RatesS1_RatesB1_R_5_1447004019308494848">Rates!#REF!</definedName>
    <definedName name="_vena_RatesS1_RatesB1_R_5_720177941099970573">Rates!#REF!</definedName>
    <definedName name="_vena_RatesS1_RatesB1_R_5_720177941099970625">Rates!#REF!</definedName>
    <definedName name="_vena_RatesS1_RatesB1_R_5_720177941099970629">Rates!#REF!</definedName>
    <definedName name="_vena_RatesS1_RatesB1_R_5_720177941108359202">Rates!#REF!</definedName>
    <definedName name="_vena_RatesS1_RatesB1_R_5_720177941116747930">Rates!#REF!</definedName>
    <definedName name="_vena_RatesS1_RatesB1_R_5_720177941120942108">Rates!#REF!</definedName>
    <definedName name="_vena_RatesS1_RatesB1_R_5_720177941133525155">Rates!#REF!</definedName>
    <definedName name="_vena_RatesS1_RatesB1_R_5_720177941141913623">Rates!#REF!</definedName>
    <definedName name="_vena_RatesS1_RatesB1_R_5_720177941141913626">Rates!#REF!</definedName>
    <definedName name="_vena_RatesS1_RatesB1_R_5_720177941141913759">Rates!#REF!</definedName>
    <definedName name="_vena_RatesS1_RatesB1_R_5_720177941141913762">Rates!#REF!</definedName>
    <definedName name="_vena_RatesS1_RatesB1_R_5_720177941150302286">Rates!#REF!</definedName>
    <definedName name="_vena_RatesS1_RatesB1_R_5_738997556312670208">Rates!#REF!</definedName>
    <definedName name="_vena_RatesS1_RatesB1_R_5_738997844933738496">Rates!#REF!</definedName>
    <definedName name="_vena_RatesS1_RatesB1_R_5_738997909171208192">Rates!#REF!</definedName>
    <definedName name="_vena_RatesS1_RatesB1_R_FV_56493ffece784c5db4cd0fd3b40a250d_1">Rates!#REF!</definedName>
    <definedName name="_vena_RatesS1_RatesB1_R_FV_56493ffece784c5db4cd0fd3b40a250d_2">Rates!#REF!</definedName>
    <definedName name="_vena_RatesS1_RatesB1_R_FV_56493ffece784c5db4cd0fd3b40a250d_6">Rates!#REF!</definedName>
    <definedName name="_vena_RatesS1_RatesB1_R_FV_56493ffece784c5db4cd0fd3b40a250d_7">Rates!#REF!</definedName>
    <definedName name="_vena_RatesS1_RatesB1_R_FV_56493ffece784c5db4cd0fd3b40a250d_8">Rates!#REF!</definedName>
    <definedName name="_vena_RatesS1_RatesB2_C_4_720177941095776277">Rates!#REF!</definedName>
    <definedName name="_vena_RatesS1_RatesB2_C_8_720177941305491604">Rates!#REF!</definedName>
    <definedName name="_vena_RatesS1_RatesB2_C_8_720177941305491604_1">Rates!#REF!</definedName>
    <definedName name="_vena_RatesS1_RatesB2_C_8_720177941305491604_2">Rates!#REF!</definedName>
    <definedName name="_vena_RatesS1_RatesB2_C_8_720177941305491604_3">Rates!#REF!</definedName>
    <definedName name="_vena_RatesS1_RatesB2_C_8_720177941305491604_4">Rates!#REF!</definedName>
    <definedName name="_vena_RatesS1_RatesB2_C_8_720177941305491604_5">Rates!#REF!</definedName>
    <definedName name="_vena_RatesS1_RatesB2_C_8_720177941309685782">Rates!#REF!</definedName>
    <definedName name="_vena_RatesS1_RatesB2_C_FV_e1c3a244dc3d4f149ecdf7d748811086_2">Rates!#REF!</definedName>
    <definedName name="_vena_RatesS1_RatesB2_C_FV_e1c3a244dc3d4f149ecdf7d748811086_3">Rates!#REF!</definedName>
    <definedName name="_vena_RatesS1_RatesB2_C_FV_e1c3a244dc3d4f149ecdf7d748811086_4">Rates!#REF!</definedName>
    <definedName name="_vena_RatesS1_RatesB2_C_FV_e1c3a244dc3d4f149ecdf7d748811086_5">Rates!#REF!</definedName>
    <definedName name="_vena_RatesS1_RatesB2_C_FV_e1c3a244dc3d4f149ecdf7d748811086_6">Rates!#REF!</definedName>
    <definedName name="_vena_RatesS1_RatesB2_C_FV_e1c3a244dc3d4f149ecdf7d748811086_7">Rates!#REF!</definedName>
    <definedName name="_vena_RatesS1_RatesB2_R_5_720177941137719313" comment="*">Rates!#REF!</definedName>
    <definedName name="_vena_RatesS1_RatesB2_R_FV_56493ffece784c5db4cd0fd3b40a250d">Rates!#REF!</definedName>
    <definedName name="_vena_RatesS1_RatesB3_C_8_720177941305491462">Rates!#REF!</definedName>
    <definedName name="_vena_RatesS1_RatesB3_C_8_720177941305491462_1">Rates!#REF!</definedName>
    <definedName name="_vena_RatesS1_RatesB3_C_8_720177941305491462_2">Rates!#REF!</definedName>
    <definedName name="_vena_RatesS1_RatesB3_C_8_720177941305491462_3">Rates!#REF!</definedName>
    <definedName name="_vena_RatesS1_RatesB3_C_8_720177941305491462_4">Rates!#REF!</definedName>
    <definedName name="_vena_RatesS1_RatesB3_C_8_720177941305491462_5">Rates!#REF!</definedName>
    <definedName name="_vena_RatesS1_RatesB3_C_8_720177941305491676">Rates!#REF!</definedName>
    <definedName name="_vena_RatesS1_RatesB3_C_FV_e1c3a244dc3d4f149ecdf7d748811086">Rates!#REF!</definedName>
    <definedName name="_vena_RatesS1_RatesB3_C_FV_e1c3a244dc3d4f149ecdf7d748811086_1">Rates!#REF!</definedName>
    <definedName name="_vena_RatesS1_RatesB3_C_FV_e1c3a244dc3d4f149ecdf7d748811086_2">Rates!#REF!</definedName>
    <definedName name="_vena_RatesS1_RatesB3_C_FV_e1c3a244dc3d4f149ecdf7d748811086_3">Rates!#REF!</definedName>
    <definedName name="_vena_RatesS1_RatesB3_C_FV_e1c3a244dc3d4f149ecdf7d748811086_4">Rates!#REF!</definedName>
    <definedName name="_vena_RatesS1_RatesB3_C_FV_e1c3a244dc3d4f149ecdf7d748811086_5">Rates!#REF!</definedName>
    <definedName name="_vena_RatesS1_RatesB3_C_FV_e1c3a244dc3d4f149ecdf7d748811086_6">Rates!#REF!</definedName>
    <definedName name="_vena_RatesS1_RatesB3_R_5_1062601733325455360">Rates!#REF!</definedName>
    <definedName name="_vena_RatesS1_RatesB3_R_5_1062601765202165760">Rates!#REF!</definedName>
    <definedName name="_vena_RatesS1_RatesB3_R_5_1062601806868119552">Rates!#REF!</definedName>
    <definedName name="_vena_RatesS1_RatesB3_R_5_1062601853878009856">Rates!#REF!</definedName>
    <definedName name="_vena_RatesS1_RatesB3_R_5_1062601895397556224">Rates!#REF!</definedName>
    <definedName name="_vena_RatesS1_RatesB3_R_5_720177941125136477">Rates!#REF!</definedName>
    <definedName name="_vena_RatesS1_RatesB3_R_5_720177941133525179">Rates!#REF!</definedName>
    <definedName name="_vena_RatesS1_RatesB3_R_FV_56493ffece784c5db4cd0fd3b40a250d_10">Rates!#REF!</definedName>
    <definedName name="_vena_RatesS1_RatesB3_R_FV_56493ffece784c5db4cd0fd3b40a250d_4">Rates!#REF!</definedName>
    <definedName name="_vena_RatesS1_RatesB3_R_FV_56493ffece784c5db4cd0fd3b40a250d_5">Rates!#REF!</definedName>
    <definedName name="_vena_RatesS1_RatesB3_R_FV_56493ffece784c5db4cd0fd3b40a250d_6">Rates!#REF!</definedName>
    <definedName name="_vena_RatesS1_RatesB3_R_FV_56493ffece784c5db4cd0fd3b40a250d_7">Rates!#REF!</definedName>
    <definedName name="_vena_RatesS1_RatesB3_R_FV_56493ffece784c5db4cd0fd3b40a250d_8">Rates!#REF!</definedName>
    <definedName name="_vena_RatesS1_RatesB3_R_FV_56493ffece784c5db4cd0fd3b40a250d_9">Rates!#REF!</definedName>
    <definedName name="_vena_V_CashFlowDelete_H">Validation!$A$4</definedName>
    <definedName name="_vena_V_GraphsDelete_H">Validation!$A$7</definedName>
    <definedName name="_vena_V_MYPDelete_H">Validation!$A$2</definedName>
    <definedName name="_vena_V_MYPMultisiteDelete_H">Validation!$A$3</definedName>
    <definedName name="_vena_V_NoSaveAfterMacro_H">Validation!$A$1</definedName>
    <definedName name="_vena_V_PayrollDelete_H">Validation!$A$5</definedName>
    <definedName name="_vena_V_RatesDelete_H">Validation!$A$6</definedName>
    <definedName name="Certificated">Rates!$A$35</definedName>
    <definedName name="ChooseCFScenario">MYP!#REF!</definedName>
    <definedName name="ChooseCS1Scenario">MYP!#REF!</definedName>
    <definedName name="ChooseSubLoc">MYP!#REF!</definedName>
    <definedName name="ChooseYear">MYP!#REF!</definedName>
    <definedName name="CommonSubLoc">MYP!#REF!</definedName>
    <definedName name="DV_HW">Rates!$A$47:$A$51</definedName>
    <definedName name="EmployeeType">Rates!$A$35:$A$35</definedName>
    <definedName name="ERS">Rates!$A$39</definedName>
    <definedName name="FiscalMonth">MYP!#REF!</definedName>
    <definedName name="FUTA">Rates!$A$53</definedName>
    <definedName name="HTML_CodePage" hidden="1">1252</definedName>
    <definedName name="HTML_Control" localSheetId="5" hidden="1">{"'Sheet1'!$A$1:$K$359"}</definedName>
    <definedName name="HTML_Control" hidden="1">{"'Sheet1'!$A$1:$K$359"}</definedName>
    <definedName name="HTML_Description" hidden="1">""</definedName>
    <definedName name="HTML_Email" hidden="1">""</definedName>
    <definedName name="HTML_Header" hidden="1">"Master List of Resources"</definedName>
    <definedName name="HTML_LastUpdate" hidden="1">"7/12/99"</definedName>
    <definedName name="HTML_LineAfter" hidden="1">FALSE</definedName>
    <definedName name="HTML_LineBefore" hidden="1">FALSE</definedName>
    <definedName name="HTML_Name" hidden="1">"Mary Eve Peek"</definedName>
    <definedName name="HTML_OBDlg2" hidden="1">TRUE</definedName>
    <definedName name="HTML_OBDlg4" hidden="1">TRUE</definedName>
    <definedName name="HTML_OS" hidden="1">0</definedName>
    <definedName name="HTML_PathFile" hidden="1">"H:\ofsma\sacs\ResourceHistory.htm"</definedName>
    <definedName name="HTML_Title" hidden="1">"Master List of Resources"</definedName>
    <definedName name="Index_FUTA_Rate">Rates!$A$53:$G$53</definedName>
    <definedName name="Index_SUTA_Rate">Rates!$A$55:$G$55</definedName>
    <definedName name="IndexBenefits">Rates!$A$37:$G$58</definedName>
    <definedName name="IndexInLieuMedical">Rates!$A$52:$G$52</definedName>
    <definedName name="IndexPayIncrease">Rates!$A$35:$G$35</definedName>
    <definedName name="Last_Row">IF(Values_Entered,Header_Row+Number_of_Payments,Header_Row)</definedName>
    <definedName name="MatchBenefits">Rates!$A$37:$A$58</definedName>
    <definedName name="MatchRatesYear">Rates!$A$5:$G$5</definedName>
    <definedName name="Medicare">Rates!$A$44</definedName>
    <definedName name="MedInLieu">Rates!$A$52</definedName>
    <definedName name="Month">MYP!#REF!</definedName>
    <definedName name="NoSaveAfterMacro">MYP!#REF!</definedName>
    <definedName name="Number_of_Payments">MATCH(0.01,End_Bal,-1)+1</definedName>
    <definedName name="Number_of_Payments_9">MATCH(0.01,End_Bal_9,-1)+1</definedName>
    <definedName name="_xlnm.Print_Area" localSheetId="5">'Cash Flow'!$A$1:$CH$364</definedName>
    <definedName name="_xlnm.Print_Area" localSheetId="1">MYP!$A$1:$L$430</definedName>
    <definedName name="_xlnm.Print_Area" localSheetId="2">'MYP-Multisite'!$A$1:$BA$416</definedName>
    <definedName name="_xlnm.Print_Area" localSheetId="3">Payroll!$A$1:$BN$152</definedName>
    <definedName name="_xlnm.Print_Area" localSheetId="4">Rates!$A$1:$H$59</definedName>
    <definedName name="Print_Area_Reset">OFFSET(Full_Print,0,0,Last_Row)</definedName>
    <definedName name="_xlnm.Print_Titles" localSheetId="5">'Cash Flow'!$A:$B</definedName>
    <definedName name="_xlnm.Print_Titles" localSheetId="1">MYP!$1:$6</definedName>
    <definedName name="_xlnm.Print_Titles" localSheetId="2">'MYP-Multisite'!$1:$7</definedName>
    <definedName name="_xlnm.Print_Titles" localSheetId="3">Payroll!$A:$C</definedName>
    <definedName name="_xlnm.Print_Titles" localSheetId="4">Rates!$1:$6</definedName>
    <definedName name="SAPBEXdnldView" hidden="1">"4GKQGA68BTJSRT8MI528THIA3"</definedName>
    <definedName name="SAPBEXsysID" hidden="1">"PB1"</definedName>
    <definedName name="Scenario">MYP!#REF!</definedName>
    <definedName name="SocialSecurity">Rates!$A$42</definedName>
    <definedName name="Subsidiary_Location">MYP!#REF!</definedName>
    <definedName name="SubsidiaryNumber">MYP!#REF!</definedName>
    <definedName name="Year1">MYP!#REF!</definedName>
    <definedName name="YearAbsolute">MYP!#REF!</definedName>
    <definedName name="YearCode">MYP!#REF!</definedName>
    <definedName name="YearRelative">MYP!#REF!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0" i="17" l="1"/>
  <c r="K165" i="17"/>
  <c r="K164" i="17"/>
  <c r="K158" i="17"/>
  <c r="K157" i="17"/>
  <c r="K156" i="17"/>
  <c r="K87" i="17"/>
  <c r="K86" i="17"/>
  <c r="K85" i="17"/>
  <c r="E47" i="17"/>
  <c r="E50" i="17" s="1"/>
  <c r="D50" i="17"/>
  <c r="BI83" i="18" l="1"/>
  <c r="AY83" i="18"/>
  <c r="AO83" i="18"/>
  <c r="AE83" i="18"/>
  <c r="U83" i="18"/>
  <c r="K83" i="18"/>
  <c r="BI82" i="18"/>
  <c r="AY82" i="18"/>
  <c r="AO82" i="18"/>
  <c r="AE82" i="18"/>
  <c r="U82" i="18"/>
  <c r="K82" i="18"/>
  <c r="BI81" i="18"/>
  <c r="AY81" i="18"/>
  <c r="AO81" i="18"/>
  <c r="AE81" i="18"/>
  <c r="U81" i="18"/>
  <c r="K81" i="18"/>
  <c r="BN70" i="18"/>
  <c r="BI70" i="18"/>
  <c r="BD70" i="18"/>
  <c r="AY70" i="18"/>
  <c r="AT70" i="18"/>
  <c r="AO70" i="18"/>
  <c r="AJ70" i="18"/>
  <c r="AE70" i="18"/>
  <c r="Z70" i="18"/>
  <c r="U70" i="18"/>
  <c r="P70" i="18"/>
  <c r="K70" i="18"/>
  <c r="BN69" i="18"/>
  <c r="BI69" i="18"/>
  <c r="BD69" i="18"/>
  <c r="AY69" i="18"/>
  <c r="AT69" i="18"/>
  <c r="AO69" i="18"/>
  <c r="AJ69" i="18"/>
  <c r="AE69" i="18"/>
  <c r="Z69" i="18"/>
  <c r="U69" i="18"/>
  <c r="P69" i="18"/>
  <c r="K69" i="18"/>
  <c r="BN68" i="18"/>
  <c r="BI68" i="18"/>
  <c r="BD68" i="18"/>
  <c r="AY68" i="18"/>
  <c r="AT68" i="18"/>
  <c r="AO68" i="18"/>
  <c r="AJ68" i="18"/>
  <c r="AE68" i="18"/>
  <c r="Z68" i="18"/>
  <c r="U68" i="18"/>
  <c r="P68" i="18"/>
  <c r="K68" i="18"/>
  <c r="BN67" i="18"/>
  <c r="BI67" i="18"/>
  <c r="BD67" i="18"/>
  <c r="AY67" i="18"/>
  <c r="AT67" i="18"/>
  <c r="AO67" i="18"/>
  <c r="AJ67" i="18"/>
  <c r="AE67" i="18"/>
  <c r="Z67" i="18"/>
  <c r="U67" i="18"/>
  <c r="P67" i="18"/>
  <c r="K67" i="18"/>
  <c r="BN66" i="18"/>
  <c r="BI66" i="18"/>
  <c r="BD66" i="18"/>
  <c r="AY66" i="18"/>
  <c r="AT66" i="18"/>
  <c r="AO66" i="18"/>
  <c r="AJ66" i="18"/>
  <c r="AE66" i="18"/>
  <c r="Z66" i="18"/>
  <c r="U66" i="18"/>
  <c r="P66" i="18"/>
  <c r="K66" i="18"/>
  <c r="BN65" i="18"/>
  <c r="BI65" i="18"/>
  <c r="BD65" i="18"/>
  <c r="AY65" i="18"/>
  <c r="AT65" i="18"/>
  <c r="AO65" i="18"/>
  <c r="AJ65" i="18"/>
  <c r="AE65" i="18"/>
  <c r="Z65" i="18"/>
  <c r="U65" i="18"/>
  <c r="P65" i="18"/>
  <c r="K65" i="18"/>
  <c r="BN64" i="18"/>
  <c r="BI64" i="18"/>
  <c r="BD64" i="18"/>
  <c r="AY64" i="18"/>
  <c r="AT64" i="18"/>
  <c r="AO64" i="18"/>
  <c r="AJ64" i="18"/>
  <c r="AE64" i="18"/>
  <c r="Z64" i="18"/>
  <c r="U64" i="18"/>
  <c r="P64" i="18"/>
  <c r="K64" i="18"/>
  <c r="BN63" i="18"/>
  <c r="BI63" i="18"/>
  <c r="BD63" i="18"/>
  <c r="AY63" i="18"/>
  <c r="AT63" i="18"/>
  <c r="AO63" i="18"/>
  <c r="AJ63" i="18"/>
  <c r="AE63" i="18"/>
  <c r="Z63" i="18"/>
  <c r="U63" i="18"/>
  <c r="P63" i="18"/>
  <c r="K63" i="18"/>
  <c r="BN62" i="18"/>
  <c r="BI62" i="18"/>
  <c r="BD62" i="18"/>
  <c r="AY62" i="18"/>
  <c r="AT62" i="18"/>
  <c r="AO62" i="18"/>
  <c r="AJ62" i="18"/>
  <c r="AE62" i="18"/>
  <c r="Z62" i="18"/>
  <c r="U62" i="18"/>
  <c r="P62" i="18"/>
  <c r="K62" i="18"/>
  <c r="BN61" i="18"/>
  <c r="BI61" i="18"/>
  <c r="BD61" i="18"/>
  <c r="AY61" i="18"/>
  <c r="AT61" i="18"/>
  <c r="AO61" i="18"/>
  <c r="AJ61" i="18"/>
  <c r="AE61" i="18"/>
  <c r="Z61" i="18"/>
  <c r="U61" i="18"/>
  <c r="P61" i="18"/>
  <c r="K61" i="18"/>
  <c r="BN60" i="18"/>
  <c r="BI60" i="18"/>
  <c r="BD60" i="18"/>
  <c r="AY60" i="18"/>
  <c r="AT60" i="18"/>
  <c r="AO60" i="18"/>
  <c r="AJ60" i="18"/>
  <c r="AE60" i="18"/>
  <c r="Z60" i="18"/>
  <c r="U60" i="18"/>
  <c r="P60" i="18"/>
  <c r="K60" i="18"/>
  <c r="BN59" i="18"/>
  <c r="BI59" i="18"/>
  <c r="BD59" i="18"/>
  <c r="AY59" i="18"/>
  <c r="AT59" i="18"/>
  <c r="AO59" i="18"/>
  <c r="AJ59" i="18"/>
  <c r="AE59" i="18"/>
  <c r="Z59" i="18"/>
  <c r="U59" i="18"/>
  <c r="P59" i="18"/>
  <c r="K59" i="18"/>
  <c r="BN58" i="18"/>
  <c r="BI58" i="18"/>
  <c r="BD58" i="18"/>
  <c r="AY58" i="18"/>
  <c r="AT58" i="18"/>
  <c r="AO58" i="18"/>
  <c r="AJ58" i="18"/>
  <c r="AE58" i="18"/>
  <c r="Z58" i="18"/>
  <c r="U58" i="18"/>
  <c r="P58" i="18"/>
  <c r="K58" i="18"/>
  <c r="BN57" i="18"/>
  <c r="BI57" i="18"/>
  <c r="BD57" i="18"/>
  <c r="AY57" i="18"/>
  <c r="AT57" i="18"/>
  <c r="AO57" i="18"/>
  <c r="AJ57" i="18"/>
  <c r="AE57" i="18"/>
  <c r="Z57" i="18"/>
  <c r="U57" i="18"/>
  <c r="P57" i="18"/>
  <c r="K57" i="18"/>
  <c r="BN56" i="18"/>
  <c r="BI56" i="18"/>
  <c r="BD56" i="18"/>
  <c r="AY56" i="18"/>
  <c r="AT56" i="18"/>
  <c r="AO56" i="18"/>
  <c r="AJ56" i="18"/>
  <c r="AE56" i="18"/>
  <c r="Z56" i="18"/>
  <c r="U56" i="18"/>
  <c r="P56" i="18"/>
  <c r="K56" i="18"/>
  <c r="BN55" i="18"/>
  <c r="BI55" i="18"/>
  <c r="BD55" i="18"/>
  <c r="AY55" i="18"/>
  <c r="AT55" i="18"/>
  <c r="AO55" i="18"/>
  <c r="AJ55" i="18"/>
  <c r="AE55" i="18"/>
  <c r="Z55" i="18"/>
  <c r="U55" i="18"/>
  <c r="P55" i="18"/>
  <c r="K55" i="18"/>
  <c r="BN54" i="18"/>
  <c r="BI54" i="18"/>
  <c r="BD54" i="18"/>
  <c r="AY54" i="18"/>
  <c r="AT54" i="18"/>
  <c r="AO54" i="18"/>
  <c r="AJ54" i="18"/>
  <c r="AE54" i="18"/>
  <c r="Z54" i="18"/>
  <c r="U54" i="18"/>
  <c r="P54" i="18"/>
  <c r="K54" i="18"/>
  <c r="BN53" i="18"/>
  <c r="BI53" i="18"/>
  <c r="BD53" i="18"/>
  <c r="AY53" i="18"/>
  <c r="AT53" i="18"/>
  <c r="AO53" i="18"/>
  <c r="AJ53" i="18"/>
  <c r="AE53" i="18"/>
  <c r="Z53" i="18"/>
  <c r="U53" i="18"/>
  <c r="P53" i="18"/>
  <c r="K53" i="18"/>
  <c r="BN52" i="18"/>
  <c r="BI52" i="18"/>
  <c r="BD52" i="18"/>
  <c r="AY52" i="18"/>
  <c r="AT52" i="18"/>
  <c r="AO52" i="18"/>
  <c r="AJ52" i="18"/>
  <c r="AE52" i="18"/>
  <c r="Z52" i="18"/>
  <c r="U52" i="18"/>
  <c r="P52" i="18"/>
  <c r="K52" i="18"/>
  <c r="BN51" i="18"/>
  <c r="BI51" i="18"/>
  <c r="BD51" i="18"/>
  <c r="AY51" i="18"/>
  <c r="AT51" i="18"/>
  <c r="AO51" i="18"/>
  <c r="AJ51" i="18"/>
  <c r="AE51" i="18"/>
  <c r="Z51" i="18"/>
  <c r="U51" i="18"/>
  <c r="P51" i="18"/>
  <c r="K51" i="18"/>
  <c r="BN50" i="18"/>
  <c r="BI50" i="18"/>
  <c r="BD50" i="18"/>
  <c r="AY50" i="18"/>
  <c r="AT50" i="18"/>
  <c r="AO50" i="18"/>
  <c r="AJ50" i="18"/>
  <c r="AE50" i="18"/>
  <c r="Z50" i="18"/>
  <c r="U50" i="18"/>
  <c r="P50" i="18"/>
  <c r="K50" i="18"/>
  <c r="BN49" i="18"/>
  <c r="BI49" i="18"/>
  <c r="BD49" i="18"/>
  <c r="AY49" i="18"/>
  <c r="AT49" i="18"/>
  <c r="AO49" i="18"/>
  <c r="AJ49" i="18"/>
  <c r="AE49" i="18"/>
  <c r="Z49" i="18"/>
  <c r="U49" i="18"/>
  <c r="P49" i="18"/>
  <c r="K49" i="18"/>
  <c r="BN48" i="18"/>
  <c r="BI48" i="18"/>
  <c r="BD48" i="18"/>
  <c r="AY48" i="18"/>
  <c r="AT48" i="18"/>
  <c r="AO48" i="18"/>
  <c r="AJ48" i="18"/>
  <c r="AE48" i="18"/>
  <c r="Z48" i="18"/>
  <c r="U48" i="18"/>
  <c r="P48" i="18"/>
  <c r="K48" i="18"/>
  <c r="BN47" i="18"/>
  <c r="BI47" i="18"/>
  <c r="BD47" i="18"/>
  <c r="AY47" i="18"/>
  <c r="AT47" i="18"/>
  <c r="AO47" i="18"/>
  <c r="AJ47" i="18"/>
  <c r="AE47" i="18"/>
  <c r="Z47" i="18"/>
  <c r="U47" i="18"/>
  <c r="P47" i="18"/>
  <c r="K47" i="18"/>
  <c r="BN46" i="18"/>
  <c r="BI46" i="18"/>
  <c r="BD46" i="18"/>
  <c r="AY46" i="18"/>
  <c r="AT46" i="18"/>
  <c r="AO46" i="18"/>
  <c r="AJ46" i="18"/>
  <c r="AE46" i="18"/>
  <c r="Z46" i="18"/>
  <c r="U46" i="18"/>
  <c r="P46" i="18"/>
  <c r="K46" i="18"/>
  <c r="BN45" i="18"/>
  <c r="BI45" i="18"/>
  <c r="BD45" i="18"/>
  <c r="AY45" i="18"/>
  <c r="AT45" i="18"/>
  <c r="AO45" i="18"/>
  <c r="AJ45" i="18"/>
  <c r="AE45" i="18"/>
  <c r="Z45" i="18"/>
  <c r="U45" i="18"/>
  <c r="P45" i="18"/>
  <c r="K45" i="18"/>
  <c r="BN44" i="18"/>
  <c r="BI44" i="18"/>
  <c r="BD44" i="18"/>
  <c r="AY44" i="18"/>
  <c r="AT44" i="18"/>
  <c r="AO44" i="18"/>
  <c r="AJ44" i="18"/>
  <c r="AE44" i="18"/>
  <c r="Z44" i="18"/>
  <c r="U44" i="18"/>
  <c r="P44" i="18"/>
  <c r="K44" i="18"/>
  <c r="BN43" i="18"/>
  <c r="BI43" i="18"/>
  <c r="BD43" i="18"/>
  <c r="AY43" i="18"/>
  <c r="AT43" i="18"/>
  <c r="AO43" i="18"/>
  <c r="AJ43" i="18"/>
  <c r="AE43" i="18"/>
  <c r="Z43" i="18"/>
  <c r="U43" i="18"/>
  <c r="P43" i="18"/>
  <c r="K43" i="18"/>
  <c r="BN42" i="18"/>
  <c r="BI42" i="18"/>
  <c r="BD42" i="18"/>
  <c r="AY42" i="18"/>
  <c r="AT42" i="18"/>
  <c r="AO42" i="18"/>
  <c r="AJ42" i="18"/>
  <c r="AE42" i="18"/>
  <c r="Z42" i="18"/>
  <c r="U42" i="18"/>
  <c r="P42" i="18"/>
  <c r="K42" i="18"/>
  <c r="BN41" i="18"/>
  <c r="BI41" i="18"/>
  <c r="BD41" i="18"/>
  <c r="AY41" i="18"/>
  <c r="AT41" i="18"/>
  <c r="AO41" i="18"/>
  <c r="AJ41" i="18"/>
  <c r="AE41" i="18"/>
  <c r="Z41" i="18"/>
  <c r="U41" i="18"/>
  <c r="P41" i="18"/>
  <c r="K41" i="18"/>
  <c r="BN40" i="18"/>
  <c r="BI40" i="18"/>
  <c r="BD40" i="18"/>
  <c r="AY40" i="18"/>
  <c r="AT40" i="18"/>
  <c r="AO40" i="18"/>
  <c r="AJ40" i="18"/>
  <c r="AE40" i="18"/>
  <c r="Z40" i="18"/>
  <c r="U40" i="18"/>
  <c r="P40" i="18"/>
  <c r="K40" i="18"/>
  <c r="BN39" i="18"/>
  <c r="BI39" i="18"/>
  <c r="BD39" i="18"/>
  <c r="AY39" i="18"/>
  <c r="AT39" i="18"/>
  <c r="AO39" i="18"/>
  <c r="AJ39" i="18"/>
  <c r="AE39" i="18"/>
  <c r="Z39" i="18"/>
  <c r="U39" i="18"/>
  <c r="P39" i="18"/>
  <c r="K39" i="18"/>
  <c r="BN38" i="18"/>
  <c r="BI38" i="18"/>
  <c r="BD38" i="18"/>
  <c r="AY38" i="18"/>
  <c r="AT38" i="18"/>
  <c r="AO38" i="18"/>
  <c r="AJ38" i="18"/>
  <c r="AE38" i="18"/>
  <c r="Z38" i="18"/>
  <c r="U38" i="18"/>
  <c r="P38" i="18"/>
  <c r="K38" i="18"/>
  <c r="BN37" i="18"/>
  <c r="BI37" i="18"/>
  <c r="BD37" i="18"/>
  <c r="AY37" i="18"/>
  <c r="AT37" i="18"/>
  <c r="AO37" i="18"/>
  <c r="AJ37" i="18"/>
  <c r="AE37" i="18"/>
  <c r="Z37" i="18"/>
  <c r="U37" i="18"/>
  <c r="P37" i="18"/>
  <c r="K37" i="18"/>
  <c r="BN36" i="18"/>
  <c r="BI36" i="18"/>
  <c r="BD36" i="18"/>
  <c r="AY36" i="18"/>
  <c r="AT36" i="18"/>
  <c r="AO36" i="18"/>
  <c r="AJ36" i="18"/>
  <c r="AE36" i="18"/>
  <c r="Z36" i="18"/>
  <c r="U36" i="18"/>
  <c r="P36" i="18"/>
  <c r="K36" i="18"/>
  <c r="BN35" i="18"/>
  <c r="BI35" i="18"/>
  <c r="BD35" i="18"/>
  <c r="AY35" i="18"/>
  <c r="AT35" i="18"/>
  <c r="AO35" i="18"/>
  <c r="AJ35" i="18"/>
  <c r="AE35" i="18"/>
  <c r="Z35" i="18"/>
  <c r="U35" i="18"/>
  <c r="P35" i="18"/>
  <c r="K35" i="18"/>
  <c r="BN34" i="18"/>
  <c r="BI34" i="18"/>
  <c r="BD34" i="18"/>
  <c r="AY34" i="18"/>
  <c r="AT34" i="18"/>
  <c r="AO34" i="18"/>
  <c r="AJ34" i="18"/>
  <c r="AE34" i="18"/>
  <c r="Z34" i="18"/>
  <c r="U34" i="18"/>
  <c r="P34" i="18"/>
  <c r="K34" i="18"/>
  <c r="BN33" i="18"/>
  <c r="BI33" i="18"/>
  <c r="BD33" i="18"/>
  <c r="AY33" i="18"/>
  <c r="AT33" i="18"/>
  <c r="AO33" i="18"/>
  <c r="AJ33" i="18"/>
  <c r="AE33" i="18"/>
  <c r="Z33" i="18"/>
  <c r="U33" i="18"/>
  <c r="P33" i="18"/>
  <c r="K33" i="18"/>
  <c r="BN32" i="18"/>
  <c r="BI32" i="18"/>
  <c r="BD32" i="18"/>
  <c r="AY32" i="18"/>
  <c r="AT32" i="18"/>
  <c r="AO32" i="18"/>
  <c r="AJ32" i="18"/>
  <c r="AE32" i="18"/>
  <c r="Z32" i="18"/>
  <c r="U32" i="18"/>
  <c r="P32" i="18"/>
  <c r="K32" i="18"/>
  <c r="BN31" i="18"/>
  <c r="BI31" i="18"/>
  <c r="BD31" i="18"/>
  <c r="AY31" i="18"/>
  <c r="AT31" i="18"/>
  <c r="AO31" i="18"/>
  <c r="AJ31" i="18"/>
  <c r="AE31" i="18"/>
  <c r="Z31" i="18"/>
  <c r="U31" i="18"/>
  <c r="P31" i="18"/>
  <c r="K31" i="18"/>
  <c r="BN30" i="18"/>
  <c r="BI30" i="18"/>
  <c r="BD30" i="18"/>
  <c r="AY30" i="18"/>
  <c r="AT30" i="18"/>
  <c r="AO30" i="18"/>
  <c r="AJ30" i="18"/>
  <c r="AE30" i="18"/>
  <c r="Z30" i="18"/>
  <c r="U30" i="18"/>
  <c r="P30" i="18"/>
  <c r="K30" i="18"/>
  <c r="BN29" i="18"/>
  <c r="BI29" i="18"/>
  <c r="BD29" i="18"/>
  <c r="AY29" i="18"/>
  <c r="AT29" i="18"/>
  <c r="AO29" i="18"/>
  <c r="AJ29" i="18"/>
  <c r="AE29" i="18"/>
  <c r="Z29" i="18"/>
  <c r="U29" i="18"/>
  <c r="P29" i="18"/>
  <c r="K29" i="18"/>
  <c r="BN28" i="18"/>
  <c r="BI28" i="18"/>
  <c r="BD28" i="18"/>
  <c r="AY28" i="18"/>
  <c r="AT28" i="18"/>
  <c r="AO28" i="18"/>
  <c r="AJ28" i="18"/>
  <c r="AE28" i="18"/>
  <c r="Z28" i="18"/>
  <c r="U28" i="18"/>
  <c r="P28" i="18"/>
  <c r="K28" i="18"/>
  <c r="BN27" i="18"/>
  <c r="BI27" i="18"/>
  <c r="BD27" i="18"/>
  <c r="AY27" i="18"/>
  <c r="AT27" i="18"/>
  <c r="AO27" i="18"/>
  <c r="AJ27" i="18"/>
  <c r="AE27" i="18"/>
  <c r="Z27" i="18"/>
  <c r="U27" i="18"/>
  <c r="P27" i="18"/>
  <c r="K27" i="18"/>
  <c r="BN26" i="18"/>
  <c r="BI26" i="18"/>
  <c r="BD26" i="18"/>
  <c r="AY26" i="18"/>
  <c r="AT26" i="18"/>
  <c r="AO26" i="18"/>
  <c r="AJ26" i="18"/>
  <c r="AE26" i="18"/>
  <c r="Z26" i="18"/>
  <c r="U26" i="18"/>
  <c r="P26" i="18"/>
  <c r="K26" i="18"/>
  <c r="BN25" i="18"/>
  <c r="BI25" i="18"/>
  <c r="BD25" i="18"/>
  <c r="AY25" i="18"/>
  <c r="AT25" i="18"/>
  <c r="AO25" i="18"/>
  <c r="AJ25" i="18"/>
  <c r="AE25" i="18"/>
  <c r="Z25" i="18"/>
  <c r="U25" i="18"/>
  <c r="P25" i="18"/>
  <c r="K25" i="18"/>
  <c r="BN24" i="18"/>
  <c r="BI24" i="18"/>
  <c r="BD24" i="18"/>
  <c r="AY24" i="18"/>
  <c r="AT24" i="18"/>
  <c r="AO24" i="18"/>
  <c r="AJ24" i="18"/>
  <c r="AE24" i="18"/>
  <c r="Z24" i="18"/>
  <c r="U24" i="18"/>
  <c r="P24" i="18"/>
  <c r="K24" i="18"/>
  <c r="BN23" i="18"/>
  <c r="BI23" i="18"/>
  <c r="BD23" i="18"/>
  <c r="AY23" i="18"/>
  <c r="AT23" i="18"/>
  <c r="AO23" i="18"/>
  <c r="AJ23" i="18"/>
  <c r="AE23" i="18"/>
  <c r="Z23" i="18"/>
  <c r="U23" i="18"/>
  <c r="P23" i="18"/>
  <c r="K23" i="18"/>
  <c r="BN22" i="18"/>
  <c r="BI22" i="18"/>
  <c r="BD22" i="18"/>
  <c r="AY22" i="18"/>
  <c r="AT22" i="18"/>
  <c r="AO22" i="18"/>
  <c r="AJ22" i="18"/>
  <c r="AE22" i="18"/>
  <c r="Z22" i="18"/>
  <c r="U22" i="18"/>
  <c r="P22" i="18"/>
  <c r="K22" i="18"/>
  <c r="BN21" i="18"/>
  <c r="BI21" i="18"/>
  <c r="BD21" i="18"/>
  <c r="AY21" i="18"/>
  <c r="AT21" i="18"/>
  <c r="AO21" i="18"/>
  <c r="AJ21" i="18"/>
  <c r="AE21" i="18"/>
  <c r="Z21" i="18"/>
  <c r="U21" i="18"/>
  <c r="P21" i="18"/>
  <c r="K21" i="18"/>
  <c r="BN20" i="18"/>
  <c r="BI20" i="18"/>
  <c r="BD20" i="18"/>
  <c r="AY20" i="18"/>
  <c r="AT20" i="18"/>
  <c r="AO20" i="18"/>
  <c r="AJ20" i="18"/>
  <c r="AE20" i="18"/>
  <c r="Z20" i="18"/>
  <c r="U20" i="18"/>
  <c r="P20" i="18"/>
  <c r="K20" i="18"/>
  <c r="BN19" i="18"/>
  <c r="BI19" i="18"/>
  <c r="BD19" i="18"/>
  <c r="AY19" i="18"/>
  <c r="AT19" i="18"/>
  <c r="AO19" i="18"/>
  <c r="AJ19" i="18"/>
  <c r="AE19" i="18"/>
  <c r="Z19" i="18"/>
  <c r="U19" i="18"/>
  <c r="P19" i="18"/>
  <c r="K19" i="18"/>
  <c r="BN18" i="18"/>
  <c r="BI18" i="18"/>
  <c r="BD18" i="18"/>
  <c r="AY18" i="18"/>
  <c r="AT18" i="18"/>
  <c r="AO18" i="18"/>
  <c r="AJ18" i="18"/>
  <c r="AE18" i="18"/>
  <c r="Z18" i="18"/>
  <c r="U18" i="18"/>
  <c r="P18" i="18"/>
  <c r="K18" i="18"/>
  <c r="BN17" i="18"/>
  <c r="BI17" i="18"/>
  <c r="BD17" i="18"/>
  <c r="AY17" i="18"/>
  <c r="AT17" i="18"/>
  <c r="AO17" i="18"/>
  <c r="AJ17" i="18"/>
  <c r="AE17" i="18"/>
  <c r="Z17" i="18"/>
  <c r="U17" i="18"/>
  <c r="P17" i="18"/>
  <c r="K17" i="18"/>
  <c r="BN16" i="18"/>
  <c r="BI16" i="18"/>
  <c r="BD16" i="18"/>
  <c r="AY16" i="18"/>
  <c r="AT16" i="18"/>
  <c r="AO16" i="18"/>
  <c r="AJ16" i="18"/>
  <c r="AE16" i="18"/>
  <c r="Z16" i="18"/>
  <c r="U16" i="18"/>
  <c r="P16" i="18"/>
  <c r="K16" i="18"/>
  <c r="BN15" i="18"/>
  <c r="BI15" i="18"/>
  <c r="BD15" i="18"/>
  <c r="AY15" i="18"/>
  <c r="AT15" i="18"/>
  <c r="AO15" i="18"/>
  <c r="AJ15" i="18"/>
  <c r="AE15" i="18"/>
  <c r="Z15" i="18"/>
  <c r="U15" i="18"/>
  <c r="P15" i="18"/>
  <c r="K15" i="18"/>
  <c r="BN14" i="18"/>
  <c r="BI14" i="18"/>
  <c r="BD14" i="18"/>
  <c r="AY14" i="18"/>
  <c r="AT14" i="18"/>
  <c r="AO14" i="18"/>
  <c r="AJ14" i="18"/>
  <c r="AE14" i="18"/>
  <c r="Z14" i="18"/>
  <c r="U14" i="18"/>
  <c r="P14" i="18"/>
  <c r="K14" i="18"/>
  <c r="BN13" i="18"/>
  <c r="BI13" i="18"/>
  <c r="BD13" i="18"/>
  <c r="AY13" i="18"/>
  <c r="AT13" i="18"/>
  <c r="AO13" i="18"/>
  <c r="AJ13" i="18"/>
  <c r="AE13" i="18"/>
  <c r="Z13" i="18"/>
  <c r="U13" i="18"/>
  <c r="P13" i="18"/>
  <c r="K13" i="18"/>
  <c r="BN12" i="18"/>
  <c r="BI12" i="18"/>
  <c r="BD12" i="18"/>
  <c r="AY12" i="18"/>
  <c r="AT12" i="18"/>
  <c r="AO12" i="18"/>
  <c r="AJ12" i="18"/>
  <c r="AE12" i="18"/>
  <c r="Z12" i="18"/>
  <c r="U12" i="18"/>
  <c r="P12" i="18"/>
  <c r="K12" i="18"/>
  <c r="BN11" i="18"/>
  <c r="BI11" i="18"/>
  <c r="BD11" i="18"/>
  <c r="AY11" i="18"/>
  <c r="AT11" i="18"/>
  <c r="AO11" i="18"/>
  <c r="AJ11" i="18"/>
  <c r="AE11" i="18"/>
  <c r="Z11" i="18"/>
  <c r="U11" i="18"/>
  <c r="P11" i="18"/>
  <c r="K11" i="18"/>
  <c r="E414" i="1"/>
  <c r="E29" i="1" s="1"/>
  <c r="E405" i="1"/>
  <c r="E28" i="1" s="1"/>
  <c r="E387" i="1"/>
  <c r="E27" i="1" s="1"/>
  <c r="E369" i="1"/>
  <c r="E26" i="1" s="1"/>
  <c r="E352" i="1"/>
  <c r="E25" i="1" s="1"/>
  <c r="E318" i="1"/>
  <c r="E24" i="1" s="1"/>
  <c r="E296" i="1"/>
  <c r="E23" i="1" s="1"/>
  <c r="E271" i="1"/>
  <c r="E22" i="1" s="1"/>
  <c r="E255" i="1"/>
  <c r="E190" i="1"/>
  <c r="E17" i="1" s="1"/>
  <c r="E184" i="1"/>
  <c r="E16" i="1" s="1"/>
  <c r="E176" i="1"/>
  <c r="E15" i="1" s="1"/>
  <c r="E131" i="1"/>
  <c r="E14" i="1" s="1"/>
  <c r="E110" i="1"/>
  <c r="E13" i="1" s="1"/>
  <c r="E101" i="1"/>
  <c r="E12" i="1" s="1"/>
  <c r="E67" i="1"/>
  <c r="E66" i="1"/>
  <c r="E65" i="1"/>
  <c r="E64" i="1"/>
  <c r="E37" i="1"/>
  <c r="I146" i="18"/>
  <c r="I85" i="18"/>
  <c r="I72" i="18"/>
  <c r="J414" i="1"/>
  <c r="J29" i="1" s="1"/>
  <c r="J405" i="1"/>
  <c r="J28" i="1" s="1"/>
  <c r="J387" i="1"/>
  <c r="J27" i="1" s="1"/>
  <c r="J369" i="1"/>
  <c r="J26" i="1" s="1"/>
  <c r="J352" i="1"/>
  <c r="J25" i="1" s="1"/>
  <c r="J318" i="1"/>
  <c r="J24" i="1" s="1"/>
  <c r="J296" i="1"/>
  <c r="J271" i="1"/>
  <c r="J22" i="1" s="1"/>
  <c r="J255" i="1"/>
  <c r="J21" i="1" s="1"/>
  <c r="J190" i="1"/>
  <c r="J17" i="1" s="1"/>
  <c r="J184" i="1"/>
  <c r="J176" i="1"/>
  <c r="J15" i="1" s="1"/>
  <c r="J131" i="1"/>
  <c r="J14" i="1" s="1"/>
  <c r="J110" i="1"/>
  <c r="J13" i="1" s="1"/>
  <c r="J101" i="1"/>
  <c r="J12" i="1" s="1"/>
  <c r="J67" i="1"/>
  <c r="J66" i="1"/>
  <c r="J65" i="1"/>
  <c r="J64" i="1"/>
  <c r="J37" i="1"/>
  <c r="N146" i="18"/>
  <c r="N72" i="18"/>
  <c r="O80" i="1"/>
  <c r="O79" i="1"/>
  <c r="O78" i="1"/>
  <c r="O77" i="1"/>
  <c r="O74" i="1"/>
  <c r="O73" i="1"/>
  <c r="O72" i="1"/>
  <c r="O71" i="1"/>
  <c r="S146" i="18"/>
  <c r="S85" i="18"/>
  <c r="S72" i="18"/>
  <c r="T414" i="1"/>
  <c r="T29" i="1" s="1"/>
  <c r="T405" i="1"/>
  <c r="T28" i="1" s="1"/>
  <c r="T387" i="1"/>
  <c r="T27" i="1" s="1"/>
  <c r="T369" i="1"/>
  <c r="T26" i="1" s="1"/>
  <c r="T352" i="1"/>
  <c r="T25" i="1" s="1"/>
  <c r="T318" i="1"/>
  <c r="T296" i="1"/>
  <c r="T23" i="1" s="1"/>
  <c r="T271" i="1"/>
  <c r="T22" i="1" s="1"/>
  <c r="T255" i="1"/>
  <c r="T21" i="1" s="1"/>
  <c r="T190" i="1"/>
  <c r="T17" i="1" s="1"/>
  <c r="T184" i="1"/>
  <c r="T16" i="1" s="1"/>
  <c r="T176" i="1"/>
  <c r="T15" i="1" s="1"/>
  <c r="T131" i="1"/>
  <c r="T14" i="1" s="1"/>
  <c r="T110" i="1"/>
  <c r="T13" i="1" s="1"/>
  <c r="T101" i="1"/>
  <c r="T12" i="1" s="1"/>
  <c r="T67" i="1"/>
  <c r="T66" i="1"/>
  <c r="T65" i="1"/>
  <c r="T64" i="1"/>
  <c r="T68" i="1" s="1"/>
  <c r="T37" i="1"/>
  <c r="X146" i="18"/>
  <c r="X72" i="18"/>
  <c r="Y414" i="1"/>
  <c r="Y29" i="1" s="1"/>
  <c r="Y405" i="1"/>
  <c r="Y28" i="1" s="1"/>
  <c r="Y387" i="1"/>
  <c r="Y27" i="1" s="1"/>
  <c r="Y369" i="1"/>
  <c r="Y26" i="1" s="1"/>
  <c r="Y352" i="1"/>
  <c r="Y25" i="1" s="1"/>
  <c r="Y318" i="1"/>
  <c r="Y24" i="1" s="1"/>
  <c r="Y296" i="1"/>
  <c r="Y23" i="1" s="1"/>
  <c r="Y271" i="1"/>
  <c r="Y255" i="1"/>
  <c r="Y21" i="1" s="1"/>
  <c r="Y190" i="1"/>
  <c r="Y17" i="1" s="1"/>
  <c r="Y184" i="1"/>
  <c r="Y16" i="1" s="1"/>
  <c r="Y176" i="1"/>
  <c r="Y15" i="1" s="1"/>
  <c r="Y131" i="1"/>
  <c r="Y14" i="1" s="1"/>
  <c r="Y110" i="1"/>
  <c r="Y13" i="1" s="1"/>
  <c r="Y101" i="1"/>
  <c r="Y12" i="1" s="1"/>
  <c r="Y67" i="1"/>
  <c r="Y66" i="1"/>
  <c r="Y65" i="1"/>
  <c r="Y64" i="1"/>
  <c r="AC146" i="18"/>
  <c r="AC85" i="18"/>
  <c r="AC72" i="18"/>
  <c r="AD80" i="1"/>
  <c r="AD79" i="1"/>
  <c r="AD78" i="1"/>
  <c r="AD77" i="1"/>
  <c r="AD74" i="1"/>
  <c r="AD73" i="1"/>
  <c r="AD72" i="1"/>
  <c r="AD71" i="1"/>
  <c r="AH146" i="18"/>
  <c r="AH72" i="18"/>
  <c r="AI414" i="1"/>
  <c r="AI29" i="1" s="1"/>
  <c r="AI405" i="1"/>
  <c r="AI28" i="1" s="1"/>
  <c r="AI387" i="1"/>
  <c r="AI27" i="1" s="1"/>
  <c r="AI369" i="1"/>
  <c r="AI26" i="1" s="1"/>
  <c r="AI352" i="1"/>
  <c r="AI25" i="1" s="1"/>
  <c r="AI318" i="1"/>
  <c r="AI296" i="1"/>
  <c r="AI23" i="1" s="1"/>
  <c r="AI271" i="1"/>
  <c r="AI22" i="1" s="1"/>
  <c r="AI255" i="1"/>
  <c r="AI21" i="1" s="1"/>
  <c r="AI190" i="1"/>
  <c r="AI17" i="1" s="1"/>
  <c r="AI184" i="1"/>
  <c r="AI16" i="1" s="1"/>
  <c r="AI176" i="1"/>
  <c r="AI15" i="1" s="1"/>
  <c r="AI131" i="1"/>
  <c r="AI14" i="1" s="1"/>
  <c r="AI110" i="1"/>
  <c r="AI13" i="1" s="1"/>
  <c r="AI101" i="1"/>
  <c r="AI12" i="1" s="1"/>
  <c r="AI67" i="1"/>
  <c r="AI66" i="1"/>
  <c r="AI65" i="1"/>
  <c r="AI64" i="1"/>
  <c r="AI24" i="1"/>
  <c r="AM146" i="18"/>
  <c r="AM85" i="18"/>
  <c r="AM72" i="18"/>
  <c r="AN414" i="1"/>
  <c r="AN29" i="1" s="1"/>
  <c r="AN405" i="1"/>
  <c r="AN28" i="1" s="1"/>
  <c r="AN387" i="1"/>
  <c r="AN27" i="1" s="1"/>
  <c r="AN369" i="1"/>
  <c r="AN26" i="1" s="1"/>
  <c r="AN352" i="1"/>
  <c r="AN25" i="1" s="1"/>
  <c r="AN318" i="1"/>
  <c r="AN24" i="1" s="1"/>
  <c r="AN296" i="1"/>
  <c r="AN23" i="1" s="1"/>
  <c r="AN271" i="1"/>
  <c r="AN22" i="1" s="1"/>
  <c r="AN255" i="1"/>
  <c r="AN21" i="1" s="1"/>
  <c r="AN190" i="1"/>
  <c r="AN17" i="1" s="1"/>
  <c r="AN184" i="1"/>
  <c r="AN16" i="1" s="1"/>
  <c r="AN176" i="1"/>
  <c r="AN15" i="1" s="1"/>
  <c r="AN131" i="1"/>
  <c r="AN14" i="1" s="1"/>
  <c r="AN110" i="1"/>
  <c r="AN13" i="1" s="1"/>
  <c r="AN101" i="1"/>
  <c r="AN12" i="1" s="1"/>
  <c r="AN67" i="1"/>
  <c r="AN66" i="1"/>
  <c r="AN65" i="1"/>
  <c r="AN64" i="1"/>
  <c r="AR146" i="18"/>
  <c r="AR72" i="18"/>
  <c r="AS414" i="1"/>
  <c r="AS29" i="1" s="1"/>
  <c r="AS405" i="1"/>
  <c r="AS28" i="1" s="1"/>
  <c r="AS387" i="1"/>
  <c r="AS27" i="1" s="1"/>
  <c r="AS369" i="1"/>
  <c r="AS26" i="1" s="1"/>
  <c r="AS352" i="1"/>
  <c r="AS25" i="1" s="1"/>
  <c r="AS318" i="1"/>
  <c r="AS24" i="1" s="1"/>
  <c r="AS296" i="1"/>
  <c r="AS23" i="1" s="1"/>
  <c r="AS271" i="1"/>
  <c r="AS22" i="1" s="1"/>
  <c r="AS255" i="1"/>
  <c r="AS21" i="1" s="1"/>
  <c r="AS190" i="1"/>
  <c r="AS17" i="1" s="1"/>
  <c r="AS184" i="1"/>
  <c r="AS16" i="1" s="1"/>
  <c r="AS176" i="1"/>
  <c r="AS15" i="1" s="1"/>
  <c r="AS131" i="1"/>
  <c r="AS14" i="1" s="1"/>
  <c r="AS110" i="1"/>
  <c r="AS13" i="1" s="1"/>
  <c r="AS101" i="1"/>
  <c r="AS12" i="1" s="1"/>
  <c r="AS67" i="1"/>
  <c r="AS66" i="1"/>
  <c r="AS65" i="1"/>
  <c r="AS64" i="1"/>
  <c r="AW146" i="18"/>
  <c r="AW85" i="18"/>
  <c r="AW72" i="18"/>
  <c r="AX414" i="1"/>
  <c r="AX29" i="1" s="1"/>
  <c r="AX405" i="1"/>
  <c r="AX28" i="1" s="1"/>
  <c r="AX387" i="1"/>
  <c r="AX27" i="1" s="1"/>
  <c r="AX369" i="1"/>
  <c r="AX26" i="1" s="1"/>
  <c r="AX352" i="1"/>
  <c r="AX25" i="1" s="1"/>
  <c r="AX318" i="1"/>
  <c r="AX24" i="1" s="1"/>
  <c r="AX296" i="1"/>
  <c r="AX271" i="1"/>
  <c r="AX22" i="1" s="1"/>
  <c r="AX255" i="1"/>
  <c r="AX21" i="1" s="1"/>
  <c r="AX190" i="1"/>
  <c r="AX17" i="1" s="1"/>
  <c r="AX184" i="1"/>
  <c r="AX16" i="1" s="1"/>
  <c r="AX176" i="1"/>
  <c r="AX15" i="1" s="1"/>
  <c r="AX131" i="1"/>
  <c r="AX14" i="1" s="1"/>
  <c r="AX110" i="1"/>
  <c r="AX13" i="1" s="1"/>
  <c r="AX101" i="1"/>
  <c r="AX12" i="1" s="1"/>
  <c r="AX67" i="1"/>
  <c r="AX66" i="1"/>
  <c r="AX65" i="1"/>
  <c r="AX64" i="1"/>
  <c r="AX23" i="1"/>
  <c r="BB146" i="18"/>
  <c r="BB72" i="18"/>
  <c r="BG146" i="18"/>
  <c r="BG85" i="18"/>
  <c r="BG72" i="18"/>
  <c r="BL146" i="18"/>
  <c r="BL72" i="18"/>
  <c r="CH21" i="7"/>
  <c r="BT21" i="7"/>
  <c r="BF21" i="7"/>
  <c r="AR21" i="7"/>
  <c r="AD21" i="7"/>
  <c r="P21" i="7"/>
  <c r="AZ91" i="1"/>
  <c r="AU91" i="1"/>
  <c r="AP91" i="1"/>
  <c r="AK91" i="1"/>
  <c r="AA91" i="1"/>
  <c r="V91" i="1"/>
  <c r="L91" i="1"/>
  <c r="G91" i="1"/>
  <c r="AC80" i="1"/>
  <c r="AC79" i="1"/>
  <c r="AC78" i="1"/>
  <c r="AC77" i="1"/>
  <c r="AC74" i="1"/>
  <c r="AC73" i="1"/>
  <c r="AC72" i="1"/>
  <c r="AC71" i="1"/>
  <c r="CH100" i="7"/>
  <c r="BT100" i="7"/>
  <c r="BF100" i="7"/>
  <c r="AR100" i="7"/>
  <c r="AD100" i="7"/>
  <c r="P100" i="7"/>
  <c r="CH70" i="7"/>
  <c r="BT70" i="7"/>
  <c r="BF70" i="7"/>
  <c r="AR70" i="7"/>
  <c r="AD70" i="7"/>
  <c r="P70" i="7"/>
  <c r="AZ170" i="1"/>
  <c r="AU170" i="1"/>
  <c r="AP170" i="1"/>
  <c r="AK170" i="1"/>
  <c r="AA170" i="1"/>
  <c r="V170" i="1"/>
  <c r="L170" i="1"/>
  <c r="G170" i="1"/>
  <c r="AZ140" i="1"/>
  <c r="AU140" i="1"/>
  <c r="AP140" i="1"/>
  <c r="AK140" i="1"/>
  <c r="AA140" i="1"/>
  <c r="V140" i="1"/>
  <c r="L140" i="1"/>
  <c r="G140" i="1"/>
  <c r="CH18" i="7"/>
  <c r="BT18" i="7"/>
  <c r="BF18" i="7"/>
  <c r="AR18" i="7"/>
  <c r="AD18" i="7"/>
  <c r="P18" i="7"/>
  <c r="CH58" i="7"/>
  <c r="BT58" i="7"/>
  <c r="BF58" i="7"/>
  <c r="AR58" i="7"/>
  <c r="AD58" i="7"/>
  <c r="P58" i="7"/>
  <c r="CH57" i="7"/>
  <c r="BT57" i="7"/>
  <c r="BF57" i="7"/>
  <c r="AR57" i="7"/>
  <c r="AD57" i="7"/>
  <c r="P57" i="7"/>
  <c r="CH56" i="7"/>
  <c r="BT56" i="7"/>
  <c r="BF56" i="7"/>
  <c r="AR56" i="7"/>
  <c r="AD56" i="7"/>
  <c r="P56" i="7"/>
  <c r="CH55" i="7"/>
  <c r="BT55" i="7"/>
  <c r="BF55" i="7"/>
  <c r="AR55" i="7"/>
  <c r="AD55" i="7"/>
  <c r="P55" i="7"/>
  <c r="CH95" i="7"/>
  <c r="BT95" i="7"/>
  <c r="BF95" i="7"/>
  <c r="AR95" i="7"/>
  <c r="AD95" i="7"/>
  <c r="P95" i="7"/>
  <c r="CH84" i="7"/>
  <c r="BT84" i="7"/>
  <c r="BF84" i="7"/>
  <c r="AR84" i="7"/>
  <c r="AD84" i="7"/>
  <c r="P84" i="7"/>
  <c r="CH78" i="7"/>
  <c r="BT78" i="7"/>
  <c r="BF78" i="7"/>
  <c r="AR78" i="7"/>
  <c r="AD78" i="7"/>
  <c r="P78" i="7"/>
  <c r="CH77" i="7"/>
  <c r="BT77" i="7"/>
  <c r="BF77" i="7"/>
  <c r="AR77" i="7"/>
  <c r="AD77" i="7"/>
  <c r="P77" i="7"/>
  <c r="AZ88" i="1"/>
  <c r="AU88" i="1"/>
  <c r="AP88" i="1"/>
  <c r="AK88" i="1"/>
  <c r="AA88" i="1"/>
  <c r="V88" i="1"/>
  <c r="L88" i="1"/>
  <c r="G88" i="1"/>
  <c r="AZ128" i="1"/>
  <c r="AU128" i="1"/>
  <c r="AP128" i="1"/>
  <c r="AK128" i="1"/>
  <c r="AA128" i="1"/>
  <c r="V128" i="1"/>
  <c r="L128" i="1"/>
  <c r="G128" i="1"/>
  <c r="AZ127" i="1"/>
  <c r="AU127" i="1"/>
  <c r="AP127" i="1"/>
  <c r="AK127" i="1"/>
  <c r="AA127" i="1"/>
  <c r="V127" i="1"/>
  <c r="L127" i="1"/>
  <c r="G127" i="1"/>
  <c r="AZ126" i="1"/>
  <c r="AU126" i="1"/>
  <c r="AP126" i="1"/>
  <c r="AK126" i="1"/>
  <c r="AA126" i="1"/>
  <c r="V126" i="1"/>
  <c r="L126" i="1"/>
  <c r="G126" i="1"/>
  <c r="AZ125" i="1"/>
  <c r="AU125" i="1"/>
  <c r="AP125" i="1"/>
  <c r="AK125" i="1"/>
  <c r="AA125" i="1"/>
  <c r="V125" i="1"/>
  <c r="L125" i="1"/>
  <c r="G125" i="1"/>
  <c r="AZ165" i="1"/>
  <c r="AU165" i="1"/>
  <c r="AP165" i="1"/>
  <c r="AK165" i="1"/>
  <c r="AA165" i="1"/>
  <c r="V165" i="1"/>
  <c r="L165" i="1"/>
  <c r="G165" i="1"/>
  <c r="AZ154" i="1"/>
  <c r="AU154" i="1"/>
  <c r="AP154" i="1"/>
  <c r="AK154" i="1"/>
  <c r="AA154" i="1"/>
  <c r="V154" i="1"/>
  <c r="L154" i="1"/>
  <c r="G154" i="1"/>
  <c r="AZ148" i="1"/>
  <c r="AU148" i="1"/>
  <c r="AP148" i="1"/>
  <c r="AK148" i="1"/>
  <c r="AA148" i="1"/>
  <c r="V148" i="1"/>
  <c r="L148" i="1"/>
  <c r="G148" i="1"/>
  <c r="AZ147" i="1"/>
  <c r="AU147" i="1"/>
  <c r="AP147" i="1"/>
  <c r="AK147" i="1"/>
  <c r="AA147" i="1"/>
  <c r="V147" i="1"/>
  <c r="L147" i="1"/>
  <c r="G147" i="1"/>
  <c r="AZ314" i="1"/>
  <c r="AU314" i="1"/>
  <c r="AP314" i="1"/>
  <c r="AK314" i="1"/>
  <c r="AA314" i="1"/>
  <c r="V314" i="1"/>
  <c r="L314" i="1"/>
  <c r="G314" i="1"/>
  <c r="CH314" i="7"/>
  <c r="BT314" i="7"/>
  <c r="BF314" i="7"/>
  <c r="AR314" i="7"/>
  <c r="AD314" i="7"/>
  <c r="P314" i="7"/>
  <c r="CH313" i="7"/>
  <c r="BT313" i="7"/>
  <c r="BF313" i="7"/>
  <c r="AR313" i="7"/>
  <c r="AD313" i="7"/>
  <c r="P313" i="7"/>
  <c r="CH312" i="7"/>
  <c r="BT312" i="7"/>
  <c r="BF312" i="7"/>
  <c r="AR312" i="7"/>
  <c r="AD312" i="7"/>
  <c r="P312" i="7"/>
  <c r="AZ384" i="1"/>
  <c r="AU384" i="1"/>
  <c r="AP384" i="1"/>
  <c r="AK384" i="1"/>
  <c r="AA384" i="1"/>
  <c r="V384" i="1"/>
  <c r="L384" i="1"/>
  <c r="G384" i="1"/>
  <c r="AZ383" i="1"/>
  <c r="AU383" i="1"/>
  <c r="AP383" i="1"/>
  <c r="AK383" i="1"/>
  <c r="AA383" i="1"/>
  <c r="V383" i="1"/>
  <c r="L383" i="1"/>
  <c r="G383" i="1"/>
  <c r="AZ382" i="1"/>
  <c r="AU382" i="1"/>
  <c r="AP382" i="1"/>
  <c r="AK382" i="1"/>
  <c r="AA382" i="1"/>
  <c r="V382" i="1"/>
  <c r="L382" i="1"/>
  <c r="G382" i="1"/>
  <c r="CH25" i="7"/>
  <c r="BT25" i="7"/>
  <c r="BF25" i="7"/>
  <c r="AR25" i="7"/>
  <c r="AD25" i="7"/>
  <c r="P25" i="7"/>
  <c r="CH51" i="7"/>
  <c r="BT51" i="7"/>
  <c r="BF51" i="7"/>
  <c r="AR51" i="7"/>
  <c r="AD51" i="7"/>
  <c r="P51" i="7"/>
  <c r="CH50" i="7"/>
  <c r="BT50" i="7"/>
  <c r="BF50" i="7"/>
  <c r="AR50" i="7"/>
  <c r="AD50" i="7"/>
  <c r="P50" i="7"/>
  <c r="CH49" i="7"/>
  <c r="BT49" i="7"/>
  <c r="BF49" i="7"/>
  <c r="AR49" i="7"/>
  <c r="AD49" i="7"/>
  <c r="P49" i="7"/>
  <c r="CH48" i="7"/>
  <c r="BT48" i="7"/>
  <c r="BF48" i="7"/>
  <c r="AR48" i="7"/>
  <c r="AD48" i="7"/>
  <c r="P48" i="7"/>
  <c r="CH47" i="7"/>
  <c r="BT47" i="7"/>
  <c r="BF47" i="7"/>
  <c r="AR47" i="7"/>
  <c r="AD47" i="7"/>
  <c r="P47" i="7"/>
  <c r="CH99" i="7"/>
  <c r="BT99" i="7"/>
  <c r="BF99" i="7"/>
  <c r="AR99" i="7"/>
  <c r="AD99" i="7"/>
  <c r="P99" i="7"/>
  <c r="CH94" i="7"/>
  <c r="BT94" i="7"/>
  <c r="BF94" i="7"/>
  <c r="AR94" i="7"/>
  <c r="AD94" i="7"/>
  <c r="P94" i="7"/>
  <c r="CH93" i="7"/>
  <c r="BT93" i="7"/>
  <c r="BF93" i="7"/>
  <c r="AR93" i="7"/>
  <c r="AD93" i="7"/>
  <c r="P93" i="7"/>
  <c r="CH92" i="7"/>
  <c r="BT92" i="7"/>
  <c r="BF92" i="7"/>
  <c r="AR92" i="7"/>
  <c r="AD92" i="7"/>
  <c r="P92" i="7"/>
  <c r="CH87" i="7"/>
  <c r="BT87" i="7"/>
  <c r="BF87" i="7"/>
  <c r="AR87" i="7"/>
  <c r="AD87" i="7"/>
  <c r="P87" i="7"/>
  <c r="CH86" i="7"/>
  <c r="BT86" i="7"/>
  <c r="BF86" i="7"/>
  <c r="AR86" i="7"/>
  <c r="AD86" i="7"/>
  <c r="P86" i="7"/>
  <c r="CH79" i="7"/>
  <c r="BT79" i="7"/>
  <c r="BF79" i="7"/>
  <c r="AR79" i="7"/>
  <c r="AD79" i="7"/>
  <c r="P79" i="7"/>
  <c r="AZ95" i="1"/>
  <c r="AU95" i="1"/>
  <c r="AP95" i="1"/>
  <c r="AK95" i="1"/>
  <c r="AA95" i="1"/>
  <c r="V95" i="1"/>
  <c r="L95" i="1"/>
  <c r="G95" i="1"/>
  <c r="AZ121" i="1"/>
  <c r="AU121" i="1"/>
  <c r="AP121" i="1"/>
  <c r="AK121" i="1"/>
  <c r="AA121" i="1"/>
  <c r="V121" i="1"/>
  <c r="L121" i="1"/>
  <c r="G121" i="1"/>
  <c r="AZ120" i="1"/>
  <c r="AU120" i="1"/>
  <c r="AP120" i="1"/>
  <c r="AK120" i="1"/>
  <c r="AA120" i="1"/>
  <c r="V120" i="1"/>
  <c r="L120" i="1"/>
  <c r="G120" i="1"/>
  <c r="AZ119" i="1"/>
  <c r="AU119" i="1"/>
  <c r="AP119" i="1"/>
  <c r="AK119" i="1"/>
  <c r="AA119" i="1"/>
  <c r="V119" i="1"/>
  <c r="L119" i="1"/>
  <c r="G119" i="1"/>
  <c r="AZ118" i="1"/>
  <c r="AU118" i="1"/>
  <c r="AP118" i="1"/>
  <c r="AK118" i="1"/>
  <c r="AA118" i="1"/>
  <c r="V118" i="1"/>
  <c r="L118" i="1"/>
  <c r="G118" i="1"/>
  <c r="AZ117" i="1"/>
  <c r="AU117" i="1"/>
  <c r="AP117" i="1"/>
  <c r="AK117" i="1"/>
  <c r="AA117" i="1"/>
  <c r="V117" i="1"/>
  <c r="L117" i="1"/>
  <c r="G117" i="1"/>
  <c r="AZ169" i="1"/>
  <c r="AU169" i="1"/>
  <c r="AP169" i="1"/>
  <c r="AK169" i="1"/>
  <c r="AA169" i="1"/>
  <c r="V169" i="1"/>
  <c r="L169" i="1"/>
  <c r="G169" i="1"/>
  <c r="AZ164" i="1"/>
  <c r="AU164" i="1"/>
  <c r="AP164" i="1"/>
  <c r="AK164" i="1"/>
  <c r="AA164" i="1"/>
  <c r="V164" i="1"/>
  <c r="L164" i="1"/>
  <c r="G164" i="1"/>
  <c r="AZ163" i="1"/>
  <c r="AU163" i="1"/>
  <c r="AP163" i="1"/>
  <c r="AK163" i="1"/>
  <c r="AA163" i="1"/>
  <c r="V163" i="1"/>
  <c r="L163" i="1"/>
  <c r="G163" i="1"/>
  <c r="AZ162" i="1"/>
  <c r="AU162" i="1"/>
  <c r="AP162" i="1"/>
  <c r="AK162" i="1"/>
  <c r="AA162" i="1"/>
  <c r="V162" i="1"/>
  <c r="L162" i="1"/>
  <c r="G162" i="1"/>
  <c r="AZ157" i="1"/>
  <c r="AU157" i="1"/>
  <c r="AP157" i="1"/>
  <c r="AK157" i="1"/>
  <c r="AA157" i="1"/>
  <c r="V157" i="1"/>
  <c r="L157" i="1"/>
  <c r="G157" i="1"/>
  <c r="AZ156" i="1"/>
  <c r="AU156" i="1"/>
  <c r="AP156" i="1"/>
  <c r="AK156" i="1"/>
  <c r="AA156" i="1"/>
  <c r="V156" i="1"/>
  <c r="L156" i="1"/>
  <c r="G156" i="1"/>
  <c r="AZ149" i="1"/>
  <c r="AU149" i="1"/>
  <c r="AP149" i="1"/>
  <c r="AK149" i="1"/>
  <c r="AA149" i="1"/>
  <c r="V149" i="1"/>
  <c r="L149" i="1"/>
  <c r="G149" i="1"/>
  <c r="A1" i="21"/>
  <c r="A6" i="21"/>
  <c r="A4" i="21"/>
  <c r="A3" i="21"/>
  <c r="A5" i="21"/>
  <c r="A2" i="21"/>
  <c r="A7" i="21"/>
  <c r="Y68" i="1" l="1"/>
  <c r="J192" i="1"/>
  <c r="AS18" i="1"/>
  <c r="AX30" i="1"/>
  <c r="AN30" i="1"/>
  <c r="J16" i="1"/>
  <c r="J18" i="1" s="1"/>
  <c r="AI30" i="1"/>
  <c r="Y192" i="1"/>
  <c r="AS416" i="1"/>
  <c r="T416" i="1"/>
  <c r="E416" i="1"/>
  <c r="AX68" i="1"/>
  <c r="AX43" i="1" s="1"/>
  <c r="AN416" i="1"/>
  <c r="Y416" i="1"/>
  <c r="AI68" i="1"/>
  <c r="E68" i="1"/>
  <c r="AN68" i="1"/>
  <c r="T18" i="1"/>
  <c r="T42" i="1" s="1"/>
  <c r="J416" i="1"/>
  <c r="J68" i="1"/>
  <c r="Y18" i="1"/>
  <c r="Y42" i="1" s="1"/>
  <c r="AN18" i="1"/>
  <c r="T192" i="1"/>
  <c r="E21" i="1"/>
  <c r="E30" i="1" s="1"/>
  <c r="AS68" i="1"/>
  <c r="AS30" i="1"/>
  <c r="AI18" i="1"/>
  <c r="E18" i="1"/>
  <c r="AX18" i="1"/>
  <c r="AN192" i="1"/>
  <c r="T24" i="1"/>
  <c r="T30" i="1" s="1"/>
  <c r="AI416" i="1"/>
  <c r="E192" i="1"/>
  <c r="AX416" i="1"/>
  <c r="AI192" i="1"/>
  <c r="AX192" i="1"/>
  <c r="Y22" i="1"/>
  <c r="Y30" i="1" s="1"/>
  <c r="J23" i="1"/>
  <c r="J30" i="1" s="1"/>
  <c r="AS192" i="1"/>
  <c r="CH91" i="7"/>
  <c r="BT91" i="7"/>
  <c r="BF91" i="7"/>
  <c r="AR91" i="7"/>
  <c r="AD91" i="7"/>
  <c r="P91" i="7"/>
  <c r="AZ161" i="1"/>
  <c r="AU161" i="1"/>
  <c r="AP161" i="1"/>
  <c r="AK161" i="1"/>
  <c r="AA161" i="1"/>
  <c r="V161" i="1"/>
  <c r="L161" i="1"/>
  <c r="G161" i="1"/>
  <c r="CH90" i="7"/>
  <c r="BT90" i="7"/>
  <c r="BF90" i="7"/>
  <c r="AR90" i="7"/>
  <c r="AD90" i="7"/>
  <c r="P90" i="7"/>
  <c r="CH89" i="7"/>
  <c r="BT89" i="7"/>
  <c r="BF89" i="7"/>
  <c r="AR89" i="7"/>
  <c r="AD89" i="7"/>
  <c r="P89" i="7"/>
  <c r="CH88" i="7"/>
  <c r="BT88" i="7"/>
  <c r="BF88" i="7"/>
  <c r="AR88" i="7"/>
  <c r="AD88" i="7"/>
  <c r="P88" i="7"/>
  <c r="CH85" i="7"/>
  <c r="BT85" i="7"/>
  <c r="BF85" i="7"/>
  <c r="AR85" i="7"/>
  <c r="AD85" i="7"/>
  <c r="P85" i="7"/>
  <c r="CH76" i="7"/>
  <c r="BT76" i="7"/>
  <c r="BF76" i="7"/>
  <c r="AR76" i="7"/>
  <c r="AD76" i="7"/>
  <c r="P76" i="7"/>
  <c r="CH75" i="7"/>
  <c r="BT75" i="7"/>
  <c r="BF75" i="7"/>
  <c r="AR75" i="7"/>
  <c r="AD75" i="7"/>
  <c r="P75" i="7"/>
  <c r="CH74" i="7"/>
  <c r="BT74" i="7"/>
  <c r="BF74" i="7"/>
  <c r="AR74" i="7"/>
  <c r="AD74" i="7"/>
  <c r="P74" i="7"/>
  <c r="CH73" i="7"/>
  <c r="BT73" i="7"/>
  <c r="BF73" i="7"/>
  <c r="AR73" i="7"/>
  <c r="AD73" i="7"/>
  <c r="P73" i="7"/>
  <c r="CH71" i="7"/>
  <c r="BT71" i="7"/>
  <c r="BF71" i="7"/>
  <c r="AR71" i="7"/>
  <c r="AD71" i="7"/>
  <c r="P71" i="7"/>
  <c r="AZ160" i="1"/>
  <c r="AU160" i="1"/>
  <c r="AP160" i="1"/>
  <c r="AK160" i="1"/>
  <c r="AA160" i="1"/>
  <c r="V160" i="1"/>
  <c r="L160" i="1"/>
  <c r="G160" i="1"/>
  <c r="AZ159" i="1"/>
  <c r="AU159" i="1"/>
  <c r="AP159" i="1"/>
  <c r="AK159" i="1"/>
  <c r="AA159" i="1"/>
  <c r="V159" i="1"/>
  <c r="L159" i="1"/>
  <c r="G159" i="1"/>
  <c r="AZ158" i="1"/>
  <c r="AU158" i="1"/>
  <c r="AP158" i="1"/>
  <c r="AK158" i="1"/>
  <c r="AA158" i="1"/>
  <c r="V158" i="1"/>
  <c r="L158" i="1"/>
  <c r="G158" i="1"/>
  <c r="AZ155" i="1"/>
  <c r="AU155" i="1"/>
  <c r="AP155" i="1"/>
  <c r="AK155" i="1"/>
  <c r="AA155" i="1"/>
  <c r="V155" i="1"/>
  <c r="L155" i="1"/>
  <c r="G155" i="1"/>
  <c r="AZ146" i="1"/>
  <c r="AU146" i="1"/>
  <c r="AP146" i="1"/>
  <c r="AK146" i="1"/>
  <c r="AA146" i="1"/>
  <c r="V146" i="1"/>
  <c r="L146" i="1"/>
  <c r="G146" i="1"/>
  <c r="AZ145" i="1"/>
  <c r="AU145" i="1"/>
  <c r="AP145" i="1"/>
  <c r="AK145" i="1"/>
  <c r="AA145" i="1"/>
  <c r="V145" i="1"/>
  <c r="L145" i="1"/>
  <c r="G145" i="1"/>
  <c r="AZ144" i="1"/>
  <c r="AU144" i="1"/>
  <c r="AP144" i="1"/>
  <c r="AK144" i="1"/>
  <c r="AA144" i="1"/>
  <c r="V144" i="1"/>
  <c r="L144" i="1"/>
  <c r="G144" i="1"/>
  <c r="AZ143" i="1"/>
  <c r="AU143" i="1"/>
  <c r="AP143" i="1"/>
  <c r="AK143" i="1"/>
  <c r="AA143" i="1"/>
  <c r="V143" i="1"/>
  <c r="L143" i="1"/>
  <c r="G143" i="1"/>
  <c r="AZ141" i="1"/>
  <c r="AU141" i="1"/>
  <c r="AP141" i="1"/>
  <c r="AK141" i="1"/>
  <c r="AA141" i="1"/>
  <c r="V141" i="1"/>
  <c r="L141" i="1"/>
  <c r="G141" i="1"/>
  <c r="AS42" i="1" l="1"/>
  <c r="J43" i="1"/>
  <c r="AN42" i="1"/>
  <c r="E43" i="1"/>
  <c r="AN32" i="1"/>
  <c r="AI43" i="1"/>
  <c r="AS43" i="1"/>
  <c r="AN43" i="1"/>
  <c r="T43" i="1"/>
  <c r="T32" i="1"/>
  <c r="Y43" i="1"/>
  <c r="Y32" i="1"/>
  <c r="AX32" i="1"/>
  <c r="AX42" i="1"/>
  <c r="E42" i="1"/>
  <c r="E32" i="1"/>
  <c r="AI32" i="1"/>
  <c r="AI42" i="1"/>
  <c r="J42" i="1"/>
  <c r="J32" i="1"/>
  <c r="AN44" i="1"/>
  <c r="AN38" i="1"/>
  <c r="AS32" i="1"/>
  <c r="CH98" i="7"/>
  <c r="BT98" i="7"/>
  <c r="BF98" i="7"/>
  <c r="AR98" i="7"/>
  <c r="AD98" i="7"/>
  <c r="P98" i="7"/>
  <c r="CH97" i="7"/>
  <c r="BT97" i="7"/>
  <c r="BF97" i="7"/>
  <c r="AR97" i="7"/>
  <c r="AD97" i="7"/>
  <c r="P97" i="7"/>
  <c r="AZ168" i="1"/>
  <c r="AU168" i="1"/>
  <c r="AP168" i="1"/>
  <c r="AK168" i="1"/>
  <c r="AA168" i="1"/>
  <c r="V168" i="1"/>
  <c r="L168" i="1"/>
  <c r="G168" i="1"/>
  <c r="AZ167" i="1"/>
  <c r="AU167" i="1"/>
  <c r="AP167" i="1"/>
  <c r="AK167" i="1"/>
  <c r="AA167" i="1"/>
  <c r="V167" i="1"/>
  <c r="L167" i="1"/>
  <c r="G167" i="1"/>
  <c r="AZ267" i="1"/>
  <c r="AU267" i="1"/>
  <c r="AP267" i="1"/>
  <c r="AK267" i="1"/>
  <c r="AA267" i="1"/>
  <c r="V267" i="1"/>
  <c r="L267" i="1"/>
  <c r="G267" i="1"/>
  <c r="AZ266" i="1"/>
  <c r="AU266" i="1"/>
  <c r="AP266" i="1"/>
  <c r="AK266" i="1"/>
  <c r="AA266" i="1"/>
  <c r="V266" i="1"/>
  <c r="L266" i="1"/>
  <c r="G266" i="1"/>
  <c r="AZ265" i="1"/>
  <c r="AU265" i="1"/>
  <c r="AP265" i="1"/>
  <c r="AK265" i="1"/>
  <c r="AA265" i="1"/>
  <c r="V265" i="1"/>
  <c r="L265" i="1"/>
  <c r="G265" i="1"/>
  <c r="CH296" i="7"/>
  <c r="BT296" i="7"/>
  <c r="BF296" i="7"/>
  <c r="AR296" i="7"/>
  <c r="AD296" i="7"/>
  <c r="P296" i="7"/>
  <c r="CH332" i="7"/>
  <c r="BT332" i="7"/>
  <c r="BF332" i="7"/>
  <c r="AR332" i="7"/>
  <c r="AD332" i="7"/>
  <c r="P332" i="7"/>
  <c r="AZ324" i="1"/>
  <c r="AU324" i="1"/>
  <c r="AP324" i="1"/>
  <c r="AK324" i="1"/>
  <c r="AA324" i="1"/>
  <c r="V324" i="1"/>
  <c r="L324" i="1"/>
  <c r="G324" i="1"/>
  <c r="AZ366" i="1"/>
  <c r="AU366" i="1"/>
  <c r="AP366" i="1"/>
  <c r="AK366" i="1"/>
  <c r="AA366" i="1"/>
  <c r="V366" i="1"/>
  <c r="L366" i="1"/>
  <c r="G366" i="1"/>
  <c r="AZ402" i="1"/>
  <c r="AU402" i="1"/>
  <c r="AP402" i="1"/>
  <c r="AK402" i="1"/>
  <c r="AA402" i="1"/>
  <c r="V402" i="1"/>
  <c r="L402" i="1"/>
  <c r="G402" i="1"/>
  <c r="AI38" i="1" l="1"/>
  <c r="AI44" i="1"/>
  <c r="E38" i="1"/>
  <c r="E40" i="1" s="1"/>
  <c r="E45" i="1" s="1"/>
  <c r="E44" i="1"/>
  <c r="AX44" i="1"/>
  <c r="AX38" i="1"/>
  <c r="Y44" i="1"/>
  <c r="Y38" i="1"/>
  <c r="AS44" i="1"/>
  <c r="AS38" i="1"/>
  <c r="T38" i="1"/>
  <c r="T40" i="1" s="1"/>
  <c r="T45" i="1" s="1"/>
  <c r="T44" i="1"/>
  <c r="J44" i="1"/>
  <c r="J38" i="1"/>
  <c r="J40" i="1" s="1"/>
  <c r="CH29" i="7"/>
  <c r="BT29" i="7"/>
  <c r="BF29" i="7"/>
  <c r="AR29" i="7"/>
  <c r="AD29" i="7"/>
  <c r="P29" i="7"/>
  <c r="CH28" i="7"/>
  <c r="BT28" i="7"/>
  <c r="BF28" i="7"/>
  <c r="AR28" i="7"/>
  <c r="AD28" i="7"/>
  <c r="P28" i="7"/>
  <c r="CH27" i="7"/>
  <c r="BT27" i="7"/>
  <c r="BF27" i="7"/>
  <c r="AR27" i="7"/>
  <c r="AD27" i="7"/>
  <c r="P27" i="7"/>
  <c r="CH26" i="7"/>
  <c r="BT26" i="7"/>
  <c r="BF26" i="7"/>
  <c r="AR26" i="7"/>
  <c r="AD26" i="7"/>
  <c r="P26" i="7"/>
  <c r="CH24" i="7"/>
  <c r="BT24" i="7"/>
  <c r="BF24" i="7"/>
  <c r="AR24" i="7"/>
  <c r="AD24" i="7"/>
  <c r="P24" i="7"/>
  <c r="CH23" i="7"/>
  <c r="BT23" i="7"/>
  <c r="BF23" i="7"/>
  <c r="AR23" i="7"/>
  <c r="AD23" i="7"/>
  <c r="P23" i="7"/>
  <c r="CH22" i="7"/>
  <c r="BT22" i="7"/>
  <c r="BF22" i="7"/>
  <c r="AR22" i="7"/>
  <c r="AD22" i="7"/>
  <c r="P22" i="7"/>
  <c r="CH20" i="7"/>
  <c r="BT20" i="7"/>
  <c r="BF20" i="7"/>
  <c r="AR20" i="7"/>
  <c r="AD20" i="7"/>
  <c r="P20" i="7"/>
  <c r="CH19" i="7"/>
  <c r="BT19" i="7"/>
  <c r="BF19" i="7"/>
  <c r="AR19" i="7"/>
  <c r="AD19" i="7"/>
  <c r="P19" i="7"/>
  <c r="CH17" i="7"/>
  <c r="BT17" i="7"/>
  <c r="BF17" i="7"/>
  <c r="AR17" i="7"/>
  <c r="AD17" i="7"/>
  <c r="P17" i="7"/>
  <c r="CH16" i="7"/>
  <c r="BT16" i="7"/>
  <c r="BF16" i="7"/>
  <c r="AR16" i="7"/>
  <c r="AD16" i="7"/>
  <c r="P16" i="7"/>
  <c r="CH38" i="7"/>
  <c r="BT38" i="7"/>
  <c r="BF38" i="7"/>
  <c r="AR38" i="7"/>
  <c r="AD38" i="7"/>
  <c r="P38" i="7"/>
  <c r="CH37" i="7"/>
  <c r="BT37" i="7"/>
  <c r="BF37" i="7"/>
  <c r="AR37" i="7"/>
  <c r="AD37" i="7"/>
  <c r="P37" i="7"/>
  <c r="CH36" i="7"/>
  <c r="BT36" i="7"/>
  <c r="BF36" i="7"/>
  <c r="AR36" i="7"/>
  <c r="AD36" i="7"/>
  <c r="P36" i="7"/>
  <c r="CH35" i="7"/>
  <c r="BT35" i="7"/>
  <c r="BF35" i="7"/>
  <c r="AR35" i="7"/>
  <c r="AD35" i="7"/>
  <c r="P35" i="7"/>
  <c r="BN144" i="18"/>
  <c r="BI144" i="18"/>
  <c r="BD144" i="18"/>
  <c r="AY144" i="18"/>
  <c r="AT144" i="18"/>
  <c r="AO144" i="18"/>
  <c r="AJ144" i="18"/>
  <c r="AE144" i="18"/>
  <c r="Z144" i="18"/>
  <c r="U144" i="18"/>
  <c r="P144" i="18"/>
  <c r="K144" i="18"/>
  <c r="BN143" i="18"/>
  <c r="BI143" i="18"/>
  <c r="BD143" i="18"/>
  <c r="AY143" i="18"/>
  <c r="AT143" i="18"/>
  <c r="AO143" i="18"/>
  <c r="AJ143" i="18"/>
  <c r="AE143" i="18"/>
  <c r="Z143" i="18"/>
  <c r="U143" i="18"/>
  <c r="P143" i="18"/>
  <c r="K143" i="18"/>
  <c r="BN142" i="18"/>
  <c r="BI142" i="18"/>
  <c r="BD142" i="18"/>
  <c r="AY142" i="18"/>
  <c r="AT142" i="18"/>
  <c r="AO142" i="18"/>
  <c r="AJ142" i="18"/>
  <c r="AE142" i="18"/>
  <c r="Z142" i="18"/>
  <c r="U142" i="18"/>
  <c r="P142" i="18"/>
  <c r="K142" i="18"/>
  <c r="BN141" i="18"/>
  <c r="BI141" i="18"/>
  <c r="BD141" i="18"/>
  <c r="AY141" i="18"/>
  <c r="AT141" i="18"/>
  <c r="AO141" i="18"/>
  <c r="AJ141" i="18"/>
  <c r="AE141" i="18"/>
  <c r="Z141" i="18"/>
  <c r="U141" i="18"/>
  <c r="P141" i="18"/>
  <c r="K141" i="18"/>
  <c r="BN140" i="18"/>
  <c r="BI140" i="18"/>
  <c r="BD140" i="18"/>
  <c r="AY140" i="18"/>
  <c r="AT140" i="18"/>
  <c r="AO140" i="18"/>
  <c r="AJ140" i="18"/>
  <c r="AE140" i="18"/>
  <c r="Z140" i="18"/>
  <c r="U140" i="18"/>
  <c r="P140" i="18"/>
  <c r="K140" i="18"/>
  <c r="BN139" i="18"/>
  <c r="BI139" i="18"/>
  <c r="BD139" i="18"/>
  <c r="AY139" i="18"/>
  <c r="AT139" i="18"/>
  <c r="AO139" i="18"/>
  <c r="AJ139" i="18"/>
  <c r="AE139" i="18"/>
  <c r="Z139" i="18"/>
  <c r="U139" i="18"/>
  <c r="P139" i="18"/>
  <c r="K139" i="18"/>
  <c r="BN138" i="18"/>
  <c r="BI138" i="18"/>
  <c r="BD138" i="18"/>
  <c r="AY138" i="18"/>
  <c r="AT138" i="18"/>
  <c r="AO138" i="18"/>
  <c r="AJ138" i="18"/>
  <c r="AE138" i="18"/>
  <c r="Z138" i="18"/>
  <c r="U138" i="18"/>
  <c r="P138" i="18"/>
  <c r="K138" i="18"/>
  <c r="BN137" i="18"/>
  <c r="BI137" i="18"/>
  <c r="BD137" i="18"/>
  <c r="AY137" i="18"/>
  <c r="AT137" i="18"/>
  <c r="AO137" i="18"/>
  <c r="AJ137" i="18"/>
  <c r="AE137" i="18"/>
  <c r="Z137" i="18"/>
  <c r="U137" i="18"/>
  <c r="P137" i="18"/>
  <c r="K137" i="18"/>
  <c r="BN136" i="18"/>
  <c r="BI136" i="18"/>
  <c r="BD136" i="18"/>
  <c r="AY136" i="18"/>
  <c r="AT136" i="18"/>
  <c r="AO136" i="18"/>
  <c r="AJ136" i="18"/>
  <c r="AE136" i="18"/>
  <c r="Z136" i="18"/>
  <c r="U136" i="18"/>
  <c r="P136" i="18"/>
  <c r="K136" i="18"/>
  <c r="BN135" i="18"/>
  <c r="BI135" i="18"/>
  <c r="BD135" i="18"/>
  <c r="AY135" i="18"/>
  <c r="AT135" i="18"/>
  <c r="AO135" i="18"/>
  <c r="AJ135" i="18"/>
  <c r="AE135" i="18"/>
  <c r="Z135" i="18"/>
  <c r="U135" i="18"/>
  <c r="P135" i="18"/>
  <c r="K135" i="18"/>
  <c r="BN134" i="18"/>
  <c r="BI134" i="18"/>
  <c r="BD134" i="18"/>
  <c r="AY134" i="18"/>
  <c r="AT134" i="18"/>
  <c r="AO134" i="18"/>
  <c r="AJ134" i="18"/>
  <c r="AE134" i="18"/>
  <c r="Z134" i="18"/>
  <c r="U134" i="18"/>
  <c r="P134" i="18"/>
  <c r="K134" i="18"/>
  <c r="BN133" i="18"/>
  <c r="BI133" i="18"/>
  <c r="BD133" i="18"/>
  <c r="AY133" i="18"/>
  <c r="AT133" i="18"/>
  <c r="AO133" i="18"/>
  <c r="AJ133" i="18"/>
  <c r="AE133" i="18"/>
  <c r="Z133" i="18"/>
  <c r="U133" i="18"/>
  <c r="P133" i="18"/>
  <c r="K133" i="18"/>
  <c r="BN132" i="18"/>
  <c r="BI132" i="18"/>
  <c r="BD132" i="18"/>
  <c r="AY132" i="18"/>
  <c r="AT132" i="18"/>
  <c r="AO132" i="18"/>
  <c r="AJ132" i="18"/>
  <c r="AE132" i="18"/>
  <c r="Z132" i="18"/>
  <c r="U132" i="18"/>
  <c r="P132" i="18"/>
  <c r="K132" i="18"/>
  <c r="BN131" i="18"/>
  <c r="BI131" i="18"/>
  <c r="BD131" i="18"/>
  <c r="AY131" i="18"/>
  <c r="AT131" i="18"/>
  <c r="AO131" i="18"/>
  <c r="AJ131" i="18"/>
  <c r="AE131" i="18"/>
  <c r="Z131" i="18"/>
  <c r="U131" i="18"/>
  <c r="P131" i="18"/>
  <c r="K131" i="18"/>
  <c r="BN130" i="18"/>
  <c r="BI130" i="18"/>
  <c r="BD130" i="18"/>
  <c r="AY130" i="18"/>
  <c r="AT130" i="18"/>
  <c r="AO130" i="18"/>
  <c r="AJ130" i="18"/>
  <c r="AE130" i="18"/>
  <c r="Z130" i="18"/>
  <c r="U130" i="18"/>
  <c r="P130" i="18"/>
  <c r="K130" i="18"/>
  <c r="BN129" i="18"/>
  <c r="BI129" i="18"/>
  <c r="BD129" i="18"/>
  <c r="AY129" i="18"/>
  <c r="AT129" i="18"/>
  <c r="AO129" i="18"/>
  <c r="AJ129" i="18"/>
  <c r="AE129" i="18"/>
  <c r="Z129" i="18"/>
  <c r="U129" i="18"/>
  <c r="P129" i="18"/>
  <c r="K129" i="18"/>
  <c r="BN128" i="18"/>
  <c r="BI128" i="18"/>
  <c r="BD128" i="18"/>
  <c r="AY128" i="18"/>
  <c r="AT128" i="18"/>
  <c r="AO128" i="18"/>
  <c r="AJ128" i="18"/>
  <c r="AE128" i="18"/>
  <c r="Z128" i="18"/>
  <c r="U128" i="18"/>
  <c r="P128" i="18"/>
  <c r="K128" i="18"/>
  <c r="BN127" i="18"/>
  <c r="BI127" i="18"/>
  <c r="BD127" i="18"/>
  <c r="AY127" i="18"/>
  <c r="AT127" i="18"/>
  <c r="AO127" i="18"/>
  <c r="AJ127" i="18"/>
  <c r="AE127" i="18"/>
  <c r="Z127" i="18"/>
  <c r="U127" i="18"/>
  <c r="P127" i="18"/>
  <c r="K127" i="18"/>
  <c r="BN126" i="18"/>
  <c r="BI126" i="18"/>
  <c r="BD126" i="18"/>
  <c r="AY126" i="18"/>
  <c r="AT126" i="18"/>
  <c r="AO126" i="18"/>
  <c r="AJ126" i="18"/>
  <c r="AE126" i="18"/>
  <c r="Z126" i="18"/>
  <c r="U126" i="18"/>
  <c r="P126" i="18"/>
  <c r="K126" i="18"/>
  <c r="BN125" i="18"/>
  <c r="BI125" i="18"/>
  <c r="BD125" i="18"/>
  <c r="AY125" i="18"/>
  <c r="AT125" i="18"/>
  <c r="AO125" i="18"/>
  <c r="AJ125" i="18"/>
  <c r="AE125" i="18"/>
  <c r="Z125" i="18"/>
  <c r="U125" i="18"/>
  <c r="P125" i="18"/>
  <c r="K125" i="18"/>
  <c r="BN124" i="18"/>
  <c r="BI124" i="18"/>
  <c r="BD124" i="18"/>
  <c r="AY124" i="18"/>
  <c r="AT124" i="18"/>
  <c r="AO124" i="18"/>
  <c r="AJ124" i="18"/>
  <c r="AE124" i="18"/>
  <c r="Z124" i="18"/>
  <c r="U124" i="18"/>
  <c r="P124" i="18"/>
  <c r="K124" i="18"/>
  <c r="BN123" i="18"/>
  <c r="BI123" i="18"/>
  <c r="BD123" i="18"/>
  <c r="AY123" i="18"/>
  <c r="AT123" i="18"/>
  <c r="AO123" i="18"/>
  <c r="AJ123" i="18"/>
  <c r="AE123" i="18"/>
  <c r="Z123" i="18"/>
  <c r="U123" i="18"/>
  <c r="P123" i="18"/>
  <c r="K123" i="18"/>
  <c r="BN122" i="18"/>
  <c r="BI122" i="18"/>
  <c r="BD122" i="18"/>
  <c r="AY122" i="18"/>
  <c r="AT122" i="18"/>
  <c r="AO122" i="18"/>
  <c r="AJ122" i="18"/>
  <c r="AE122" i="18"/>
  <c r="Z122" i="18"/>
  <c r="U122" i="18"/>
  <c r="P122" i="18"/>
  <c r="K122" i="18"/>
  <c r="BN121" i="18"/>
  <c r="BI121" i="18"/>
  <c r="BD121" i="18"/>
  <c r="AY121" i="18"/>
  <c r="AT121" i="18"/>
  <c r="AO121" i="18"/>
  <c r="AJ121" i="18"/>
  <c r="AE121" i="18"/>
  <c r="Z121" i="18"/>
  <c r="U121" i="18"/>
  <c r="P121" i="18"/>
  <c r="K121" i="18"/>
  <c r="BN120" i="18"/>
  <c r="BI120" i="18"/>
  <c r="BD120" i="18"/>
  <c r="AY120" i="18"/>
  <c r="AT120" i="18"/>
  <c r="AO120" i="18"/>
  <c r="AJ120" i="18"/>
  <c r="AE120" i="18"/>
  <c r="Z120" i="18"/>
  <c r="U120" i="18"/>
  <c r="P120" i="18"/>
  <c r="K120" i="18"/>
  <c r="BN119" i="18"/>
  <c r="BI119" i="18"/>
  <c r="BD119" i="18"/>
  <c r="AY119" i="18"/>
  <c r="AT119" i="18"/>
  <c r="AO119" i="18"/>
  <c r="AJ119" i="18"/>
  <c r="AE119" i="18"/>
  <c r="Z119" i="18"/>
  <c r="U119" i="18"/>
  <c r="P119" i="18"/>
  <c r="K119" i="18"/>
  <c r="BN118" i="18"/>
  <c r="BI118" i="18"/>
  <c r="BD118" i="18"/>
  <c r="AY118" i="18"/>
  <c r="AT118" i="18"/>
  <c r="AO118" i="18"/>
  <c r="AJ118" i="18"/>
  <c r="AE118" i="18"/>
  <c r="Z118" i="18"/>
  <c r="U118" i="18"/>
  <c r="P118" i="18"/>
  <c r="K118" i="18"/>
  <c r="BN117" i="18"/>
  <c r="BI117" i="18"/>
  <c r="BD117" i="18"/>
  <c r="AY117" i="18"/>
  <c r="AT117" i="18"/>
  <c r="AO117" i="18"/>
  <c r="AJ117" i="18"/>
  <c r="AE117" i="18"/>
  <c r="Z117" i="18"/>
  <c r="U117" i="18"/>
  <c r="P117" i="18"/>
  <c r="K117" i="18"/>
  <c r="BN116" i="18"/>
  <c r="BI116" i="18"/>
  <c r="BD116" i="18"/>
  <c r="AY116" i="18"/>
  <c r="AT116" i="18"/>
  <c r="AO116" i="18"/>
  <c r="AJ116" i="18"/>
  <c r="AE116" i="18"/>
  <c r="Z116" i="18"/>
  <c r="U116" i="18"/>
  <c r="P116" i="18"/>
  <c r="K116" i="18"/>
  <c r="BN115" i="18"/>
  <c r="BI115" i="18"/>
  <c r="BD115" i="18"/>
  <c r="AY115" i="18"/>
  <c r="AT115" i="18"/>
  <c r="AO115" i="18"/>
  <c r="AJ115" i="18"/>
  <c r="AE115" i="18"/>
  <c r="Z115" i="18"/>
  <c r="U115" i="18"/>
  <c r="P115" i="18"/>
  <c r="K115" i="18"/>
  <c r="BN114" i="18"/>
  <c r="BI114" i="18"/>
  <c r="BD114" i="18"/>
  <c r="AY114" i="18"/>
  <c r="AT114" i="18"/>
  <c r="AO114" i="18"/>
  <c r="AJ114" i="18"/>
  <c r="AE114" i="18"/>
  <c r="Z114" i="18"/>
  <c r="U114" i="18"/>
  <c r="P114" i="18"/>
  <c r="K114" i="18"/>
  <c r="BN113" i="18"/>
  <c r="BI113" i="18"/>
  <c r="BD113" i="18"/>
  <c r="AY113" i="18"/>
  <c r="AT113" i="18"/>
  <c r="AO113" i="18"/>
  <c r="AJ113" i="18"/>
  <c r="AE113" i="18"/>
  <c r="Z113" i="18"/>
  <c r="U113" i="18"/>
  <c r="P113" i="18"/>
  <c r="K113" i="18"/>
  <c r="BN112" i="18"/>
  <c r="BI112" i="18"/>
  <c r="BD112" i="18"/>
  <c r="AY112" i="18"/>
  <c r="AT112" i="18"/>
  <c r="AO112" i="18"/>
  <c r="AJ112" i="18"/>
  <c r="AE112" i="18"/>
  <c r="Z112" i="18"/>
  <c r="U112" i="18"/>
  <c r="P112" i="18"/>
  <c r="K112" i="18"/>
  <c r="BN111" i="18"/>
  <c r="BI111" i="18"/>
  <c r="BD111" i="18"/>
  <c r="AY111" i="18"/>
  <c r="AT111" i="18"/>
  <c r="AO111" i="18"/>
  <c r="AJ111" i="18"/>
  <c r="AE111" i="18"/>
  <c r="Z111" i="18"/>
  <c r="U111" i="18"/>
  <c r="P111" i="18"/>
  <c r="K111" i="18"/>
  <c r="BN110" i="18"/>
  <c r="BI110" i="18"/>
  <c r="BD110" i="18"/>
  <c r="AY110" i="18"/>
  <c r="AT110" i="18"/>
  <c r="AO110" i="18"/>
  <c r="AJ110" i="18"/>
  <c r="AE110" i="18"/>
  <c r="Z110" i="18"/>
  <c r="U110" i="18"/>
  <c r="P110" i="18"/>
  <c r="K110" i="18"/>
  <c r="BN109" i="18"/>
  <c r="BI109" i="18"/>
  <c r="BD109" i="18"/>
  <c r="AY109" i="18"/>
  <c r="AT109" i="18"/>
  <c r="AO109" i="18"/>
  <c r="AJ109" i="18"/>
  <c r="AE109" i="18"/>
  <c r="Z109" i="18"/>
  <c r="U109" i="18"/>
  <c r="P109" i="18"/>
  <c r="K109" i="18"/>
  <c r="BN108" i="18"/>
  <c r="BI108" i="18"/>
  <c r="BD108" i="18"/>
  <c r="AY108" i="18"/>
  <c r="AT108" i="18"/>
  <c r="AO108" i="18"/>
  <c r="AJ108" i="18"/>
  <c r="AE108" i="18"/>
  <c r="Z108" i="18"/>
  <c r="U108" i="18"/>
  <c r="P108" i="18"/>
  <c r="K108" i="18"/>
  <c r="BN107" i="18"/>
  <c r="BI107" i="18"/>
  <c r="BD107" i="18"/>
  <c r="AY107" i="18"/>
  <c r="AT107" i="18"/>
  <c r="AO107" i="18"/>
  <c r="AJ107" i="18"/>
  <c r="AE107" i="18"/>
  <c r="Z107" i="18"/>
  <c r="U107" i="18"/>
  <c r="P107" i="18"/>
  <c r="K107" i="18"/>
  <c r="BN106" i="18"/>
  <c r="BI106" i="18"/>
  <c r="BD106" i="18"/>
  <c r="AY106" i="18"/>
  <c r="AT106" i="18"/>
  <c r="AO106" i="18"/>
  <c r="AJ106" i="18"/>
  <c r="AE106" i="18"/>
  <c r="Z106" i="18"/>
  <c r="U106" i="18"/>
  <c r="P106" i="18"/>
  <c r="K106" i="18"/>
  <c r="BN105" i="18"/>
  <c r="BI105" i="18"/>
  <c r="BD105" i="18"/>
  <c r="AY105" i="18"/>
  <c r="AT105" i="18"/>
  <c r="AO105" i="18"/>
  <c r="AJ105" i="18"/>
  <c r="AE105" i="18"/>
  <c r="Z105" i="18"/>
  <c r="U105" i="18"/>
  <c r="P105" i="18"/>
  <c r="K105" i="18"/>
  <c r="BN104" i="18"/>
  <c r="BI104" i="18"/>
  <c r="BD104" i="18"/>
  <c r="AY104" i="18"/>
  <c r="AT104" i="18"/>
  <c r="AO104" i="18"/>
  <c r="AJ104" i="18"/>
  <c r="AE104" i="18"/>
  <c r="Z104" i="18"/>
  <c r="U104" i="18"/>
  <c r="P104" i="18"/>
  <c r="K104" i="18"/>
  <c r="BN103" i="18"/>
  <c r="BI103" i="18"/>
  <c r="BD103" i="18"/>
  <c r="AY103" i="18"/>
  <c r="AT103" i="18"/>
  <c r="AO103" i="18"/>
  <c r="AJ103" i="18"/>
  <c r="AE103" i="18"/>
  <c r="Z103" i="18"/>
  <c r="U103" i="18"/>
  <c r="P103" i="18"/>
  <c r="K103" i="18"/>
  <c r="BN102" i="18"/>
  <c r="BI102" i="18"/>
  <c r="BD102" i="18"/>
  <c r="AY102" i="18"/>
  <c r="AT102" i="18"/>
  <c r="AO102" i="18"/>
  <c r="AJ102" i="18"/>
  <c r="AE102" i="18"/>
  <c r="Z102" i="18"/>
  <c r="U102" i="18"/>
  <c r="P102" i="18"/>
  <c r="K102" i="18"/>
  <c r="BN101" i="18"/>
  <c r="BI101" i="18"/>
  <c r="BD101" i="18"/>
  <c r="AY101" i="18"/>
  <c r="AT101" i="18"/>
  <c r="AO101" i="18"/>
  <c r="AJ101" i="18"/>
  <c r="AE101" i="18"/>
  <c r="Z101" i="18"/>
  <c r="U101" i="18"/>
  <c r="P101" i="18"/>
  <c r="K101" i="18"/>
  <c r="BN100" i="18"/>
  <c r="BI100" i="18"/>
  <c r="BD100" i="18"/>
  <c r="AY100" i="18"/>
  <c r="AT100" i="18"/>
  <c r="AO100" i="18"/>
  <c r="AJ100" i="18"/>
  <c r="AE100" i="18"/>
  <c r="Z100" i="18"/>
  <c r="U100" i="18"/>
  <c r="P100" i="18"/>
  <c r="K100" i="18"/>
  <c r="BN99" i="18"/>
  <c r="BI99" i="18"/>
  <c r="BD99" i="18"/>
  <c r="AY99" i="18"/>
  <c r="AT99" i="18"/>
  <c r="AO99" i="18"/>
  <c r="AJ99" i="18"/>
  <c r="AE99" i="18"/>
  <c r="Z99" i="18"/>
  <c r="U99" i="18"/>
  <c r="P99" i="18"/>
  <c r="K99" i="18"/>
  <c r="BN98" i="18"/>
  <c r="BI98" i="18"/>
  <c r="BD98" i="18"/>
  <c r="AY98" i="18"/>
  <c r="AT98" i="18"/>
  <c r="AO98" i="18"/>
  <c r="AJ98" i="18"/>
  <c r="AE98" i="18"/>
  <c r="Z98" i="18"/>
  <c r="U98" i="18"/>
  <c r="P98" i="18"/>
  <c r="K98" i="18"/>
  <c r="BN97" i="18"/>
  <c r="BI97" i="18"/>
  <c r="BD97" i="18"/>
  <c r="AY97" i="18"/>
  <c r="AT97" i="18"/>
  <c r="AO97" i="18"/>
  <c r="AJ97" i="18"/>
  <c r="AE97" i="18"/>
  <c r="Z97" i="18"/>
  <c r="U97" i="18"/>
  <c r="P97" i="18"/>
  <c r="K97" i="18"/>
  <c r="BN96" i="18"/>
  <c r="BI96" i="18"/>
  <c r="BD96" i="18"/>
  <c r="AY96" i="18"/>
  <c r="AT96" i="18"/>
  <c r="AO96" i="18"/>
  <c r="AJ96" i="18"/>
  <c r="AE96" i="18"/>
  <c r="Z96" i="18"/>
  <c r="U96" i="18"/>
  <c r="P96" i="18"/>
  <c r="K96" i="18"/>
  <c r="BN95" i="18"/>
  <c r="BI95" i="18"/>
  <c r="BD95" i="18"/>
  <c r="AY95" i="18"/>
  <c r="AT95" i="18"/>
  <c r="AO95" i="18"/>
  <c r="AJ95" i="18"/>
  <c r="AE95" i="18"/>
  <c r="Z95" i="18"/>
  <c r="U95" i="18"/>
  <c r="P95" i="18"/>
  <c r="K95" i="18"/>
  <c r="BN94" i="18"/>
  <c r="BI94" i="18"/>
  <c r="BD94" i="18"/>
  <c r="AY94" i="18"/>
  <c r="AT94" i="18"/>
  <c r="AO94" i="18"/>
  <c r="AJ94" i="18"/>
  <c r="AE94" i="18"/>
  <c r="Z94" i="18"/>
  <c r="U94" i="18"/>
  <c r="P94" i="18"/>
  <c r="K94" i="18"/>
  <c r="BN93" i="18"/>
  <c r="BI93" i="18"/>
  <c r="BD93" i="18"/>
  <c r="AY93" i="18"/>
  <c r="AT93" i="18"/>
  <c r="AO93" i="18"/>
  <c r="AJ93" i="18"/>
  <c r="AE93" i="18"/>
  <c r="Z93" i="18"/>
  <c r="U93" i="18"/>
  <c r="P93" i="18"/>
  <c r="K93" i="18"/>
  <c r="BN92" i="18"/>
  <c r="BI92" i="18"/>
  <c r="BD92" i="18"/>
  <c r="AY92" i="18"/>
  <c r="AT92" i="18"/>
  <c r="AO92" i="18"/>
  <c r="AJ92" i="18"/>
  <c r="AE92" i="18"/>
  <c r="Z92" i="18"/>
  <c r="U92" i="18"/>
  <c r="P92" i="18"/>
  <c r="K92" i="18"/>
  <c r="BN91" i="18"/>
  <c r="BI91" i="18"/>
  <c r="BD91" i="18"/>
  <c r="AY91" i="18"/>
  <c r="AT91" i="18"/>
  <c r="AO91" i="18"/>
  <c r="AJ91" i="18"/>
  <c r="AE91" i="18"/>
  <c r="Z91" i="18"/>
  <c r="U91" i="18"/>
  <c r="P91" i="18"/>
  <c r="K91" i="18"/>
  <c r="BN90" i="18"/>
  <c r="BI90" i="18"/>
  <c r="BD90" i="18"/>
  <c r="AY90" i="18"/>
  <c r="AT90" i="18"/>
  <c r="AO90" i="18"/>
  <c r="AJ90" i="18"/>
  <c r="AE90" i="18"/>
  <c r="Z90" i="18"/>
  <c r="U90" i="18"/>
  <c r="P90" i="18"/>
  <c r="K90" i="18"/>
  <c r="BN89" i="18"/>
  <c r="BI89" i="18"/>
  <c r="BD89" i="18"/>
  <c r="AY89" i="18"/>
  <c r="AT89" i="18"/>
  <c r="AO89" i="18"/>
  <c r="AJ89" i="18"/>
  <c r="AE89" i="18"/>
  <c r="Z89" i="18"/>
  <c r="U89" i="18"/>
  <c r="P89" i="18"/>
  <c r="K89" i="18"/>
  <c r="CH59" i="7"/>
  <c r="BT59" i="7"/>
  <c r="BF59" i="7"/>
  <c r="AR59" i="7"/>
  <c r="AD59" i="7"/>
  <c r="P59" i="7"/>
  <c r="CH54" i="7"/>
  <c r="BT54" i="7"/>
  <c r="BF54" i="7"/>
  <c r="AR54" i="7"/>
  <c r="AD54" i="7"/>
  <c r="P54" i="7"/>
  <c r="CH53" i="7"/>
  <c r="BT53" i="7"/>
  <c r="BF53" i="7"/>
  <c r="AR53" i="7"/>
  <c r="AD53" i="7"/>
  <c r="P53" i="7"/>
  <c r="CH52" i="7"/>
  <c r="BT52" i="7"/>
  <c r="BF52" i="7"/>
  <c r="AR52" i="7"/>
  <c r="AD52" i="7"/>
  <c r="P52" i="7"/>
  <c r="CH46" i="7"/>
  <c r="BT46" i="7"/>
  <c r="BF46" i="7"/>
  <c r="AR46" i="7"/>
  <c r="AD46" i="7"/>
  <c r="P46" i="7"/>
  <c r="CH45" i="7"/>
  <c r="BT45" i="7"/>
  <c r="BF45" i="7"/>
  <c r="AR45" i="7"/>
  <c r="AD45" i="7"/>
  <c r="P45" i="7"/>
  <c r="CH44" i="7"/>
  <c r="BT44" i="7"/>
  <c r="BF44" i="7"/>
  <c r="AR44" i="7"/>
  <c r="AD44" i="7"/>
  <c r="P44" i="7"/>
  <c r="CH104" i="7"/>
  <c r="BT104" i="7"/>
  <c r="BF104" i="7"/>
  <c r="AR104" i="7"/>
  <c r="AD104" i="7"/>
  <c r="P104" i="7"/>
  <c r="CH103" i="7"/>
  <c r="BT103" i="7"/>
  <c r="BF103" i="7"/>
  <c r="AR103" i="7"/>
  <c r="AD103" i="7"/>
  <c r="P103" i="7"/>
  <c r="CH102" i="7"/>
  <c r="BT102" i="7"/>
  <c r="BF102" i="7"/>
  <c r="AR102" i="7"/>
  <c r="AD102" i="7"/>
  <c r="P102" i="7"/>
  <c r="CH101" i="7"/>
  <c r="BT101" i="7"/>
  <c r="BF101" i="7"/>
  <c r="AR101" i="7"/>
  <c r="AD101" i="7"/>
  <c r="P101" i="7"/>
  <c r="CH96" i="7"/>
  <c r="BT96" i="7"/>
  <c r="BF96" i="7"/>
  <c r="AR96" i="7"/>
  <c r="AD96" i="7"/>
  <c r="P96" i="7"/>
  <c r="CH83" i="7"/>
  <c r="BT83" i="7"/>
  <c r="BF83" i="7"/>
  <c r="AR83" i="7"/>
  <c r="AD83" i="7"/>
  <c r="P83" i="7"/>
  <c r="CH82" i="7"/>
  <c r="BT82" i="7"/>
  <c r="BF82" i="7"/>
  <c r="AR82" i="7"/>
  <c r="AD82" i="7"/>
  <c r="P82" i="7"/>
  <c r="CH81" i="7"/>
  <c r="BT81" i="7"/>
  <c r="BF81" i="7"/>
  <c r="AR81" i="7"/>
  <c r="AD81" i="7"/>
  <c r="P81" i="7"/>
  <c r="CH80" i="7"/>
  <c r="BT80" i="7"/>
  <c r="BF80" i="7"/>
  <c r="AR80" i="7"/>
  <c r="AD80" i="7"/>
  <c r="P80" i="7"/>
  <c r="CH72" i="7"/>
  <c r="BT72" i="7"/>
  <c r="BF72" i="7"/>
  <c r="AR72" i="7"/>
  <c r="AD72" i="7"/>
  <c r="P72" i="7"/>
  <c r="CH69" i="7"/>
  <c r="BT69" i="7"/>
  <c r="BF69" i="7"/>
  <c r="AR69" i="7"/>
  <c r="AD69" i="7"/>
  <c r="P69" i="7"/>
  <c r="CH68" i="7"/>
  <c r="BT68" i="7"/>
  <c r="BF68" i="7"/>
  <c r="AR68" i="7"/>
  <c r="AD68" i="7"/>
  <c r="P68" i="7"/>
  <c r="CH67" i="7"/>
  <c r="BT67" i="7"/>
  <c r="BF67" i="7"/>
  <c r="AR67" i="7"/>
  <c r="AD67" i="7"/>
  <c r="P67" i="7"/>
  <c r="CH66" i="7"/>
  <c r="BT66" i="7"/>
  <c r="BF66" i="7"/>
  <c r="AR66" i="7"/>
  <c r="AD66" i="7"/>
  <c r="P66" i="7"/>
  <c r="CH65" i="7"/>
  <c r="BT65" i="7"/>
  <c r="BF65" i="7"/>
  <c r="AR65" i="7"/>
  <c r="AD65" i="7"/>
  <c r="P65" i="7"/>
  <c r="CH112" i="7"/>
  <c r="BT112" i="7"/>
  <c r="BF112" i="7"/>
  <c r="AR112" i="7"/>
  <c r="AD112" i="7"/>
  <c r="P112" i="7"/>
  <c r="CH111" i="7"/>
  <c r="BT111" i="7"/>
  <c r="BF111" i="7"/>
  <c r="AR111" i="7"/>
  <c r="AD111" i="7"/>
  <c r="P111" i="7"/>
  <c r="CH110" i="7"/>
  <c r="BT110" i="7"/>
  <c r="BF110" i="7"/>
  <c r="AR110" i="7"/>
  <c r="AD110" i="7"/>
  <c r="P110" i="7"/>
  <c r="CH118" i="7"/>
  <c r="BT118" i="7"/>
  <c r="BF118" i="7"/>
  <c r="AR118" i="7"/>
  <c r="AD118" i="7"/>
  <c r="P118" i="7"/>
  <c r="CH297" i="7"/>
  <c r="BT297" i="7"/>
  <c r="BF297" i="7"/>
  <c r="AR297" i="7"/>
  <c r="AD297" i="7"/>
  <c r="P297" i="7"/>
  <c r="CH295" i="7"/>
  <c r="BT295" i="7"/>
  <c r="BF295" i="7"/>
  <c r="AR295" i="7"/>
  <c r="AD295" i="7"/>
  <c r="P295" i="7"/>
  <c r="CH294" i="7"/>
  <c r="BT294" i="7"/>
  <c r="BF294" i="7"/>
  <c r="AR294" i="7"/>
  <c r="AD294" i="7"/>
  <c r="P294" i="7"/>
  <c r="CH293" i="7"/>
  <c r="BT293" i="7"/>
  <c r="BF293" i="7"/>
  <c r="AR293" i="7"/>
  <c r="AD293" i="7"/>
  <c r="P293" i="7"/>
  <c r="CH292" i="7"/>
  <c r="BT292" i="7"/>
  <c r="BF292" i="7"/>
  <c r="AR292" i="7"/>
  <c r="AD292" i="7"/>
  <c r="P292" i="7"/>
  <c r="CH291" i="7"/>
  <c r="BT291" i="7"/>
  <c r="BF291" i="7"/>
  <c r="AR291" i="7"/>
  <c r="AD291" i="7"/>
  <c r="P291" i="7"/>
  <c r="CH290" i="7"/>
  <c r="BT290" i="7"/>
  <c r="BF290" i="7"/>
  <c r="AR290" i="7"/>
  <c r="AD290" i="7"/>
  <c r="P290" i="7"/>
  <c r="CH289" i="7"/>
  <c r="BT289" i="7"/>
  <c r="BF289" i="7"/>
  <c r="AR289" i="7"/>
  <c r="AD289" i="7"/>
  <c r="P289" i="7"/>
  <c r="CH288" i="7"/>
  <c r="BT288" i="7"/>
  <c r="BF288" i="7"/>
  <c r="AR288" i="7"/>
  <c r="AD288" i="7"/>
  <c r="P288" i="7"/>
  <c r="CH287" i="7"/>
  <c r="BT287" i="7"/>
  <c r="BF287" i="7"/>
  <c r="AR287" i="7"/>
  <c r="AD287" i="7"/>
  <c r="P287" i="7"/>
  <c r="CH286" i="7"/>
  <c r="BT286" i="7"/>
  <c r="BF286" i="7"/>
  <c r="AR286" i="7"/>
  <c r="AD286" i="7"/>
  <c r="P286" i="7"/>
  <c r="CH315" i="7"/>
  <c r="BT315" i="7"/>
  <c r="BF315" i="7"/>
  <c r="AR315" i="7"/>
  <c r="AD315" i="7"/>
  <c r="P315" i="7"/>
  <c r="CH311" i="7"/>
  <c r="BT311" i="7"/>
  <c r="BF311" i="7"/>
  <c r="AR311" i="7"/>
  <c r="AD311" i="7"/>
  <c r="P311" i="7"/>
  <c r="CH310" i="7"/>
  <c r="BT310" i="7"/>
  <c r="BF310" i="7"/>
  <c r="AR310" i="7"/>
  <c r="AD310" i="7"/>
  <c r="P310" i="7"/>
  <c r="CH309" i="7"/>
  <c r="BT309" i="7"/>
  <c r="BF309" i="7"/>
  <c r="AR309" i="7"/>
  <c r="AD309" i="7"/>
  <c r="P309" i="7"/>
  <c r="CH308" i="7"/>
  <c r="BT308" i="7"/>
  <c r="BF308" i="7"/>
  <c r="AR308" i="7"/>
  <c r="AD308" i="7"/>
  <c r="P308" i="7"/>
  <c r="CH307" i="7"/>
  <c r="BT307" i="7"/>
  <c r="BF307" i="7"/>
  <c r="AR307" i="7"/>
  <c r="AD307" i="7"/>
  <c r="P307" i="7"/>
  <c r="CH306" i="7"/>
  <c r="BT306" i="7"/>
  <c r="BF306" i="7"/>
  <c r="AR306" i="7"/>
  <c r="AD306" i="7"/>
  <c r="P306" i="7"/>
  <c r="CH305" i="7"/>
  <c r="BT305" i="7"/>
  <c r="BF305" i="7"/>
  <c r="AR305" i="7"/>
  <c r="AD305" i="7"/>
  <c r="P305" i="7"/>
  <c r="CH304" i="7"/>
  <c r="BT304" i="7"/>
  <c r="BF304" i="7"/>
  <c r="AR304" i="7"/>
  <c r="AD304" i="7"/>
  <c r="P304" i="7"/>
  <c r="CH303" i="7"/>
  <c r="BT303" i="7"/>
  <c r="BF303" i="7"/>
  <c r="AR303" i="7"/>
  <c r="AD303" i="7"/>
  <c r="P303" i="7"/>
  <c r="CH333" i="7"/>
  <c r="BT333" i="7"/>
  <c r="BF333" i="7"/>
  <c r="AR333" i="7"/>
  <c r="AD333" i="7"/>
  <c r="P333" i="7"/>
  <c r="CH331" i="7"/>
  <c r="BT331" i="7"/>
  <c r="BF331" i="7"/>
  <c r="AR331" i="7"/>
  <c r="AD331" i="7"/>
  <c r="P331" i="7"/>
  <c r="CH330" i="7"/>
  <c r="BT330" i="7"/>
  <c r="BF330" i="7"/>
  <c r="AR330" i="7"/>
  <c r="AD330" i="7"/>
  <c r="P330" i="7"/>
  <c r="CH329" i="7"/>
  <c r="BT329" i="7"/>
  <c r="BF329" i="7"/>
  <c r="AR329" i="7"/>
  <c r="AD329" i="7"/>
  <c r="P329" i="7"/>
  <c r="CH328" i="7"/>
  <c r="BT328" i="7"/>
  <c r="BF328" i="7"/>
  <c r="AR328" i="7"/>
  <c r="AD328" i="7"/>
  <c r="P328" i="7"/>
  <c r="CH327" i="7"/>
  <c r="BT327" i="7"/>
  <c r="BF327" i="7"/>
  <c r="AR327" i="7"/>
  <c r="AD327" i="7"/>
  <c r="P327" i="7"/>
  <c r="CH326" i="7"/>
  <c r="BT326" i="7"/>
  <c r="BF326" i="7"/>
  <c r="AR326" i="7"/>
  <c r="AD326" i="7"/>
  <c r="P326" i="7"/>
  <c r="CH325" i="7"/>
  <c r="BT325" i="7"/>
  <c r="BF325" i="7"/>
  <c r="AR325" i="7"/>
  <c r="AD325" i="7"/>
  <c r="P325" i="7"/>
  <c r="CH324" i="7"/>
  <c r="BT324" i="7"/>
  <c r="BF324" i="7"/>
  <c r="AR324" i="7"/>
  <c r="AD324" i="7"/>
  <c r="P324" i="7"/>
  <c r="CH323" i="7"/>
  <c r="BT323" i="7"/>
  <c r="BF323" i="7"/>
  <c r="AR323" i="7"/>
  <c r="AD323" i="7"/>
  <c r="P323" i="7"/>
  <c r="CH322" i="7"/>
  <c r="BT322" i="7"/>
  <c r="BF322" i="7"/>
  <c r="AR322" i="7"/>
  <c r="AD322" i="7"/>
  <c r="P322" i="7"/>
  <c r="CH321" i="7"/>
  <c r="BT321" i="7"/>
  <c r="BF321" i="7"/>
  <c r="AR321" i="7"/>
  <c r="AD321" i="7"/>
  <c r="P321" i="7"/>
  <c r="AZ99" i="1"/>
  <c r="AU99" i="1"/>
  <c r="AP99" i="1"/>
  <c r="AK99" i="1"/>
  <c r="AA99" i="1"/>
  <c r="V99" i="1"/>
  <c r="L99" i="1"/>
  <c r="G99" i="1"/>
  <c r="AZ98" i="1"/>
  <c r="AU98" i="1"/>
  <c r="AP98" i="1"/>
  <c r="AK98" i="1"/>
  <c r="AA98" i="1"/>
  <c r="V98" i="1"/>
  <c r="L98" i="1"/>
  <c r="G98" i="1"/>
  <c r="AZ97" i="1"/>
  <c r="AU97" i="1"/>
  <c r="AP97" i="1"/>
  <c r="AK97" i="1"/>
  <c r="AA97" i="1"/>
  <c r="V97" i="1"/>
  <c r="L97" i="1"/>
  <c r="G97" i="1"/>
  <c r="AZ96" i="1"/>
  <c r="AU96" i="1"/>
  <c r="AP96" i="1"/>
  <c r="AK96" i="1"/>
  <c r="AA96" i="1"/>
  <c r="V96" i="1"/>
  <c r="L96" i="1"/>
  <c r="G96" i="1"/>
  <c r="AZ94" i="1"/>
  <c r="AU94" i="1"/>
  <c r="AP94" i="1"/>
  <c r="AK94" i="1"/>
  <c r="AA94" i="1"/>
  <c r="V94" i="1"/>
  <c r="L94" i="1"/>
  <c r="G94" i="1"/>
  <c r="AZ93" i="1"/>
  <c r="AU93" i="1"/>
  <c r="AP93" i="1"/>
  <c r="AK93" i="1"/>
  <c r="AA93" i="1"/>
  <c r="V93" i="1"/>
  <c r="L93" i="1"/>
  <c r="G93" i="1"/>
  <c r="AZ92" i="1"/>
  <c r="AU92" i="1"/>
  <c r="AP92" i="1"/>
  <c r="AK92" i="1"/>
  <c r="AA92" i="1"/>
  <c r="V92" i="1"/>
  <c r="L92" i="1"/>
  <c r="G92" i="1"/>
  <c r="AZ90" i="1"/>
  <c r="AU90" i="1"/>
  <c r="AP90" i="1"/>
  <c r="AK90" i="1"/>
  <c r="AA90" i="1"/>
  <c r="V90" i="1"/>
  <c r="L90" i="1"/>
  <c r="G90" i="1"/>
  <c r="AZ89" i="1"/>
  <c r="AU89" i="1"/>
  <c r="AP89" i="1"/>
  <c r="AK89" i="1"/>
  <c r="AA89" i="1"/>
  <c r="V89" i="1"/>
  <c r="L89" i="1"/>
  <c r="G89" i="1"/>
  <c r="AZ87" i="1"/>
  <c r="AU87" i="1"/>
  <c r="AP87" i="1"/>
  <c r="AK87" i="1"/>
  <c r="AA87" i="1"/>
  <c r="V87" i="1"/>
  <c r="L87" i="1"/>
  <c r="G87" i="1"/>
  <c r="AZ86" i="1"/>
  <c r="AU86" i="1"/>
  <c r="AP86" i="1"/>
  <c r="AK86" i="1"/>
  <c r="AA86" i="1"/>
  <c r="V86" i="1"/>
  <c r="L86" i="1"/>
  <c r="G86" i="1"/>
  <c r="CH342" i="7"/>
  <c r="BT342" i="7"/>
  <c r="BF342" i="7"/>
  <c r="AR342" i="7"/>
  <c r="AD342" i="7"/>
  <c r="P342" i="7"/>
  <c r="CH341" i="7"/>
  <c r="BT341" i="7"/>
  <c r="BF341" i="7"/>
  <c r="AR341" i="7"/>
  <c r="AD341" i="7"/>
  <c r="P341" i="7"/>
  <c r="CH340" i="7"/>
  <c r="BT340" i="7"/>
  <c r="BF340" i="7"/>
  <c r="AR340" i="7"/>
  <c r="AD340" i="7"/>
  <c r="P340" i="7"/>
  <c r="CH339" i="7"/>
  <c r="BT339" i="7"/>
  <c r="BF339" i="7"/>
  <c r="AR339" i="7"/>
  <c r="AD339" i="7"/>
  <c r="P339" i="7"/>
  <c r="AZ108" i="1"/>
  <c r="AU108" i="1"/>
  <c r="AP108" i="1"/>
  <c r="AK108" i="1"/>
  <c r="AA108" i="1"/>
  <c r="V108" i="1"/>
  <c r="L108" i="1"/>
  <c r="G108" i="1"/>
  <c r="AZ107" i="1"/>
  <c r="AU107" i="1"/>
  <c r="AP107" i="1"/>
  <c r="AK107" i="1"/>
  <c r="AA107" i="1"/>
  <c r="V107" i="1"/>
  <c r="L107" i="1"/>
  <c r="G107" i="1"/>
  <c r="AZ106" i="1"/>
  <c r="AU106" i="1"/>
  <c r="AP106" i="1"/>
  <c r="AK106" i="1"/>
  <c r="AA106" i="1"/>
  <c r="V106" i="1"/>
  <c r="L106" i="1"/>
  <c r="G106" i="1"/>
  <c r="AZ105" i="1"/>
  <c r="AU105" i="1"/>
  <c r="AP105" i="1"/>
  <c r="AK105" i="1"/>
  <c r="AA105" i="1"/>
  <c r="V105" i="1"/>
  <c r="L105" i="1"/>
  <c r="G105" i="1"/>
  <c r="AZ129" i="1"/>
  <c r="AU129" i="1"/>
  <c r="AP129" i="1"/>
  <c r="AK129" i="1"/>
  <c r="AA129" i="1"/>
  <c r="V129" i="1"/>
  <c r="L129" i="1"/>
  <c r="G129" i="1"/>
  <c r="AZ124" i="1"/>
  <c r="AU124" i="1"/>
  <c r="AP124" i="1"/>
  <c r="AK124" i="1"/>
  <c r="AA124" i="1"/>
  <c r="V124" i="1"/>
  <c r="L124" i="1"/>
  <c r="G124" i="1"/>
  <c r="AZ123" i="1"/>
  <c r="AU123" i="1"/>
  <c r="AP123" i="1"/>
  <c r="AK123" i="1"/>
  <c r="AA123" i="1"/>
  <c r="V123" i="1"/>
  <c r="L123" i="1"/>
  <c r="G123" i="1"/>
  <c r="AZ122" i="1"/>
  <c r="AU122" i="1"/>
  <c r="AP122" i="1"/>
  <c r="AK122" i="1"/>
  <c r="AA122" i="1"/>
  <c r="V122" i="1"/>
  <c r="L122" i="1"/>
  <c r="G122" i="1"/>
  <c r="AZ116" i="1"/>
  <c r="AU116" i="1"/>
  <c r="AP116" i="1"/>
  <c r="AK116" i="1"/>
  <c r="AA116" i="1"/>
  <c r="V116" i="1"/>
  <c r="L116" i="1"/>
  <c r="G116" i="1"/>
  <c r="AZ115" i="1"/>
  <c r="AU115" i="1"/>
  <c r="AP115" i="1"/>
  <c r="AK115" i="1"/>
  <c r="AA115" i="1"/>
  <c r="V115" i="1"/>
  <c r="L115" i="1"/>
  <c r="G115" i="1"/>
  <c r="AZ114" i="1"/>
  <c r="AU114" i="1"/>
  <c r="AP114" i="1"/>
  <c r="AK114" i="1"/>
  <c r="AA114" i="1"/>
  <c r="V114" i="1"/>
  <c r="L114" i="1"/>
  <c r="G114" i="1"/>
  <c r="AZ174" i="1"/>
  <c r="AU174" i="1"/>
  <c r="AP174" i="1"/>
  <c r="AK174" i="1"/>
  <c r="AA174" i="1"/>
  <c r="V174" i="1"/>
  <c r="L174" i="1"/>
  <c r="G174" i="1"/>
  <c r="AZ173" i="1"/>
  <c r="AU173" i="1"/>
  <c r="AP173" i="1"/>
  <c r="AK173" i="1"/>
  <c r="AA173" i="1"/>
  <c r="V173" i="1"/>
  <c r="L173" i="1"/>
  <c r="G173" i="1"/>
  <c r="AZ172" i="1"/>
  <c r="AU172" i="1"/>
  <c r="AP172" i="1"/>
  <c r="AK172" i="1"/>
  <c r="AA172" i="1"/>
  <c r="V172" i="1"/>
  <c r="L172" i="1"/>
  <c r="G172" i="1"/>
  <c r="AZ171" i="1"/>
  <c r="AU171" i="1"/>
  <c r="AP171" i="1"/>
  <c r="AK171" i="1"/>
  <c r="AA171" i="1"/>
  <c r="V171" i="1"/>
  <c r="L171" i="1"/>
  <c r="G171" i="1"/>
  <c r="AZ166" i="1"/>
  <c r="AU166" i="1"/>
  <c r="AP166" i="1"/>
  <c r="AK166" i="1"/>
  <c r="AA166" i="1"/>
  <c r="V166" i="1"/>
  <c r="L166" i="1"/>
  <c r="G166" i="1"/>
  <c r="AZ153" i="1"/>
  <c r="AU153" i="1"/>
  <c r="AP153" i="1"/>
  <c r="AK153" i="1"/>
  <c r="AA153" i="1"/>
  <c r="V153" i="1"/>
  <c r="L153" i="1"/>
  <c r="G153" i="1"/>
  <c r="AZ152" i="1"/>
  <c r="AU152" i="1"/>
  <c r="AP152" i="1"/>
  <c r="AK152" i="1"/>
  <c r="AA152" i="1"/>
  <c r="V152" i="1"/>
  <c r="L152" i="1"/>
  <c r="G152" i="1"/>
  <c r="AZ151" i="1"/>
  <c r="AU151" i="1"/>
  <c r="AP151" i="1"/>
  <c r="AK151" i="1"/>
  <c r="AA151" i="1"/>
  <c r="V151" i="1"/>
  <c r="L151" i="1"/>
  <c r="G151" i="1"/>
  <c r="AZ150" i="1"/>
  <c r="AU150" i="1"/>
  <c r="AP150" i="1"/>
  <c r="AK150" i="1"/>
  <c r="AA150" i="1"/>
  <c r="V150" i="1"/>
  <c r="L150" i="1"/>
  <c r="G150" i="1"/>
  <c r="AZ142" i="1"/>
  <c r="AU142" i="1"/>
  <c r="AP142" i="1"/>
  <c r="AK142" i="1"/>
  <c r="AA142" i="1"/>
  <c r="V142" i="1"/>
  <c r="L142" i="1"/>
  <c r="G142" i="1"/>
  <c r="AZ139" i="1"/>
  <c r="AU139" i="1"/>
  <c r="AP139" i="1"/>
  <c r="AK139" i="1"/>
  <c r="AA139" i="1"/>
  <c r="V139" i="1"/>
  <c r="L139" i="1"/>
  <c r="G139" i="1"/>
  <c r="AZ138" i="1"/>
  <c r="AU138" i="1"/>
  <c r="AP138" i="1"/>
  <c r="AK138" i="1"/>
  <c r="AA138" i="1"/>
  <c r="V138" i="1"/>
  <c r="L138" i="1"/>
  <c r="G138" i="1"/>
  <c r="AZ137" i="1"/>
  <c r="AU137" i="1"/>
  <c r="AP137" i="1"/>
  <c r="AK137" i="1"/>
  <c r="AA137" i="1"/>
  <c r="V137" i="1"/>
  <c r="L137" i="1"/>
  <c r="G137" i="1"/>
  <c r="AZ136" i="1"/>
  <c r="AU136" i="1"/>
  <c r="AP136" i="1"/>
  <c r="AK136" i="1"/>
  <c r="AA136" i="1"/>
  <c r="V136" i="1"/>
  <c r="L136" i="1"/>
  <c r="G136" i="1"/>
  <c r="AZ135" i="1"/>
  <c r="AU135" i="1"/>
  <c r="AP135" i="1"/>
  <c r="AK135" i="1"/>
  <c r="AA135" i="1"/>
  <c r="V135" i="1"/>
  <c r="L135" i="1"/>
  <c r="G135" i="1"/>
  <c r="AZ182" i="1"/>
  <c r="AU182" i="1"/>
  <c r="AP182" i="1"/>
  <c r="AK182" i="1"/>
  <c r="AA182" i="1"/>
  <c r="V182" i="1"/>
  <c r="L182" i="1"/>
  <c r="G182" i="1"/>
  <c r="AZ181" i="1"/>
  <c r="AU181" i="1"/>
  <c r="AP181" i="1"/>
  <c r="AK181" i="1"/>
  <c r="AA181" i="1"/>
  <c r="V181" i="1"/>
  <c r="L181" i="1"/>
  <c r="G181" i="1"/>
  <c r="AZ180" i="1"/>
  <c r="AU180" i="1"/>
  <c r="AP180" i="1"/>
  <c r="AK180" i="1"/>
  <c r="AA180" i="1"/>
  <c r="V180" i="1"/>
  <c r="L180" i="1"/>
  <c r="G180" i="1"/>
  <c r="AZ188" i="1"/>
  <c r="AU188" i="1"/>
  <c r="AP188" i="1"/>
  <c r="AK188" i="1"/>
  <c r="AA188" i="1"/>
  <c r="V188" i="1"/>
  <c r="L188" i="1"/>
  <c r="G188" i="1"/>
  <c r="AZ253" i="1"/>
  <c r="AU253" i="1"/>
  <c r="AP253" i="1"/>
  <c r="AK253" i="1"/>
  <c r="AA253" i="1"/>
  <c r="V253" i="1"/>
  <c r="L253" i="1"/>
  <c r="G253" i="1"/>
  <c r="AZ252" i="1"/>
  <c r="AU252" i="1"/>
  <c r="AP252" i="1"/>
  <c r="AK252" i="1"/>
  <c r="AA252" i="1"/>
  <c r="V252" i="1"/>
  <c r="L252" i="1"/>
  <c r="G252" i="1"/>
  <c r="AZ251" i="1"/>
  <c r="AU251" i="1"/>
  <c r="AP251" i="1"/>
  <c r="AK251" i="1"/>
  <c r="AA251" i="1"/>
  <c r="V251" i="1"/>
  <c r="L251" i="1"/>
  <c r="G251" i="1"/>
  <c r="AZ250" i="1"/>
  <c r="AU250" i="1"/>
  <c r="AP250" i="1"/>
  <c r="AK250" i="1"/>
  <c r="AA250" i="1"/>
  <c r="V250" i="1"/>
  <c r="L250" i="1"/>
  <c r="G250" i="1"/>
  <c r="AZ249" i="1"/>
  <c r="AU249" i="1"/>
  <c r="AP249" i="1"/>
  <c r="AK249" i="1"/>
  <c r="AA249" i="1"/>
  <c r="V249" i="1"/>
  <c r="L249" i="1"/>
  <c r="G249" i="1"/>
  <c r="AZ248" i="1"/>
  <c r="AU248" i="1"/>
  <c r="AP248" i="1"/>
  <c r="AK248" i="1"/>
  <c r="AA248" i="1"/>
  <c r="V248" i="1"/>
  <c r="L248" i="1"/>
  <c r="G248" i="1"/>
  <c r="AZ247" i="1"/>
  <c r="AU247" i="1"/>
  <c r="AP247" i="1"/>
  <c r="AK247" i="1"/>
  <c r="AA247" i="1"/>
  <c r="V247" i="1"/>
  <c r="L247" i="1"/>
  <c r="G247" i="1"/>
  <c r="AZ246" i="1"/>
  <c r="AU246" i="1"/>
  <c r="AP246" i="1"/>
  <c r="AK246" i="1"/>
  <c r="AA246" i="1"/>
  <c r="V246" i="1"/>
  <c r="L246" i="1"/>
  <c r="G246" i="1"/>
  <c r="AZ245" i="1"/>
  <c r="AU245" i="1"/>
  <c r="AP245" i="1"/>
  <c r="AK245" i="1"/>
  <c r="AA245" i="1"/>
  <c r="V245" i="1"/>
  <c r="L245" i="1"/>
  <c r="G245" i="1"/>
  <c r="AZ244" i="1"/>
  <c r="AU244" i="1"/>
  <c r="AP244" i="1"/>
  <c r="AK244" i="1"/>
  <c r="AA244" i="1"/>
  <c r="V244" i="1"/>
  <c r="L244" i="1"/>
  <c r="G244" i="1"/>
  <c r="AZ243" i="1"/>
  <c r="AU243" i="1"/>
  <c r="AP243" i="1"/>
  <c r="AK243" i="1"/>
  <c r="AA243" i="1"/>
  <c r="V243" i="1"/>
  <c r="L243" i="1"/>
  <c r="G243" i="1"/>
  <c r="AZ242" i="1"/>
  <c r="AU242" i="1"/>
  <c r="AP242" i="1"/>
  <c r="AK242" i="1"/>
  <c r="AA242" i="1"/>
  <c r="V242" i="1"/>
  <c r="L242" i="1"/>
  <c r="G242" i="1"/>
  <c r="AZ241" i="1"/>
  <c r="AU241" i="1"/>
  <c r="AP241" i="1"/>
  <c r="AK241" i="1"/>
  <c r="AA241" i="1"/>
  <c r="V241" i="1"/>
  <c r="L241" i="1"/>
  <c r="G241" i="1"/>
  <c r="AZ240" i="1"/>
  <c r="AU240" i="1"/>
  <c r="AP240" i="1"/>
  <c r="AK240" i="1"/>
  <c r="AA240" i="1"/>
  <c r="V240" i="1"/>
  <c r="L240" i="1"/>
  <c r="G240" i="1"/>
  <c r="AZ239" i="1"/>
  <c r="AU239" i="1"/>
  <c r="AP239" i="1"/>
  <c r="AK239" i="1"/>
  <c r="AA239" i="1"/>
  <c r="V239" i="1"/>
  <c r="L239" i="1"/>
  <c r="G239" i="1"/>
  <c r="AZ238" i="1"/>
  <c r="AU238" i="1"/>
  <c r="AP238" i="1"/>
  <c r="AK238" i="1"/>
  <c r="AA238" i="1"/>
  <c r="V238" i="1"/>
  <c r="L238" i="1"/>
  <c r="G238" i="1"/>
  <c r="AZ237" i="1"/>
  <c r="AU237" i="1"/>
  <c r="AP237" i="1"/>
  <c r="AK237" i="1"/>
  <c r="AA237" i="1"/>
  <c r="V237" i="1"/>
  <c r="L237" i="1"/>
  <c r="G237" i="1"/>
  <c r="AZ236" i="1"/>
  <c r="AU236" i="1"/>
  <c r="AP236" i="1"/>
  <c r="AK236" i="1"/>
  <c r="AA236" i="1"/>
  <c r="V236" i="1"/>
  <c r="L236" i="1"/>
  <c r="G236" i="1"/>
  <c r="AZ235" i="1"/>
  <c r="AU235" i="1"/>
  <c r="AP235" i="1"/>
  <c r="AK235" i="1"/>
  <c r="AA235" i="1"/>
  <c r="V235" i="1"/>
  <c r="L235" i="1"/>
  <c r="G235" i="1"/>
  <c r="AZ234" i="1"/>
  <c r="AU234" i="1"/>
  <c r="AP234" i="1"/>
  <c r="AK234" i="1"/>
  <c r="AA234" i="1"/>
  <c r="V234" i="1"/>
  <c r="L234" i="1"/>
  <c r="G234" i="1"/>
  <c r="AZ233" i="1"/>
  <c r="AU233" i="1"/>
  <c r="AP233" i="1"/>
  <c r="AK233" i="1"/>
  <c r="AA233" i="1"/>
  <c r="V233" i="1"/>
  <c r="L233" i="1"/>
  <c r="G233" i="1"/>
  <c r="AZ232" i="1"/>
  <c r="AU232" i="1"/>
  <c r="AP232" i="1"/>
  <c r="AK232" i="1"/>
  <c r="AA232" i="1"/>
  <c r="V232" i="1"/>
  <c r="L232" i="1"/>
  <c r="G232" i="1"/>
  <c r="AZ231" i="1"/>
  <c r="AU231" i="1"/>
  <c r="AP231" i="1"/>
  <c r="AK231" i="1"/>
  <c r="AA231" i="1"/>
  <c r="V231" i="1"/>
  <c r="L231" i="1"/>
  <c r="G231" i="1"/>
  <c r="AZ230" i="1"/>
  <c r="AU230" i="1"/>
  <c r="AP230" i="1"/>
  <c r="AK230" i="1"/>
  <c r="AA230" i="1"/>
  <c r="V230" i="1"/>
  <c r="L230" i="1"/>
  <c r="G230" i="1"/>
  <c r="AZ229" i="1"/>
  <c r="AU229" i="1"/>
  <c r="AP229" i="1"/>
  <c r="AK229" i="1"/>
  <c r="AA229" i="1"/>
  <c r="V229" i="1"/>
  <c r="L229" i="1"/>
  <c r="G229" i="1"/>
  <c r="AZ228" i="1"/>
  <c r="AU228" i="1"/>
  <c r="AP228" i="1"/>
  <c r="AK228" i="1"/>
  <c r="AA228" i="1"/>
  <c r="V228" i="1"/>
  <c r="L228" i="1"/>
  <c r="G228" i="1"/>
  <c r="AZ227" i="1"/>
  <c r="AU227" i="1"/>
  <c r="AP227" i="1"/>
  <c r="AK227" i="1"/>
  <c r="AA227" i="1"/>
  <c r="V227" i="1"/>
  <c r="L227" i="1"/>
  <c r="G227" i="1"/>
  <c r="AZ226" i="1"/>
  <c r="AU226" i="1"/>
  <c r="AP226" i="1"/>
  <c r="AK226" i="1"/>
  <c r="AA226" i="1"/>
  <c r="V226" i="1"/>
  <c r="L226" i="1"/>
  <c r="G226" i="1"/>
  <c r="AZ225" i="1"/>
  <c r="AU225" i="1"/>
  <c r="AP225" i="1"/>
  <c r="AK225" i="1"/>
  <c r="AA225" i="1"/>
  <c r="V225" i="1"/>
  <c r="L225" i="1"/>
  <c r="G225" i="1"/>
  <c r="AZ224" i="1"/>
  <c r="AU224" i="1"/>
  <c r="AP224" i="1"/>
  <c r="AK224" i="1"/>
  <c r="AA224" i="1"/>
  <c r="V224" i="1"/>
  <c r="L224" i="1"/>
  <c r="G224" i="1"/>
  <c r="AZ223" i="1"/>
  <c r="AU223" i="1"/>
  <c r="AP223" i="1"/>
  <c r="AK223" i="1"/>
  <c r="AA223" i="1"/>
  <c r="V223" i="1"/>
  <c r="L223" i="1"/>
  <c r="G223" i="1"/>
  <c r="AZ222" i="1"/>
  <c r="AU222" i="1"/>
  <c r="AP222" i="1"/>
  <c r="AK222" i="1"/>
  <c r="AA222" i="1"/>
  <c r="V222" i="1"/>
  <c r="L222" i="1"/>
  <c r="G222" i="1"/>
  <c r="AZ221" i="1"/>
  <c r="AU221" i="1"/>
  <c r="AP221" i="1"/>
  <c r="AK221" i="1"/>
  <c r="AA221" i="1"/>
  <c r="V221" i="1"/>
  <c r="L221" i="1"/>
  <c r="G221" i="1"/>
  <c r="AZ220" i="1"/>
  <c r="AU220" i="1"/>
  <c r="AP220" i="1"/>
  <c r="AK220" i="1"/>
  <c r="AA220" i="1"/>
  <c r="V220" i="1"/>
  <c r="L220" i="1"/>
  <c r="G220" i="1"/>
  <c r="AZ219" i="1"/>
  <c r="AU219" i="1"/>
  <c r="AP219" i="1"/>
  <c r="AK219" i="1"/>
  <c r="AA219" i="1"/>
  <c r="V219" i="1"/>
  <c r="L219" i="1"/>
  <c r="G219" i="1"/>
  <c r="AZ218" i="1"/>
  <c r="AU218" i="1"/>
  <c r="AP218" i="1"/>
  <c r="AK218" i="1"/>
  <c r="AA218" i="1"/>
  <c r="V218" i="1"/>
  <c r="L218" i="1"/>
  <c r="G218" i="1"/>
  <c r="AZ217" i="1"/>
  <c r="AU217" i="1"/>
  <c r="AP217" i="1"/>
  <c r="AK217" i="1"/>
  <c r="AA217" i="1"/>
  <c r="V217" i="1"/>
  <c r="L217" i="1"/>
  <c r="G217" i="1"/>
  <c r="AZ216" i="1"/>
  <c r="AU216" i="1"/>
  <c r="AP216" i="1"/>
  <c r="AK216" i="1"/>
  <c r="AA216" i="1"/>
  <c r="V216" i="1"/>
  <c r="L216" i="1"/>
  <c r="G216" i="1"/>
  <c r="AZ215" i="1"/>
  <c r="AU215" i="1"/>
  <c r="AP215" i="1"/>
  <c r="AK215" i="1"/>
  <c r="AA215" i="1"/>
  <c r="V215" i="1"/>
  <c r="L215" i="1"/>
  <c r="G215" i="1"/>
  <c r="AZ214" i="1"/>
  <c r="AU214" i="1"/>
  <c r="AP214" i="1"/>
  <c r="AK214" i="1"/>
  <c r="AA214" i="1"/>
  <c r="V214" i="1"/>
  <c r="L214" i="1"/>
  <c r="G214" i="1"/>
  <c r="AZ213" i="1"/>
  <c r="AU213" i="1"/>
  <c r="AP213" i="1"/>
  <c r="AK213" i="1"/>
  <c r="AA213" i="1"/>
  <c r="V213" i="1"/>
  <c r="L213" i="1"/>
  <c r="G213" i="1"/>
  <c r="AZ212" i="1"/>
  <c r="AU212" i="1"/>
  <c r="AP212" i="1"/>
  <c r="AK212" i="1"/>
  <c r="AA212" i="1"/>
  <c r="V212" i="1"/>
  <c r="L212" i="1"/>
  <c r="G212" i="1"/>
  <c r="AZ211" i="1"/>
  <c r="AU211" i="1"/>
  <c r="AP211" i="1"/>
  <c r="AK211" i="1"/>
  <c r="AA211" i="1"/>
  <c r="V211" i="1"/>
  <c r="L211" i="1"/>
  <c r="G211" i="1"/>
  <c r="AZ210" i="1"/>
  <c r="AU210" i="1"/>
  <c r="AP210" i="1"/>
  <c r="AK210" i="1"/>
  <c r="AA210" i="1"/>
  <c r="V210" i="1"/>
  <c r="L210" i="1"/>
  <c r="G210" i="1"/>
  <c r="AZ209" i="1"/>
  <c r="AU209" i="1"/>
  <c r="AP209" i="1"/>
  <c r="AK209" i="1"/>
  <c r="AA209" i="1"/>
  <c r="V209" i="1"/>
  <c r="L209" i="1"/>
  <c r="G209" i="1"/>
  <c r="AZ208" i="1"/>
  <c r="AU208" i="1"/>
  <c r="AP208" i="1"/>
  <c r="AK208" i="1"/>
  <c r="AA208" i="1"/>
  <c r="V208" i="1"/>
  <c r="L208" i="1"/>
  <c r="G208" i="1"/>
  <c r="AZ207" i="1"/>
  <c r="AU207" i="1"/>
  <c r="AP207" i="1"/>
  <c r="AK207" i="1"/>
  <c r="AA207" i="1"/>
  <c r="V207" i="1"/>
  <c r="L207" i="1"/>
  <c r="G207" i="1"/>
  <c r="AZ206" i="1"/>
  <c r="AU206" i="1"/>
  <c r="AP206" i="1"/>
  <c r="AK206" i="1"/>
  <c r="AA206" i="1"/>
  <c r="V206" i="1"/>
  <c r="L206" i="1"/>
  <c r="G206" i="1"/>
  <c r="AZ205" i="1"/>
  <c r="AU205" i="1"/>
  <c r="AP205" i="1"/>
  <c r="AK205" i="1"/>
  <c r="AA205" i="1"/>
  <c r="V205" i="1"/>
  <c r="L205" i="1"/>
  <c r="G205" i="1"/>
  <c r="AZ204" i="1"/>
  <c r="AU204" i="1"/>
  <c r="AP204" i="1"/>
  <c r="AK204" i="1"/>
  <c r="AA204" i="1"/>
  <c r="V204" i="1"/>
  <c r="L204" i="1"/>
  <c r="G204" i="1"/>
  <c r="AZ203" i="1"/>
  <c r="AU203" i="1"/>
  <c r="AP203" i="1"/>
  <c r="AK203" i="1"/>
  <c r="AA203" i="1"/>
  <c r="V203" i="1"/>
  <c r="L203" i="1"/>
  <c r="G203" i="1"/>
  <c r="AZ202" i="1"/>
  <c r="AU202" i="1"/>
  <c r="AP202" i="1"/>
  <c r="AK202" i="1"/>
  <c r="AA202" i="1"/>
  <c r="V202" i="1"/>
  <c r="L202" i="1"/>
  <c r="G202" i="1"/>
  <c r="AZ201" i="1"/>
  <c r="AU201" i="1"/>
  <c r="AP201" i="1"/>
  <c r="AK201" i="1"/>
  <c r="AA201" i="1"/>
  <c r="V201" i="1"/>
  <c r="L201" i="1"/>
  <c r="G201" i="1"/>
  <c r="AZ200" i="1"/>
  <c r="AU200" i="1"/>
  <c r="AP200" i="1"/>
  <c r="AK200" i="1"/>
  <c r="AA200" i="1"/>
  <c r="V200" i="1"/>
  <c r="L200" i="1"/>
  <c r="G200" i="1"/>
  <c r="AZ199" i="1"/>
  <c r="AU199" i="1"/>
  <c r="AP199" i="1"/>
  <c r="AK199" i="1"/>
  <c r="AA199" i="1"/>
  <c r="V199" i="1"/>
  <c r="L199" i="1"/>
  <c r="G199" i="1"/>
  <c r="AZ198" i="1"/>
  <c r="AU198" i="1"/>
  <c r="AP198" i="1"/>
  <c r="AK198" i="1"/>
  <c r="AA198" i="1"/>
  <c r="V198" i="1"/>
  <c r="L198" i="1"/>
  <c r="G198" i="1"/>
  <c r="AZ269" i="1"/>
  <c r="AU269" i="1"/>
  <c r="AP269" i="1"/>
  <c r="AK269" i="1"/>
  <c r="AA269" i="1"/>
  <c r="V269" i="1"/>
  <c r="L269" i="1"/>
  <c r="G269" i="1"/>
  <c r="AZ268" i="1"/>
  <c r="AU268" i="1"/>
  <c r="AP268" i="1"/>
  <c r="AK268" i="1"/>
  <c r="AA268" i="1"/>
  <c r="V268" i="1"/>
  <c r="L268" i="1"/>
  <c r="G268" i="1"/>
  <c r="AZ264" i="1"/>
  <c r="AU264" i="1"/>
  <c r="AP264" i="1"/>
  <c r="AK264" i="1"/>
  <c r="AA264" i="1"/>
  <c r="V264" i="1"/>
  <c r="L264" i="1"/>
  <c r="G264" i="1"/>
  <c r="AZ263" i="1"/>
  <c r="AU263" i="1"/>
  <c r="AP263" i="1"/>
  <c r="AK263" i="1"/>
  <c r="AA263" i="1"/>
  <c r="V263" i="1"/>
  <c r="L263" i="1"/>
  <c r="G263" i="1"/>
  <c r="AZ262" i="1"/>
  <c r="AU262" i="1"/>
  <c r="AP262" i="1"/>
  <c r="AK262" i="1"/>
  <c r="AA262" i="1"/>
  <c r="V262" i="1"/>
  <c r="L262" i="1"/>
  <c r="G262" i="1"/>
  <c r="AZ261" i="1"/>
  <c r="AU261" i="1"/>
  <c r="AP261" i="1"/>
  <c r="AK261" i="1"/>
  <c r="AA261" i="1"/>
  <c r="V261" i="1"/>
  <c r="L261" i="1"/>
  <c r="G261" i="1"/>
  <c r="AZ260" i="1"/>
  <c r="AU260" i="1"/>
  <c r="AP260" i="1"/>
  <c r="AK260" i="1"/>
  <c r="AA260" i="1"/>
  <c r="V260" i="1"/>
  <c r="L260" i="1"/>
  <c r="G260" i="1"/>
  <c r="AZ259" i="1"/>
  <c r="AU259" i="1"/>
  <c r="AP259" i="1"/>
  <c r="AK259" i="1"/>
  <c r="AA259" i="1"/>
  <c r="V259" i="1"/>
  <c r="L259" i="1"/>
  <c r="G259" i="1"/>
  <c r="AZ294" i="1"/>
  <c r="AU294" i="1"/>
  <c r="AP294" i="1"/>
  <c r="AK294" i="1"/>
  <c r="AA294" i="1"/>
  <c r="V294" i="1"/>
  <c r="L294" i="1"/>
  <c r="G294" i="1"/>
  <c r="AZ293" i="1"/>
  <c r="AU293" i="1"/>
  <c r="AP293" i="1"/>
  <c r="AK293" i="1"/>
  <c r="AA293" i="1"/>
  <c r="V293" i="1"/>
  <c r="L293" i="1"/>
  <c r="G293" i="1"/>
  <c r="AZ292" i="1"/>
  <c r="AU292" i="1"/>
  <c r="AP292" i="1"/>
  <c r="AK292" i="1"/>
  <c r="AA292" i="1"/>
  <c r="V292" i="1"/>
  <c r="L292" i="1"/>
  <c r="G292" i="1"/>
  <c r="AZ291" i="1"/>
  <c r="AU291" i="1"/>
  <c r="AP291" i="1"/>
  <c r="AK291" i="1"/>
  <c r="AA291" i="1"/>
  <c r="V291" i="1"/>
  <c r="L291" i="1"/>
  <c r="G291" i="1"/>
  <c r="AZ290" i="1"/>
  <c r="AU290" i="1"/>
  <c r="AP290" i="1"/>
  <c r="AK290" i="1"/>
  <c r="AA290" i="1"/>
  <c r="V290" i="1"/>
  <c r="L290" i="1"/>
  <c r="G290" i="1"/>
  <c r="AZ289" i="1"/>
  <c r="AU289" i="1"/>
  <c r="AP289" i="1"/>
  <c r="AK289" i="1"/>
  <c r="AA289" i="1"/>
  <c r="V289" i="1"/>
  <c r="L289" i="1"/>
  <c r="G289" i="1"/>
  <c r="AZ288" i="1"/>
  <c r="AU288" i="1"/>
  <c r="AP288" i="1"/>
  <c r="AK288" i="1"/>
  <c r="AA288" i="1"/>
  <c r="V288" i="1"/>
  <c r="L288" i="1"/>
  <c r="G288" i="1"/>
  <c r="AZ287" i="1"/>
  <c r="AU287" i="1"/>
  <c r="AP287" i="1"/>
  <c r="AK287" i="1"/>
  <c r="AA287" i="1"/>
  <c r="V287" i="1"/>
  <c r="L287" i="1"/>
  <c r="G287" i="1"/>
  <c r="AZ286" i="1"/>
  <c r="AU286" i="1"/>
  <c r="AP286" i="1"/>
  <c r="AK286" i="1"/>
  <c r="AA286" i="1"/>
  <c r="V286" i="1"/>
  <c r="L286" i="1"/>
  <c r="G286" i="1"/>
  <c r="AZ285" i="1"/>
  <c r="AU285" i="1"/>
  <c r="AP285" i="1"/>
  <c r="AK285" i="1"/>
  <c r="AA285" i="1"/>
  <c r="V285" i="1"/>
  <c r="L285" i="1"/>
  <c r="G285" i="1"/>
  <c r="AZ284" i="1"/>
  <c r="AU284" i="1"/>
  <c r="AP284" i="1"/>
  <c r="AK284" i="1"/>
  <c r="AA284" i="1"/>
  <c r="V284" i="1"/>
  <c r="L284" i="1"/>
  <c r="G284" i="1"/>
  <c r="AZ283" i="1"/>
  <c r="AU283" i="1"/>
  <c r="AP283" i="1"/>
  <c r="AK283" i="1"/>
  <c r="AA283" i="1"/>
  <c r="V283" i="1"/>
  <c r="L283" i="1"/>
  <c r="G283" i="1"/>
  <c r="AZ282" i="1"/>
  <c r="AU282" i="1"/>
  <c r="AP282" i="1"/>
  <c r="AK282" i="1"/>
  <c r="AA282" i="1"/>
  <c r="V282" i="1"/>
  <c r="L282" i="1"/>
  <c r="G282" i="1"/>
  <c r="AZ281" i="1"/>
  <c r="AU281" i="1"/>
  <c r="AP281" i="1"/>
  <c r="AK281" i="1"/>
  <c r="AA281" i="1"/>
  <c r="V281" i="1"/>
  <c r="L281" i="1"/>
  <c r="G281" i="1"/>
  <c r="AZ280" i="1"/>
  <c r="AU280" i="1"/>
  <c r="AP280" i="1"/>
  <c r="AK280" i="1"/>
  <c r="AA280" i="1"/>
  <c r="V280" i="1"/>
  <c r="L280" i="1"/>
  <c r="G280" i="1"/>
  <c r="AZ279" i="1"/>
  <c r="AU279" i="1"/>
  <c r="AP279" i="1"/>
  <c r="AK279" i="1"/>
  <c r="AA279" i="1"/>
  <c r="V279" i="1"/>
  <c r="L279" i="1"/>
  <c r="G279" i="1"/>
  <c r="AZ278" i="1"/>
  <c r="AU278" i="1"/>
  <c r="AP278" i="1"/>
  <c r="AK278" i="1"/>
  <c r="AA278" i="1"/>
  <c r="V278" i="1"/>
  <c r="L278" i="1"/>
  <c r="G278" i="1"/>
  <c r="AZ277" i="1"/>
  <c r="AU277" i="1"/>
  <c r="AP277" i="1"/>
  <c r="AK277" i="1"/>
  <c r="AA277" i="1"/>
  <c r="V277" i="1"/>
  <c r="L277" i="1"/>
  <c r="G277" i="1"/>
  <c r="AZ276" i="1"/>
  <c r="AU276" i="1"/>
  <c r="AP276" i="1"/>
  <c r="AK276" i="1"/>
  <c r="AA276" i="1"/>
  <c r="V276" i="1"/>
  <c r="L276" i="1"/>
  <c r="G276" i="1"/>
  <c r="AZ275" i="1"/>
  <c r="AU275" i="1"/>
  <c r="AP275" i="1"/>
  <c r="AK275" i="1"/>
  <c r="AA275" i="1"/>
  <c r="V275" i="1"/>
  <c r="L275" i="1"/>
  <c r="G275" i="1"/>
  <c r="AZ316" i="1"/>
  <c r="AU316" i="1"/>
  <c r="AP316" i="1"/>
  <c r="AK316" i="1"/>
  <c r="AA316" i="1"/>
  <c r="V316" i="1"/>
  <c r="L316" i="1"/>
  <c r="G316" i="1"/>
  <c r="AZ315" i="1"/>
  <c r="AU315" i="1"/>
  <c r="AP315" i="1"/>
  <c r="AK315" i="1"/>
  <c r="AA315" i="1"/>
  <c r="V315" i="1"/>
  <c r="L315" i="1"/>
  <c r="G315" i="1"/>
  <c r="AZ313" i="1"/>
  <c r="AU313" i="1"/>
  <c r="AP313" i="1"/>
  <c r="AK313" i="1"/>
  <c r="AA313" i="1"/>
  <c r="V313" i="1"/>
  <c r="L313" i="1"/>
  <c r="G313" i="1"/>
  <c r="AZ312" i="1"/>
  <c r="AU312" i="1"/>
  <c r="AP312" i="1"/>
  <c r="AK312" i="1"/>
  <c r="AA312" i="1"/>
  <c r="V312" i="1"/>
  <c r="L312" i="1"/>
  <c r="G312" i="1"/>
  <c r="AZ311" i="1"/>
  <c r="AU311" i="1"/>
  <c r="AP311" i="1"/>
  <c r="AK311" i="1"/>
  <c r="AA311" i="1"/>
  <c r="V311" i="1"/>
  <c r="L311" i="1"/>
  <c r="G311" i="1"/>
  <c r="AZ310" i="1"/>
  <c r="AU310" i="1"/>
  <c r="AP310" i="1"/>
  <c r="AK310" i="1"/>
  <c r="AA310" i="1"/>
  <c r="V310" i="1"/>
  <c r="L310" i="1"/>
  <c r="G310" i="1"/>
  <c r="AZ309" i="1"/>
  <c r="AU309" i="1"/>
  <c r="AP309" i="1"/>
  <c r="AK309" i="1"/>
  <c r="AA309" i="1"/>
  <c r="V309" i="1"/>
  <c r="L309" i="1"/>
  <c r="G309" i="1"/>
  <c r="AZ308" i="1"/>
  <c r="AU308" i="1"/>
  <c r="AP308" i="1"/>
  <c r="AK308" i="1"/>
  <c r="AA308" i="1"/>
  <c r="V308" i="1"/>
  <c r="L308" i="1"/>
  <c r="G308" i="1"/>
  <c r="AZ307" i="1"/>
  <c r="AU307" i="1"/>
  <c r="AP307" i="1"/>
  <c r="AK307" i="1"/>
  <c r="AA307" i="1"/>
  <c r="V307" i="1"/>
  <c r="L307" i="1"/>
  <c r="G307" i="1"/>
  <c r="AZ306" i="1"/>
  <c r="AU306" i="1"/>
  <c r="AP306" i="1"/>
  <c r="AK306" i="1"/>
  <c r="AA306" i="1"/>
  <c r="V306" i="1"/>
  <c r="L306" i="1"/>
  <c r="G306" i="1"/>
  <c r="AZ305" i="1"/>
  <c r="AU305" i="1"/>
  <c r="AP305" i="1"/>
  <c r="AK305" i="1"/>
  <c r="AA305" i="1"/>
  <c r="V305" i="1"/>
  <c r="L305" i="1"/>
  <c r="G305" i="1"/>
  <c r="AZ304" i="1"/>
  <c r="AU304" i="1"/>
  <c r="AP304" i="1"/>
  <c r="AK304" i="1"/>
  <c r="AA304" i="1"/>
  <c r="V304" i="1"/>
  <c r="L304" i="1"/>
  <c r="G304" i="1"/>
  <c r="AZ303" i="1"/>
  <c r="AU303" i="1"/>
  <c r="AP303" i="1"/>
  <c r="AK303" i="1"/>
  <c r="AA303" i="1"/>
  <c r="V303" i="1"/>
  <c r="L303" i="1"/>
  <c r="G303" i="1"/>
  <c r="AZ302" i="1"/>
  <c r="AU302" i="1"/>
  <c r="AP302" i="1"/>
  <c r="AK302" i="1"/>
  <c r="AA302" i="1"/>
  <c r="V302" i="1"/>
  <c r="L302" i="1"/>
  <c r="G302" i="1"/>
  <c r="AZ301" i="1"/>
  <c r="AU301" i="1"/>
  <c r="AP301" i="1"/>
  <c r="AK301" i="1"/>
  <c r="AA301" i="1"/>
  <c r="V301" i="1"/>
  <c r="L301" i="1"/>
  <c r="G301" i="1"/>
  <c r="AZ300" i="1"/>
  <c r="AU300" i="1"/>
  <c r="AP300" i="1"/>
  <c r="AK300" i="1"/>
  <c r="AA300" i="1"/>
  <c r="V300" i="1"/>
  <c r="L300" i="1"/>
  <c r="G300" i="1"/>
  <c r="AZ350" i="1"/>
  <c r="AU350" i="1"/>
  <c r="AP350" i="1"/>
  <c r="AK350" i="1"/>
  <c r="AA350" i="1"/>
  <c r="V350" i="1"/>
  <c r="L350" i="1"/>
  <c r="G350" i="1"/>
  <c r="AZ349" i="1"/>
  <c r="AU349" i="1"/>
  <c r="AP349" i="1"/>
  <c r="AK349" i="1"/>
  <c r="AA349" i="1"/>
  <c r="V349" i="1"/>
  <c r="L349" i="1"/>
  <c r="G349" i="1"/>
  <c r="AZ348" i="1"/>
  <c r="AU348" i="1"/>
  <c r="AP348" i="1"/>
  <c r="AK348" i="1"/>
  <c r="AA348" i="1"/>
  <c r="V348" i="1"/>
  <c r="L348" i="1"/>
  <c r="G348" i="1"/>
  <c r="AZ347" i="1"/>
  <c r="AU347" i="1"/>
  <c r="AP347" i="1"/>
  <c r="AK347" i="1"/>
  <c r="AA347" i="1"/>
  <c r="V347" i="1"/>
  <c r="L347" i="1"/>
  <c r="G347" i="1"/>
  <c r="AZ346" i="1"/>
  <c r="AU346" i="1"/>
  <c r="AP346" i="1"/>
  <c r="AK346" i="1"/>
  <c r="AA346" i="1"/>
  <c r="V346" i="1"/>
  <c r="L346" i="1"/>
  <c r="G346" i="1"/>
  <c r="AZ345" i="1"/>
  <c r="AU345" i="1"/>
  <c r="AP345" i="1"/>
  <c r="AK345" i="1"/>
  <c r="AA345" i="1"/>
  <c r="V345" i="1"/>
  <c r="L345" i="1"/>
  <c r="G345" i="1"/>
  <c r="AZ344" i="1"/>
  <c r="AU344" i="1"/>
  <c r="AP344" i="1"/>
  <c r="AK344" i="1"/>
  <c r="AA344" i="1"/>
  <c r="V344" i="1"/>
  <c r="L344" i="1"/>
  <c r="G344" i="1"/>
  <c r="AZ343" i="1"/>
  <c r="AU343" i="1"/>
  <c r="AP343" i="1"/>
  <c r="AK343" i="1"/>
  <c r="AA343" i="1"/>
  <c r="V343" i="1"/>
  <c r="L343" i="1"/>
  <c r="G343" i="1"/>
  <c r="AZ342" i="1"/>
  <c r="AU342" i="1"/>
  <c r="AP342" i="1"/>
  <c r="AK342" i="1"/>
  <c r="AA342" i="1"/>
  <c r="V342" i="1"/>
  <c r="L342" i="1"/>
  <c r="G342" i="1"/>
  <c r="AZ341" i="1"/>
  <c r="AU341" i="1"/>
  <c r="AP341" i="1"/>
  <c r="AK341" i="1"/>
  <c r="AA341" i="1"/>
  <c r="V341" i="1"/>
  <c r="L341" i="1"/>
  <c r="G341" i="1"/>
  <c r="AZ340" i="1"/>
  <c r="AU340" i="1"/>
  <c r="AP340" i="1"/>
  <c r="AK340" i="1"/>
  <c r="AA340" i="1"/>
  <c r="V340" i="1"/>
  <c r="L340" i="1"/>
  <c r="G340" i="1"/>
  <c r="AZ339" i="1"/>
  <c r="AU339" i="1"/>
  <c r="AP339" i="1"/>
  <c r="AK339" i="1"/>
  <c r="AA339" i="1"/>
  <c r="V339" i="1"/>
  <c r="L339" i="1"/>
  <c r="G339" i="1"/>
  <c r="AZ338" i="1"/>
  <c r="AU338" i="1"/>
  <c r="AP338" i="1"/>
  <c r="AK338" i="1"/>
  <c r="AA338" i="1"/>
  <c r="V338" i="1"/>
  <c r="L338" i="1"/>
  <c r="G338" i="1"/>
  <c r="AZ337" i="1"/>
  <c r="AU337" i="1"/>
  <c r="AP337" i="1"/>
  <c r="AK337" i="1"/>
  <c r="AA337" i="1"/>
  <c r="V337" i="1"/>
  <c r="L337" i="1"/>
  <c r="G337" i="1"/>
  <c r="AZ336" i="1"/>
  <c r="AU336" i="1"/>
  <c r="AP336" i="1"/>
  <c r="AK336" i="1"/>
  <c r="AA336" i="1"/>
  <c r="V336" i="1"/>
  <c r="L336" i="1"/>
  <c r="G336" i="1"/>
  <c r="AZ335" i="1"/>
  <c r="AU335" i="1"/>
  <c r="AP335" i="1"/>
  <c r="AK335" i="1"/>
  <c r="AA335" i="1"/>
  <c r="V335" i="1"/>
  <c r="L335" i="1"/>
  <c r="G335" i="1"/>
  <c r="AZ334" i="1"/>
  <c r="AU334" i="1"/>
  <c r="AP334" i="1"/>
  <c r="AK334" i="1"/>
  <c r="AA334" i="1"/>
  <c r="V334" i="1"/>
  <c r="L334" i="1"/>
  <c r="G334" i="1"/>
  <c r="AZ333" i="1"/>
  <c r="AU333" i="1"/>
  <c r="AP333" i="1"/>
  <c r="AK333" i="1"/>
  <c r="AA333" i="1"/>
  <c r="V333" i="1"/>
  <c r="L333" i="1"/>
  <c r="G333" i="1"/>
  <c r="AZ332" i="1"/>
  <c r="AU332" i="1"/>
  <c r="AP332" i="1"/>
  <c r="AK332" i="1"/>
  <c r="AA332" i="1"/>
  <c r="V332" i="1"/>
  <c r="L332" i="1"/>
  <c r="G332" i="1"/>
  <c r="AZ331" i="1"/>
  <c r="AU331" i="1"/>
  <c r="AP331" i="1"/>
  <c r="AK331" i="1"/>
  <c r="AA331" i="1"/>
  <c r="V331" i="1"/>
  <c r="L331" i="1"/>
  <c r="G331" i="1"/>
  <c r="AZ330" i="1"/>
  <c r="AU330" i="1"/>
  <c r="AP330" i="1"/>
  <c r="AK330" i="1"/>
  <c r="AA330" i="1"/>
  <c r="V330" i="1"/>
  <c r="L330" i="1"/>
  <c r="G330" i="1"/>
  <c r="AZ329" i="1"/>
  <c r="AU329" i="1"/>
  <c r="AP329" i="1"/>
  <c r="AK329" i="1"/>
  <c r="AA329" i="1"/>
  <c r="V329" i="1"/>
  <c r="L329" i="1"/>
  <c r="G329" i="1"/>
  <c r="AZ328" i="1"/>
  <c r="AU328" i="1"/>
  <c r="AP328" i="1"/>
  <c r="AK328" i="1"/>
  <c r="AA328" i="1"/>
  <c r="V328" i="1"/>
  <c r="L328" i="1"/>
  <c r="G328" i="1"/>
  <c r="AZ327" i="1"/>
  <c r="AU327" i="1"/>
  <c r="AP327" i="1"/>
  <c r="AK327" i="1"/>
  <c r="AA327" i="1"/>
  <c r="V327" i="1"/>
  <c r="L327" i="1"/>
  <c r="G327" i="1"/>
  <c r="AZ326" i="1"/>
  <c r="AU326" i="1"/>
  <c r="AP326" i="1"/>
  <c r="AK326" i="1"/>
  <c r="AA326" i="1"/>
  <c r="V326" i="1"/>
  <c r="L326" i="1"/>
  <c r="G326" i="1"/>
  <c r="AZ325" i="1"/>
  <c r="AU325" i="1"/>
  <c r="AP325" i="1"/>
  <c r="AK325" i="1"/>
  <c r="AA325" i="1"/>
  <c r="V325" i="1"/>
  <c r="L325" i="1"/>
  <c r="G325" i="1"/>
  <c r="AZ323" i="1"/>
  <c r="AU323" i="1"/>
  <c r="AP323" i="1"/>
  <c r="AK323" i="1"/>
  <c r="AA323" i="1"/>
  <c r="V323" i="1"/>
  <c r="L323" i="1"/>
  <c r="G323" i="1"/>
  <c r="AZ322" i="1"/>
  <c r="AU322" i="1"/>
  <c r="AP322" i="1"/>
  <c r="AK322" i="1"/>
  <c r="AA322" i="1"/>
  <c r="V322" i="1"/>
  <c r="L322" i="1"/>
  <c r="G322" i="1"/>
  <c r="AZ367" i="1"/>
  <c r="AU367" i="1"/>
  <c r="AP367" i="1"/>
  <c r="AK367" i="1"/>
  <c r="AA367" i="1"/>
  <c r="V367" i="1"/>
  <c r="L367" i="1"/>
  <c r="G367" i="1"/>
  <c r="AZ365" i="1"/>
  <c r="AU365" i="1"/>
  <c r="AP365" i="1"/>
  <c r="AK365" i="1"/>
  <c r="AA365" i="1"/>
  <c r="V365" i="1"/>
  <c r="L365" i="1"/>
  <c r="G365" i="1"/>
  <c r="AZ364" i="1"/>
  <c r="AU364" i="1"/>
  <c r="AP364" i="1"/>
  <c r="AK364" i="1"/>
  <c r="AA364" i="1"/>
  <c r="V364" i="1"/>
  <c r="L364" i="1"/>
  <c r="G364" i="1"/>
  <c r="AZ363" i="1"/>
  <c r="AU363" i="1"/>
  <c r="AP363" i="1"/>
  <c r="AK363" i="1"/>
  <c r="AA363" i="1"/>
  <c r="V363" i="1"/>
  <c r="L363" i="1"/>
  <c r="G363" i="1"/>
  <c r="AZ362" i="1"/>
  <c r="AU362" i="1"/>
  <c r="AP362" i="1"/>
  <c r="AK362" i="1"/>
  <c r="AA362" i="1"/>
  <c r="V362" i="1"/>
  <c r="L362" i="1"/>
  <c r="G362" i="1"/>
  <c r="AZ361" i="1"/>
  <c r="AU361" i="1"/>
  <c r="AP361" i="1"/>
  <c r="AK361" i="1"/>
  <c r="AA361" i="1"/>
  <c r="V361" i="1"/>
  <c r="L361" i="1"/>
  <c r="G361" i="1"/>
  <c r="AZ360" i="1"/>
  <c r="AU360" i="1"/>
  <c r="AP360" i="1"/>
  <c r="AK360" i="1"/>
  <c r="AA360" i="1"/>
  <c r="V360" i="1"/>
  <c r="L360" i="1"/>
  <c r="G360" i="1"/>
  <c r="AZ359" i="1"/>
  <c r="AU359" i="1"/>
  <c r="AP359" i="1"/>
  <c r="AK359" i="1"/>
  <c r="AA359" i="1"/>
  <c r="V359" i="1"/>
  <c r="L359" i="1"/>
  <c r="G359" i="1"/>
  <c r="AZ358" i="1"/>
  <c r="AU358" i="1"/>
  <c r="AP358" i="1"/>
  <c r="AK358" i="1"/>
  <c r="AA358" i="1"/>
  <c r="V358" i="1"/>
  <c r="L358" i="1"/>
  <c r="G358" i="1"/>
  <c r="AZ357" i="1"/>
  <c r="AU357" i="1"/>
  <c r="AP357" i="1"/>
  <c r="AK357" i="1"/>
  <c r="AA357" i="1"/>
  <c r="V357" i="1"/>
  <c r="L357" i="1"/>
  <c r="G357" i="1"/>
  <c r="AZ356" i="1"/>
  <c r="AU356" i="1"/>
  <c r="AP356" i="1"/>
  <c r="AK356" i="1"/>
  <c r="AA356" i="1"/>
  <c r="V356" i="1"/>
  <c r="L356" i="1"/>
  <c r="G356" i="1"/>
  <c r="AZ385" i="1"/>
  <c r="AU385" i="1"/>
  <c r="AP385" i="1"/>
  <c r="AK385" i="1"/>
  <c r="AA385" i="1"/>
  <c r="V385" i="1"/>
  <c r="L385" i="1"/>
  <c r="G385" i="1"/>
  <c r="AZ381" i="1"/>
  <c r="AU381" i="1"/>
  <c r="AP381" i="1"/>
  <c r="AK381" i="1"/>
  <c r="AA381" i="1"/>
  <c r="V381" i="1"/>
  <c r="L381" i="1"/>
  <c r="G381" i="1"/>
  <c r="AZ380" i="1"/>
  <c r="AU380" i="1"/>
  <c r="AP380" i="1"/>
  <c r="AK380" i="1"/>
  <c r="AA380" i="1"/>
  <c r="V380" i="1"/>
  <c r="L380" i="1"/>
  <c r="G380" i="1"/>
  <c r="AZ379" i="1"/>
  <c r="AU379" i="1"/>
  <c r="AP379" i="1"/>
  <c r="AK379" i="1"/>
  <c r="AA379" i="1"/>
  <c r="V379" i="1"/>
  <c r="L379" i="1"/>
  <c r="G379" i="1"/>
  <c r="AZ378" i="1"/>
  <c r="AU378" i="1"/>
  <c r="AP378" i="1"/>
  <c r="AK378" i="1"/>
  <c r="AA378" i="1"/>
  <c r="V378" i="1"/>
  <c r="L378" i="1"/>
  <c r="G378" i="1"/>
  <c r="AZ377" i="1"/>
  <c r="AU377" i="1"/>
  <c r="AP377" i="1"/>
  <c r="AK377" i="1"/>
  <c r="AA377" i="1"/>
  <c r="V377" i="1"/>
  <c r="L377" i="1"/>
  <c r="G377" i="1"/>
  <c r="AZ376" i="1"/>
  <c r="AU376" i="1"/>
  <c r="AP376" i="1"/>
  <c r="AK376" i="1"/>
  <c r="AA376" i="1"/>
  <c r="V376" i="1"/>
  <c r="L376" i="1"/>
  <c r="G376" i="1"/>
  <c r="AZ375" i="1"/>
  <c r="AU375" i="1"/>
  <c r="AP375" i="1"/>
  <c r="AK375" i="1"/>
  <c r="AA375" i="1"/>
  <c r="V375" i="1"/>
  <c r="L375" i="1"/>
  <c r="G375" i="1"/>
  <c r="AZ374" i="1"/>
  <c r="AU374" i="1"/>
  <c r="AP374" i="1"/>
  <c r="AK374" i="1"/>
  <c r="AA374" i="1"/>
  <c r="V374" i="1"/>
  <c r="L374" i="1"/>
  <c r="G374" i="1"/>
  <c r="AZ373" i="1"/>
  <c r="AU373" i="1"/>
  <c r="AP373" i="1"/>
  <c r="AK373" i="1"/>
  <c r="AA373" i="1"/>
  <c r="V373" i="1"/>
  <c r="L373" i="1"/>
  <c r="G373" i="1"/>
  <c r="AZ403" i="1"/>
  <c r="AU403" i="1"/>
  <c r="AP403" i="1"/>
  <c r="AK403" i="1"/>
  <c r="AA403" i="1"/>
  <c r="V403" i="1"/>
  <c r="L403" i="1"/>
  <c r="G403" i="1"/>
  <c r="AZ401" i="1"/>
  <c r="AU401" i="1"/>
  <c r="AP401" i="1"/>
  <c r="AK401" i="1"/>
  <c r="AA401" i="1"/>
  <c r="V401" i="1"/>
  <c r="L401" i="1"/>
  <c r="G401" i="1"/>
  <c r="AZ400" i="1"/>
  <c r="AU400" i="1"/>
  <c r="AP400" i="1"/>
  <c r="AK400" i="1"/>
  <c r="AA400" i="1"/>
  <c r="V400" i="1"/>
  <c r="L400" i="1"/>
  <c r="G400" i="1"/>
  <c r="AZ399" i="1"/>
  <c r="AU399" i="1"/>
  <c r="AP399" i="1"/>
  <c r="AK399" i="1"/>
  <c r="AA399" i="1"/>
  <c r="V399" i="1"/>
  <c r="L399" i="1"/>
  <c r="G399" i="1"/>
  <c r="AZ398" i="1"/>
  <c r="AU398" i="1"/>
  <c r="AP398" i="1"/>
  <c r="AK398" i="1"/>
  <c r="AA398" i="1"/>
  <c r="V398" i="1"/>
  <c r="L398" i="1"/>
  <c r="G398" i="1"/>
  <c r="AZ397" i="1"/>
  <c r="AU397" i="1"/>
  <c r="AP397" i="1"/>
  <c r="AK397" i="1"/>
  <c r="AA397" i="1"/>
  <c r="V397" i="1"/>
  <c r="L397" i="1"/>
  <c r="G397" i="1"/>
  <c r="AZ396" i="1"/>
  <c r="AU396" i="1"/>
  <c r="AP396" i="1"/>
  <c r="AK396" i="1"/>
  <c r="AA396" i="1"/>
  <c r="V396" i="1"/>
  <c r="L396" i="1"/>
  <c r="G396" i="1"/>
  <c r="AZ395" i="1"/>
  <c r="AU395" i="1"/>
  <c r="AP395" i="1"/>
  <c r="AK395" i="1"/>
  <c r="AA395" i="1"/>
  <c r="V395" i="1"/>
  <c r="L395" i="1"/>
  <c r="G395" i="1"/>
  <c r="AZ394" i="1"/>
  <c r="AU394" i="1"/>
  <c r="AP394" i="1"/>
  <c r="AK394" i="1"/>
  <c r="AA394" i="1"/>
  <c r="V394" i="1"/>
  <c r="L394" i="1"/>
  <c r="G394" i="1"/>
  <c r="AZ393" i="1"/>
  <c r="AU393" i="1"/>
  <c r="AP393" i="1"/>
  <c r="AK393" i="1"/>
  <c r="AA393" i="1"/>
  <c r="V393" i="1"/>
  <c r="L393" i="1"/>
  <c r="G393" i="1"/>
  <c r="AZ392" i="1"/>
  <c r="AU392" i="1"/>
  <c r="AP392" i="1"/>
  <c r="AK392" i="1"/>
  <c r="AA392" i="1"/>
  <c r="V392" i="1"/>
  <c r="L392" i="1"/>
  <c r="G392" i="1"/>
  <c r="AZ391" i="1"/>
  <c r="AU391" i="1"/>
  <c r="AP391" i="1"/>
  <c r="AK391" i="1"/>
  <c r="AA391" i="1"/>
  <c r="V391" i="1"/>
  <c r="L391" i="1"/>
  <c r="G391" i="1"/>
  <c r="AZ412" i="1"/>
  <c r="AU412" i="1"/>
  <c r="AP412" i="1"/>
  <c r="AK412" i="1"/>
  <c r="AA412" i="1"/>
  <c r="V412" i="1"/>
  <c r="L412" i="1"/>
  <c r="G412" i="1"/>
  <c r="AZ411" i="1"/>
  <c r="AU411" i="1"/>
  <c r="AP411" i="1"/>
  <c r="AK411" i="1"/>
  <c r="AA411" i="1"/>
  <c r="V411" i="1"/>
  <c r="L411" i="1"/>
  <c r="G411" i="1"/>
  <c r="AZ410" i="1"/>
  <c r="AU410" i="1"/>
  <c r="AP410" i="1"/>
  <c r="AK410" i="1"/>
  <c r="AA410" i="1"/>
  <c r="V410" i="1"/>
  <c r="L410" i="1"/>
  <c r="G410" i="1"/>
  <c r="AZ409" i="1"/>
  <c r="AU409" i="1"/>
  <c r="AP409" i="1"/>
  <c r="AK409" i="1"/>
  <c r="AA409" i="1"/>
  <c r="V409" i="1"/>
  <c r="L409" i="1"/>
  <c r="G409" i="1"/>
  <c r="J45" i="1" l="1"/>
  <c r="Y35" i="1"/>
  <c r="Y37" i="1" s="1"/>
  <c r="Y40" i="1" s="1"/>
  <c r="Y45" i="1" l="1"/>
  <c r="AI35" i="1"/>
  <c r="AI37" i="1" s="1"/>
  <c r="AI40" i="1" s="1"/>
  <c r="CG344" i="7"/>
  <c r="CF344" i="7"/>
  <c r="CE344" i="7"/>
  <c r="CD344" i="7"/>
  <c r="CC344" i="7"/>
  <c r="CB344" i="7"/>
  <c r="CA344" i="7"/>
  <c r="BZ344" i="7"/>
  <c r="BY344" i="7"/>
  <c r="BX344" i="7"/>
  <c r="BW344" i="7"/>
  <c r="BV344" i="7"/>
  <c r="BU344" i="7"/>
  <c r="BS344" i="7"/>
  <c r="BR344" i="7"/>
  <c r="BQ344" i="7"/>
  <c r="BP344" i="7"/>
  <c r="BO344" i="7"/>
  <c r="BN344" i="7"/>
  <c r="BM344" i="7"/>
  <c r="BL344" i="7"/>
  <c r="BK344" i="7"/>
  <c r="BJ344" i="7"/>
  <c r="BI344" i="7"/>
  <c r="BH344" i="7"/>
  <c r="BG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CH338" i="7"/>
  <c r="BT338" i="7"/>
  <c r="BF338" i="7"/>
  <c r="AR338" i="7"/>
  <c r="AD338" i="7"/>
  <c r="P338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CH117" i="7"/>
  <c r="BT117" i="7"/>
  <c r="BF117" i="7"/>
  <c r="AR117" i="7"/>
  <c r="AD117" i="7"/>
  <c r="P117" i="7"/>
  <c r="AW414" i="1"/>
  <c r="AR414" i="1"/>
  <c r="AU414" i="1" s="1"/>
  <c r="AM414" i="1"/>
  <c r="AH414" i="1"/>
  <c r="X414" i="1"/>
  <c r="S414" i="1"/>
  <c r="I414" i="1"/>
  <c r="D414" i="1"/>
  <c r="AZ408" i="1"/>
  <c r="AU408" i="1"/>
  <c r="AP408" i="1"/>
  <c r="AK408" i="1"/>
  <c r="AA408" i="1"/>
  <c r="V408" i="1"/>
  <c r="L408" i="1"/>
  <c r="G408" i="1"/>
  <c r="AW190" i="1"/>
  <c r="AR190" i="1"/>
  <c r="AM190" i="1"/>
  <c r="AH190" i="1"/>
  <c r="X190" i="1"/>
  <c r="S190" i="1"/>
  <c r="I190" i="1"/>
  <c r="D190" i="1"/>
  <c r="G190" i="1" s="1"/>
  <c r="AZ187" i="1"/>
  <c r="AU187" i="1"/>
  <c r="AP187" i="1"/>
  <c r="AK187" i="1"/>
  <c r="AA187" i="1"/>
  <c r="V187" i="1"/>
  <c r="L187" i="1"/>
  <c r="G187" i="1"/>
  <c r="AN35" i="1" l="1"/>
  <c r="AN37" i="1" s="1"/>
  <c r="AN40" i="1" s="1"/>
  <c r="AI45" i="1"/>
  <c r="AZ414" i="1"/>
  <c r="L190" i="1"/>
  <c r="AK190" i="1"/>
  <c r="AK414" i="1"/>
  <c r="V190" i="1"/>
  <c r="AU190" i="1"/>
  <c r="AZ190" i="1"/>
  <c r="L414" i="1"/>
  <c r="AP414" i="1"/>
  <c r="P120" i="7"/>
  <c r="BT120" i="7"/>
  <c r="P344" i="7"/>
  <c r="BT344" i="7"/>
  <c r="AD120" i="7"/>
  <c r="CH120" i="7"/>
  <c r="AD344" i="7"/>
  <c r="CH344" i="7"/>
  <c r="AR120" i="7"/>
  <c r="AR344" i="7"/>
  <c r="BF120" i="7"/>
  <c r="BF344" i="7"/>
  <c r="AA190" i="1"/>
  <c r="V414" i="1"/>
  <c r="AP190" i="1"/>
  <c r="AA414" i="1"/>
  <c r="S17" i="1"/>
  <c r="V17" i="1" s="1"/>
  <c r="S29" i="1"/>
  <c r="V29" i="1" s="1"/>
  <c r="X29" i="1"/>
  <c r="AA29" i="1" s="1"/>
  <c r="I17" i="1"/>
  <c r="L17" i="1" s="1"/>
  <c r="AW29" i="1"/>
  <c r="AZ29" i="1" s="1"/>
  <c r="D17" i="1"/>
  <c r="AM17" i="1"/>
  <c r="AR29" i="1"/>
  <c r="AU29" i="1" s="1"/>
  <c r="X17" i="1"/>
  <c r="AA17" i="1" s="1"/>
  <c r="AH17" i="1"/>
  <c r="AK17" i="1" s="1"/>
  <c r="AR17" i="1"/>
  <c r="AU17" i="1" s="1"/>
  <c r="AM29" i="1"/>
  <c r="AP29" i="1" s="1"/>
  <c r="I29" i="1"/>
  <c r="L29" i="1" s="1"/>
  <c r="AW17" i="1"/>
  <c r="D29" i="1"/>
  <c r="AH29" i="1"/>
  <c r="AK29" i="1" s="1"/>
  <c r="G414" i="1"/>
  <c r="I428" i="17"/>
  <c r="I29" i="17" s="1"/>
  <c r="H428" i="17"/>
  <c r="H29" i="17" s="1"/>
  <c r="G428" i="17"/>
  <c r="G29" i="17" s="1"/>
  <c r="F428" i="17"/>
  <c r="F29" i="17" s="1"/>
  <c r="E428" i="17"/>
  <c r="E29" i="17" s="1"/>
  <c r="D428" i="17"/>
  <c r="D29" i="17" s="1"/>
  <c r="C428" i="17"/>
  <c r="C29" i="17" s="1"/>
  <c r="I204" i="17"/>
  <c r="I17" i="17" s="1"/>
  <c r="H204" i="17"/>
  <c r="H17" i="17" s="1"/>
  <c r="G204" i="17"/>
  <c r="G17" i="17" s="1"/>
  <c r="F204" i="17"/>
  <c r="F17" i="17" s="1"/>
  <c r="E204" i="17"/>
  <c r="E17" i="17" s="1"/>
  <c r="D204" i="17"/>
  <c r="D17" i="17" s="1"/>
  <c r="C204" i="17"/>
  <c r="C17" i="17" s="1"/>
  <c r="AS35" i="1" l="1"/>
  <c r="AS37" i="1" s="1"/>
  <c r="AS40" i="1" s="1"/>
  <c r="AN45" i="1"/>
  <c r="G29" i="1"/>
  <c r="G17" i="1"/>
  <c r="AZ17" i="1"/>
  <c r="AP17" i="1"/>
  <c r="S405" i="1"/>
  <c r="S28" i="1" s="1"/>
  <c r="V390" i="1"/>
  <c r="S387" i="1"/>
  <c r="V372" i="1"/>
  <c r="S369" i="1"/>
  <c r="V369" i="1" s="1"/>
  <c r="V355" i="1"/>
  <c r="S352" i="1"/>
  <c r="V352" i="1" s="1"/>
  <c r="V321" i="1"/>
  <c r="S318" i="1"/>
  <c r="V299" i="1"/>
  <c r="S296" i="1"/>
  <c r="V274" i="1"/>
  <c r="S271" i="1"/>
  <c r="V271" i="1" s="1"/>
  <c r="V258" i="1"/>
  <c r="S255" i="1"/>
  <c r="V197" i="1"/>
  <c r="S184" i="1"/>
  <c r="V179" i="1"/>
  <c r="S176" i="1"/>
  <c r="V134" i="1"/>
  <c r="S131" i="1"/>
  <c r="V131" i="1" s="1"/>
  <c r="V113" i="1"/>
  <c r="S110" i="1"/>
  <c r="V104" i="1"/>
  <c r="S101" i="1"/>
  <c r="V85" i="1"/>
  <c r="V78" i="1"/>
  <c r="V77" i="1"/>
  <c r="V74" i="1"/>
  <c r="V73" i="1"/>
  <c r="V72" i="1"/>
  <c r="V71" i="1"/>
  <c r="S67" i="1"/>
  <c r="S66" i="1"/>
  <c r="V66" i="1" s="1"/>
  <c r="S65" i="1"/>
  <c r="V65" i="1" s="1"/>
  <c r="S64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S37" i="1"/>
  <c r="V37" i="1" s="1"/>
  <c r="V36" i="1"/>
  <c r="V35" i="1"/>
  <c r="AZ390" i="1"/>
  <c r="AZ372" i="1"/>
  <c r="AZ355" i="1"/>
  <c r="AZ321" i="1"/>
  <c r="AZ299" i="1"/>
  <c r="AZ274" i="1"/>
  <c r="AZ258" i="1"/>
  <c r="AZ197" i="1"/>
  <c r="AZ179" i="1"/>
  <c r="AZ134" i="1"/>
  <c r="AZ113" i="1"/>
  <c r="AZ104" i="1"/>
  <c r="AZ85" i="1"/>
  <c r="AZ78" i="1"/>
  <c r="AZ77" i="1"/>
  <c r="AZ74" i="1"/>
  <c r="AZ73" i="1"/>
  <c r="AZ72" i="1"/>
  <c r="AZ71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36" i="1"/>
  <c r="AU390" i="1"/>
  <c r="AU372" i="1"/>
  <c r="AU355" i="1"/>
  <c r="AU321" i="1"/>
  <c r="AU299" i="1"/>
  <c r="AU274" i="1"/>
  <c r="AU258" i="1"/>
  <c r="AU197" i="1"/>
  <c r="AU179" i="1"/>
  <c r="AU134" i="1"/>
  <c r="AU113" i="1"/>
  <c r="AU104" i="1"/>
  <c r="AU85" i="1"/>
  <c r="AU78" i="1"/>
  <c r="AU77" i="1"/>
  <c r="AU74" i="1"/>
  <c r="AU73" i="1"/>
  <c r="AU72" i="1"/>
  <c r="AU71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36" i="1"/>
  <c r="AP390" i="1"/>
  <c r="AP372" i="1"/>
  <c r="AP355" i="1"/>
  <c r="AP321" i="1"/>
  <c r="AP299" i="1"/>
  <c r="AP274" i="1"/>
  <c r="AP258" i="1"/>
  <c r="AP197" i="1"/>
  <c r="AP179" i="1"/>
  <c r="AP134" i="1"/>
  <c r="AP113" i="1"/>
  <c r="AP104" i="1"/>
  <c r="AP85" i="1"/>
  <c r="AP78" i="1"/>
  <c r="AP77" i="1"/>
  <c r="AP74" i="1"/>
  <c r="AP73" i="1"/>
  <c r="AP72" i="1"/>
  <c r="AP71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36" i="1"/>
  <c r="AK390" i="1"/>
  <c r="AK372" i="1"/>
  <c r="AK355" i="1"/>
  <c r="AK321" i="1"/>
  <c r="AK299" i="1"/>
  <c r="AK274" i="1"/>
  <c r="AK258" i="1"/>
  <c r="AK197" i="1"/>
  <c r="AK179" i="1"/>
  <c r="AK134" i="1"/>
  <c r="AK113" i="1"/>
  <c r="AK104" i="1"/>
  <c r="AK85" i="1"/>
  <c r="AK78" i="1"/>
  <c r="AK77" i="1"/>
  <c r="AK74" i="1"/>
  <c r="AK73" i="1"/>
  <c r="AK72" i="1"/>
  <c r="AK71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36" i="1"/>
  <c r="AA390" i="1"/>
  <c r="AA372" i="1"/>
  <c r="AA355" i="1"/>
  <c r="AA321" i="1"/>
  <c r="AA299" i="1"/>
  <c r="AA274" i="1"/>
  <c r="AA258" i="1"/>
  <c r="AA197" i="1"/>
  <c r="AA179" i="1"/>
  <c r="AA134" i="1"/>
  <c r="AA113" i="1"/>
  <c r="AA104" i="1"/>
  <c r="AA85" i="1"/>
  <c r="AA78" i="1"/>
  <c r="AA77" i="1"/>
  <c r="AA74" i="1"/>
  <c r="AA73" i="1"/>
  <c r="AA72" i="1"/>
  <c r="AA71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36" i="1"/>
  <c r="L390" i="1"/>
  <c r="L372" i="1"/>
  <c r="L355" i="1"/>
  <c r="L321" i="1"/>
  <c r="L299" i="1"/>
  <c r="L274" i="1"/>
  <c r="L258" i="1"/>
  <c r="L197" i="1"/>
  <c r="L179" i="1"/>
  <c r="L134" i="1"/>
  <c r="L113" i="1"/>
  <c r="L104" i="1"/>
  <c r="L85" i="1"/>
  <c r="L78" i="1"/>
  <c r="L77" i="1"/>
  <c r="L74" i="1"/>
  <c r="L73" i="1"/>
  <c r="L72" i="1"/>
  <c r="L71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36" i="1"/>
  <c r="L35" i="1"/>
  <c r="G78" i="1"/>
  <c r="G77" i="1"/>
  <c r="G74" i="1"/>
  <c r="G73" i="1"/>
  <c r="G72" i="1"/>
  <c r="G71" i="1"/>
  <c r="G390" i="1"/>
  <c r="G372" i="1"/>
  <c r="G355" i="1"/>
  <c r="G321" i="1"/>
  <c r="G299" i="1"/>
  <c r="G274" i="1"/>
  <c r="G258" i="1"/>
  <c r="G197" i="1"/>
  <c r="G179" i="1"/>
  <c r="G134" i="1"/>
  <c r="G113" i="1"/>
  <c r="G104" i="1"/>
  <c r="G85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36" i="1"/>
  <c r="G35" i="1"/>
  <c r="O411" i="1" l="1"/>
  <c r="O396" i="1"/>
  <c r="O381" i="1"/>
  <c r="O366" i="1"/>
  <c r="O352" i="1"/>
  <c r="O339" i="1"/>
  <c r="O327" i="1"/>
  <c r="O312" i="1"/>
  <c r="O300" i="1"/>
  <c r="O285" i="1"/>
  <c r="O271" i="1"/>
  <c r="O258" i="1"/>
  <c r="O243" i="1"/>
  <c r="O231" i="1"/>
  <c r="O219" i="1"/>
  <c r="O207" i="1"/>
  <c r="O24" i="1"/>
  <c r="O232" i="1"/>
  <c r="O397" i="1"/>
  <c r="O287" i="1"/>
  <c r="O330" i="1"/>
  <c r="O28" i="1"/>
  <c r="O223" i="1"/>
  <c r="O385" i="1"/>
  <c r="O263" i="1"/>
  <c r="O30" i="1"/>
  <c r="O225" i="1"/>
  <c r="O390" i="1"/>
  <c r="O280" i="1"/>
  <c r="O335" i="1"/>
  <c r="O228" i="1"/>
  <c r="O393" i="1"/>
  <c r="O283" i="1"/>
  <c r="O206" i="1"/>
  <c r="O365" i="1"/>
  <c r="O229" i="1"/>
  <c r="O268" i="1"/>
  <c r="O244" i="1"/>
  <c r="O412" i="1"/>
  <c r="O302" i="1"/>
  <c r="O342" i="1"/>
  <c r="O235" i="1"/>
  <c r="O400" i="1"/>
  <c r="O278" i="1"/>
  <c r="O237" i="1"/>
  <c r="O402" i="1"/>
  <c r="O292" i="1"/>
  <c r="O347" i="1"/>
  <c r="O240" i="1"/>
  <c r="O408" i="1"/>
  <c r="O296" i="1"/>
  <c r="O23" i="1"/>
  <c r="O218" i="1"/>
  <c r="O380" i="1"/>
  <c r="O336" i="1"/>
  <c r="O410" i="1"/>
  <c r="O259" i="1"/>
  <c r="O314" i="1"/>
  <c r="O198" i="1"/>
  <c r="O357" i="1"/>
  <c r="O247" i="1"/>
  <c r="O290" i="1"/>
  <c r="O249" i="1"/>
  <c r="O307" i="1"/>
  <c r="O203" i="1"/>
  <c r="O362" i="1"/>
  <c r="O252" i="1"/>
  <c r="O310" i="1"/>
  <c r="O230" i="1"/>
  <c r="O395" i="1"/>
  <c r="O311" i="1"/>
  <c r="O378" i="1"/>
  <c r="O274" i="1"/>
  <c r="O329" i="1"/>
  <c r="O210" i="1"/>
  <c r="O372" i="1"/>
  <c r="O262" i="1"/>
  <c r="O305" i="1"/>
  <c r="O264" i="1"/>
  <c r="O322" i="1"/>
  <c r="O215" i="1"/>
  <c r="O377" i="1"/>
  <c r="O267" i="1"/>
  <c r="O325" i="1"/>
  <c r="O242" i="1"/>
  <c r="O382" i="1"/>
  <c r="O323" i="1"/>
  <c r="O286" i="1"/>
  <c r="O341" i="1"/>
  <c r="O27" i="1"/>
  <c r="O222" i="1"/>
  <c r="O384" i="1"/>
  <c r="O277" i="1"/>
  <c r="O318" i="1"/>
  <c r="O279" i="1"/>
  <c r="O334" i="1"/>
  <c r="O227" i="1"/>
  <c r="O392" i="1"/>
  <c r="O282" i="1"/>
  <c r="O337" i="1"/>
  <c r="O255" i="1"/>
  <c r="O379" i="1"/>
  <c r="O394" i="1"/>
  <c r="O25" i="1"/>
  <c r="O373" i="1"/>
  <c r="O301" i="1"/>
  <c r="O197" i="1"/>
  <c r="O356" i="1"/>
  <c r="O234" i="1"/>
  <c r="O399" i="1"/>
  <c r="O289" i="1"/>
  <c r="O332" i="1"/>
  <c r="O291" i="1"/>
  <c r="O346" i="1"/>
  <c r="O239" i="1"/>
  <c r="O405" i="1"/>
  <c r="O294" i="1"/>
  <c r="O349" i="1"/>
  <c r="O269" i="1"/>
  <c r="O315" i="1"/>
  <c r="O375" i="1"/>
  <c r="O265" i="1"/>
  <c r="O313" i="1"/>
  <c r="O209" i="1"/>
  <c r="O369" i="1"/>
  <c r="O246" i="1"/>
  <c r="O416" i="1"/>
  <c r="O304" i="1"/>
  <c r="O344" i="1"/>
  <c r="O306" i="1"/>
  <c r="O202" i="1"/>
  <c r="O361" i="1"/>
  <c r="O251" i="1"/>
  <c r="O309" i="1"/>
  <c r="O22" i="1"/>
  <c r="O205" i="1"/>
  <c r="O364" i="1"/>
  <c r="O284" i="1"/>
  <c r="O266" i="1"/>
  <c r="O281" i="1"/>
  <c r="O220" i="1"/>
  <c r="O211" i="1"/>
  <c r="O248" i="1"/>
  <c r="O216" i="1"/>
  <c r="O328" i="1"/>
  <c r="O26" i="1"/>
  <c r="O221" i="1"/>
  <c r="O383" i="1"/>
  <c r="O261" i="1"/>
  <c r="O316" i="1"/>
  <c r="O200" i="1"/>
  <c r="O359" i="1"/>
  <c r="O321" i="1"/>
  <c r="O214" i="1"/>
  <c r="O376" i="1"/>
  <c r="O324" i="1"/>
  <c r="O217" i="1"/>
  <c r="O299" i="1"/>
  <c r="O350" i="1"/>
  <c r="O340" i="1"/>
  <c r="O43" i="1"/>
  <c r="O233" i="1"/>
  <c r="O398" i="1"/>
  <c r="O276" i="1"/>
  <c r="O331" i="1"/>
  <c r="O212" i="1"/>
  <c r="O374" i="1"/>
  <c r="O333" i="1"/>
  <c r="O226" i="1"/>
  <c r="O391" i="1"/>
  <c r="O355" i="1"/>
  <c r="O245" i="1"/>
  <c r="O414" i="1"/>
  <c r="O288" i="1"/>
  <c r="AD43" i="1"/>
  <c r="O343" i="1"/>
  <c r="O29" i="1"/>
  <c r="O224" i="1"/>
  <c r="O387" i="1"/>
  <c r="O345" i="1"/>
  <c r="O238" i="1"/>
  <c r="O403" i="1"/>
  <c r="O293" i="1"/>
  <c r="O348" i="1"/>
  <c r="O241" i="1"/>
  <c r="O409" i="1"/>
  <c r="O326" i="1"/>
  <c r="O213" i="1"/>
  <c r="O208" i="1"/>
  <c r="O367" i="1"/>
  <c r="O260" i="1"/>
  <c r="O303" i="1"/>
  <c r="O199" i="1"/>
  <c r="O358" i="1"/>
  <c r="O236" i="1"/>
  <c r="O401" i="1"/>
  <c r="O201" i="1"/>
  <c r="O360" i="1"/>
  <c r="O250" i="1"/>
  <c r="O308" i="1"/>
  <c r="O21" i="1"/>
  <c r="O204" i="1"/>
  <c r="O363" i="1"/>
  <c r="O253" i="1"/>
  <c r="O338" i="1"/>
  <c r="O275" i="1"/>
  <c r="AD400" i="1"/>
  <c r="AD289" i="1"/>
  <c r="AD235" i="1"/>
  <c r="AD211" i="1"/>
  <c r="AD316" i="1"/>
  <c r="AD277" i="1"/>
  <c r="AD247" i="1"/>
  <c r="AD199" i="1"/>
  <c r="AD28" i="1"/>
  <c r="AD262" i="1"/>
  <c r="AD304" i="1"/>
  <c r="AD373" i="1"/>
  <c r="AD223" i="1"/>
  <c r="AD331" i="1"/>
  <c r="AD358" i="1"/>
  <c r="AD385" i="1"/>
  <c r="AD268" i="1"/>
  <c r="AD253" i="1"/>
  <c r="AD241" i="1"/>
  <c r="AD229" i="1"/>
  <c r="AD217" i="1"/>
  <c r="AD205" i="1"/>
  <c r="AD22" i="1"/>
  <c r="AD343" i="1"/>
  <c r="AD337" i="1"/>
  <c r="AD269" i="1"/>
  <c r="AD339" i="1"/>
  <c r="AD25" i="1"/>
  <c r="AD220" i="1"/>
  <c r="AD382" i="1"/>
  <c r="AD275" i="1"/>
  <c r="AD330" i="1"/>
  <c r="AD332" i="1"/>
  <c r="AD30" i="1"/>
  <c r="AD225" i="1"/>
  <c r="AD390" i="1"/>
  <c r="AD280" i="1"/>
  <c r="AD335" i="1"/>
  <c r="AD228" i="1"/>
  <c r="AD393" i="1"/>
  <c r="AD226" i="1"/>
  <c r="AD327" i="1"/>
  <c r="AD349" i="1"/>
  <c r="AD284" i="1"/>
  <c r="AD352" i="1"/>
  <c r="AD232" i="1"/>
  <c r="AD397" i="1"/>
  <c r="AD287" i="1"/>
  <c r="AD342" i="1"/>
  <c r="AD344" i="1"/>
  <c r="AD237" i="1"/>
  <c r="AD402" i="1"/>
  <c r="AD292" i="1"/>
  <c r="AD347" i="1"/>
  <c r="AD240" i="1"/>
  <c r="AD255" i="1"/>
  <c r="AD208" i="1"/>
  <c r="AD364" i="1"/>
  <c r="AD299" i="1"/>
  <c r="AD207" i="1"/>
  <c r="AD366" i="1"/>
  <c r="AD244" i="1"/>
  <c r="AD412" i="1"/>
  <c r="AD302" i="1"/>
  <c r="AD198" i="1"/>
  <c r="AD357" i="1"/>
  <c r="AD200" i="1"/>
  <c r="AD359" i="1"/>
  <c r="AD249" i="1"/>
  <c r="AD307" i="1"/>
  <c r="AD203" i="1"/>
  <c r="AD362" i="1"/>
  <c r="AD252" i="1"/>
  <c r="AD321" i="1"/>
  <c r="AD391" i="1"/>
  <c r="AD325" i="1"/>
  <c r="AD315" i="1"/>
  <c r="AD213" i="1"/>
  <c r="AD379" i="1"/>
  <c r="AD311" i="1"/>
  <c r="AD24" i="1"/>
  <c r="AD219" i="1"/>
  <c r="AD381" i="1"/>
  <c r="AD259" i="1"/>
  <c r="AD314" i="1"/>
  <c r="AD210" i="1"/>
  <c r="AD372" i="1"/>
  <c r="AD212" i="1"/>
  <c r="AD374" i="1"/>
  <c r="AD264" i="1"/>
  <c r="AD322" i="1"/>
  <c r="AD215" i="1"/>
  <c r="AD377" i="1"/>
  <c r="AD267" i="1"/>
  <c r="AD394" i="1"/>
  <c r="AD326" i="1"/>
  <c r="AD231" i="1"/>
  <c r="AD396" i="1"/>
  <c r="AD274" i="1"/>
  <c r="AD329" i="1"/>
  <c r="AD27" i="1"/>
  <c r="AD222" i="1"/>
  <c r="AD384" i="1"/>
  <c r="AD29" i="1"/>
  <c r="AD224" i="1"/>
  <c r="AD387" i="1"/>
  <c r="AD279" i="1"/>
  <c r="AD334" i="1"/>
  <c r="AD227" i="1"/>
  <c r="AD392" i="1"/>
  <c r="AD282" i="1"/>
  <c r="AD318" i="1"/>
  <c r="AD216" i="1"/>
  <c r="AD409" i="1"/>
  <c r="AD338" i="1"/>
  <c r="AD243" i="1"/>
  <c r="AD411" i="1"/>
  <c r="AD286" i="1"/>
  <c r="AD341" i="1"/>
  <c r="AD234" i="1"/>
  <c r="AD399" i="1"/>
  <c r="AD236" i="1"/>
  <c r="AD401" i="1"/>
  <c r="AD291" i="1"/>
  <c r="AD346" i="1"/>
  <c r="AD239" i="1"/>
  <c r="AD405" i="1"/>
  <c r="AD294" i="1"/>
  <c r="AD376" i="1"/>
  <c r="AD324" i="1"/>
  <c r="AD336" i="1"/>
  <c r="AD367" i="1"/>
  <c r="AD408" i="1"/>
  <c r="AD350" i="1"/>
  <c r="AD258" i="1"/>
  <c r="AD301" i="1"/>
  <c r="AD197" i="1"/>
  <c r="AD356" i="1"/>
  <c r="AD246" i="1"/>
  <c r="AD416" i="1"/>
  <c r="AD248" i="1"/>
  <c r="AD306" i="1"/>
  <c r="AD202" i="1"/>
  <c r="AD361" i="1"/>
  <c r="AD251" i="1"/>
  <c r="AD309" i="1"/>
  <c r="AD281" i="1"/>
  <c r="AD378" i="1"/>
  <c r="AD206" i="1"/>
  <c r="AD365" i="1"/>
  <c r="AD271" i="1"/>
  <c r="AD313" i="1"/>
  <c r="AD209" i="1"/>
  <c r="AD369" i="1"/>
  <c r="AD261" i="1"/>
  <c r="AD263" i="1"/>
  <c r="AD214" i="1"/>
  <c r="AD266" i="1"/>
  <c r="AD283" i="1"/>
  <c r="AD23" i="1"/>
  <c r="AD218" i="1"/>
  <c r="AD380" i="1"/>
  <c r="AD285" i="1"/>
  <c r="AD328" i="1"/>
  <c r="AD26" i="1"/>
  <c r="AD221" i="1"/>
  <c r="AD383" i="1"/>
  <c r="AD276" i="1"/>
  <c r="AD278" i="1"/>
  <c r="AD333" i="1"/>
  <c r="AD296" i="1"/>
  <c r="AD230" i="1"/>
  <c r="AD395" i="1"/>
  <c r="AD300" i="1"/>
  <c r="AD340" i="1"/>
  <c r="AD233" i="1"/>
  <c r="AD398" i="1"/>
  <c r="AD288" i="1"/>
  <c r="AD290" i="1"/>
  <c r="AD345" i="1"/>
  <c r="AD238" i="1"/>
  <c r="AD403" i="1"/>
  <c r="AD293" i="1"/>
  <c r="AD348" i="1"/>
  <c r="AD265" i="1"/>
  <c r="AD310" i="1"/>
  <c r="AD242" i="1"/>
  <c r="AD410" i="1"/>
  <c r="AD312" i="1"/>
  <c r="AD355" i="1"/>
  <c r="AD245" i="1"/>
  <c r="AD414" i="1"/>
  <c r="AD303" i="1"/>
  <c r="AD305" i="1"/>
  <c r="AD201" i="1"/>
  <c r="AD360" i="1"/>
  <c r="AD250" i="1"/>
  <c r="AD308" i="1"/>
  <c r="AD21" i="1"/>
  <c r="AD204" i="1"/>
  <c r="AD363" i="1"/>
  <c r="AD260" i="1"/>
  <c r="AD375" i="1"/>
  <c r="AD323" i="1"/>
  <c r="AD45" i="1"/>
  <c r="O190" i="1"/>
  <c r="O171" i="1"/>
  <c r="O159" i="1"/>
  <c r="O147" i="1"/>
  <c r="O135" i="1"/>
  <c r="O120" i="1"/>
  <c r="O105" i="1"/>
  <c r="O90" i="1"/>
  <c r="O57" i="1"/>
  <c r="O40" i="1"/>
  <c r="O42" i="1"/>
  <c r="O122" i="1"/>
  <c r="O162" i="1"/>
  <c r="O95" i="1"/>
  <c r="O115" i="1"/>
  <c r="O167" i="1"/>
  <c r="O54" i="1"/>
  <c r="O118" i="1"/>
  <c r="O98" i="1"/>
  <c r="O58" i="1"/>
  <c r="O137" i="1"/>
  <c r="AD42" i="1"/>
  <c r="O174" i="1"/>
  <c r="O45" i="1"/>
  <c r="O113" i="1"/>
  <c r="O51" i="1"/>
  <c r="O127" i="1"/>
  <c r="O182" i="1"/>
  <c r="O67" i="1"/>
  <c r="O131" i="1"/>
  <c r="O156" i="1"/>
  <c r="O91" i="1"/>
  <c r="O149" i="1"/>
  <c r="O61" i="1"/>
  <c r="O125" i="1"/>
  <c r="O64" i="1"/>
  <c r="O142" i="1"/>
  <c r="O18" i="1"/>
  <c r="O87" i="1"/>
  <c r="O145" i="1"/>
  <c r="O38" i="1"/>
  <c r="O106" i="1"/>
  <c r="O161" i="1"/>
  <c r="O13" i="1"/>
  <c r="O94" i="1"/>
  <c r="O140" i="1"/>
  <c r="O96" i="1"/>
  <c r="O154" i="1"/>
  <c r="O35" i="1"/>
  <c r="O99" i="1"/>
  <c r="O157" i="1"/>
  <c r="O56" i="1"/>
  <c r="O116" i="1"/>
  <c r="O146" i="1"/>
  <c r="O121" i="1"/>
  <c r="O173" i="1"/>
  <c r="O110" i="1"/>
  <c r="O152" i="1"/>
  <c r="O114" i="1"/>
  <c r="O166" i="1"/>
  <c r="O53" i="1"/>
  <c r="O117" i="1"/>
  <c r="O169" i="1"/>
  <c r="O89" i="1"/>
  <c r="O136" i="1"/>
  <c r="O44" i="1"/>
  <c r="O124" i="1"/>
  <c r="AD44" i="1"/>
  <c r="O164" i="1"/>
  <c r="O126" i="1"/>
  <c r="O181" i="1"/>
  <c r="O66" i="1"/>
  <c r="O129" i="1"/>
  <c r="O187" i="1"/>
  <c r="O104" i="1"/>
  <c r="O168" i="1"/>
  <c r="O14" i="1"/>
  <c r="O62" i="1"/>
  <c r="O36" i="1"/>
  <c r="O101" i="1"/>
  <c r="O148" i="1"/>
  <c r="O12" i="1"/>
  <c r="O60" i="1"/>
  <c r="O139" i="1"/>
  <c r="O179" i="1"/>
  <c r="O141" i="1"/>
  <c r="O17" i="1"/>
  <c r="O86" i="1"/>
  <c r="O144" i="1"/>
  <c r="O119" i="1"/>
  <c r="O37" i="1"/>
  <c r="O134" i="1"/>
  <c r="O107" i="1"/>
  <c r="O150" i="1"/>
  <c r="O97" i="1"/>
  <c r="O155" i="1"/>
  <c r="O160" i="1"/>
  <c r="O93" i="1"/>
  <c r="O151" i="1"/>
  <c r="O153" i="1"/>
  <c r="O32" i="1"/>
  <c r="O55" i="1"/>
  <c r="O172" i="1"/>
  <c r="O108" i="1"/>
  <c r="O163" i="1"/>
  <c r="O15" i="1"/>
  <c r="O165" i="1"/>
  <c r="O52" i="1"/>
  <c r="O192" i="1"/>
  <c r="O59" i="1"/>
  <c r="O123" i="1"/>
  <c r="O176" i="1"/>
  <c r="O180" i="1"/>
  <c r="O65" i="1"/>
  <c r="O128" i="1"/>
  <c r="O184" i="1"/>
  <c r="O68" i="1"/>
  <c r="O158" i="1"/>
  <c r="O188" i="1"/>
  <c r="O92" i="1"/>
  <c r="O138" i="1"/>
  <c r="O50" i="1"/>
  <c r="O85" i="1"/>
  <c r="O143" i="1"/>
  <c r="O88" i="1"/>
  <c r="O170" i="1"/>
  <c r="O16" i="1"/>
  <c r="AD163" i="1"/>
  <c r="AD124" i="1"/>
  <c r="AD176" i="1"/>
  <c r="AD139" i="1"/>
  <c r="AD110" i="1"/>
  <c r="AD61" i="1"/>
  <c r="AD14" i="1"/>
  <c r="AD94" i="1"/>
  <c r="AD187" i="1"/>
  <c r="AD169" i="1"/>
  <c r="AD157" i="1"/>
  <c r="AD145" i="1"/>
  <c r="AD131" i="1"/>
  <c r="AD118" i="1"/>
  <c r="AD101" i="1"/>
  <c r="AD88" i="1"/>
  <c r="AD68" i="1"/>
  <c r="AD55" i="1"/>
  <c r="AD37" i="1"/>
  <c r="AD151" i="1"/>
  <c r="AD104" i="1"/>
  <c r="AD171" i="1"/>
  <c r="AD107" i="1"/>
  <c r="AD162" i="1"/>
  <c r="AD164" i="1"/>
  <c r="AD115" i="1"/>
  <c r="AD167" i="1"/>
  <c r="AD54" i="1"/>
  <c r="AD16" i="1"/>
  <c r="AD119" i="1"/>
  <c r="AD190" i="1"/>
  <c r="AD122" i="1"/>
  <c r="AD174" i="1"/>
  <c r="AD179" i="1"/>
  <c r="AD51" i="1"/>
  <c r="AD127" i="1"/>
  <c r="AD182" i="1"/>
  <c r="AD67" i="1"/>
  <c r="AD156" i="1"/>
  <c r="AD168" i="1"/>
  <c r="AD155" i="1"/>
  <c r="AD134" i="1"/>
  <c r="AD58" i="1"/>
  <c r="AD137" i="1"/>
  <c r="AD64" i="1"/>
  <c r="AD142" i="1"/>
  <c r="AD18" i="1"/>
  <c r="AD87" i="1"/>
  <c r="AD146" i="1"/>
  <c r="AD91" i="1"/>
  <c r="AD149" i="1"/>
  <c r="AD13" i="1"/>
  <c r="AD15" i="1"/>
  <c r="AD96" i="1"/>
  <c r="AD154" i="1"/>
  <c r="AD35" i="1"/>
  <c r="AD99" i="1"/>
  <c r="AD98" i="1"/>
  <c r="AD150" i="1"/>
  <c r="AD152" i="1"/>
  <c r="AD36" i="1"/>
  <c r="AD158" i="1"/>
  <c r="AD40" i="1"/>
  <c r="AD106" i="1"/>
  <c r="AD161" i="1"/>
  <c r="AD114" i="1"/>
  <c r="AD166" i="1"/>
  <c r="AD53" i="1"/>
  <c r="AD117" i="1"/>
  <c r="AD116" i="1"/>
  <c r="AD97" i="1"/>
  <c r="AD170" i="1"/>
  <c r="AD57" i="1"/>
  <c r="AD121" i="1"/>
  <c r="AD173" i="1"/>
  <c r="AD50" i="1"/>
  <c r="AD126" i="1"/>
  <c r="AD181" i="1"/>
  <c r="AD66" i="1"/>
  <c r="AD129" i="1"/>
  <c r="AD89" i="1"/>
  <c r="AD188" i="1"/>
  <c r="AD90" i="1"/>
  <c r="AD136" i="1"/>
  <c r="AD60" i="1"/>
  <c r="AD62" i="1"/>
  <c r="AD141" i="1"/>
  <c r="AD17" i="1"/>
  <c r="AD86" i="1"/>
  <c r="AD144" i="1"/>
  <c r="AD92" i="1"/>
  <c r="AD105" i="1"/>
  <c r="AD148" i="1"/>
  <c r="AD12" i="1"/>
  <c r="AD93" i="1"/>
  <c r="AD95" i="1"/>
  <c r="AD153" i="1"/>
  <c r="AD32" i="1"/>
  <c r="AD52" i="1"/>
  <c r="AD120" i="1"/>
  <c r="AD160" i="1"/>
  <c r="AD108" i="1"/>
  <c r="AD113" i="1"/>
  <c r="AD165" i="1"/>
  <c r="AD38" i="1"/>
  <c r="AD135" i="1"/>
  <c r="AD172" i="1"/>
  <c r="AD123" i="1"/>
  <c r="AD125" i="1"/>
  <c r="AD180" i="1"/>
  <c r="AD65" i="1"/>
  <c r="AD128" i="1"/>
  <c r="AD184" i="1"/>
  <c r="AD159" i="1"/>
  <c r="AD56" i="1"/>
  <c r="AD147" i="1"/>
  <c r="AD192" i="1"/>
  <c r="AD59" i="1"/>
  <c r="AD138" i="1"/>
  <c r="AD140" i="1"/>
  <c r="AD85" i="1"/>
  <c r="AD143" i="1"/>
  <c r="AX35" i="1"/>
  <c r="AX37" i="1" s="1"/>
  <c r="AX40" i="1" s="1"/>
  <c r="AX45" i="1" s="1"/>
  <c r="AS45" i="1"/>
  <c r="N91" i="1"/>
  <c r="AC91" i="1"/>
  <c r="AC410" i="1"/>
  <c r="AC403" i="1"/>
  <c r="AC399" i="1"/>
  <c r="AC395" i="1"/>
  <c r="AC391" i="1"/>
  <c r="AC384" i="1"/>
  <c r="AC380" i="1"/>
  <c r="AC376" i="1"/>
  <c r="AC372" i="1"/>
  <c r="AC365" i="1"/>
  <c r="AC361" i="1"/>
  <c r="AC357" i="1"/>
  <c r="AC350" i="1"/>
  <c r="AC346" i="1"/>
  <c r="AC342" i="1"/>
  <c r="AC338" i="1"/>
  <c r="AC334" i="1"/>
  <c r="AC330" i="1"/>
  <c r="AC326" i="1"/>
  <c r="AC322" i="1"/>
  <c r="AC315" i="1"/>
  <c r="AC311" i="1"/>
  <c r="AC307" i="1"/>
  <c r="AC303" i="1"/>
  <c r="AC299" i="1"/>
  <c r="AC292" i="1"/>
  <c r="AC288" i="1"/>
  <c r="AC284" i="1"/>
  <c r="AC280" i="1"/>
  <c r="AC276" i="1"/>
  <c r="AC269" i="1"/>
  <c r="AC265" i="1"/>
  <c r="AC261" i="1"/>
  <c r="AC250" i="1"/>
  <c r="AC246" i="1"/>
  <c r="AC242" i="1"/>
  <c r="AC238" i="1"/>
  <c r="AC234" i="1"/>
  <c r="AC230" i="1"/>
  <c r="AC226" i="1"/>
  <c r="AC222" i="1"/>
  <c r="AC218" i="1"/>
  <c r="AC214" i="1"/>
  <c r="AC210" i="1"/>
  <c r="AC206" i="1"/>
  <c r="AC202" i="1"/>
  <c r="AC198" i="1"/>
  <c r="AC188" i="1"/>
  <c r="AC181" i="1"/>
  <c r="AC174" i="1"/>
  <c r="AC170" i="1"/>
  <c r="AC166" i="1"/>
  <c r="AC162" i="1"/>
  <c r="AC158" i="1"/>
  <c r="AC154" i="1"/>
  <c r="AC150" i="1"/>
  <c r="AC146" i="1"/>
  <c r="AC142" i="1"/>
  <c r="AC138" i="1"/>
  <c r="AC134" i="1"/>
  <c r="AC129" i="1"/>
  <c r="AC125" i="1"/>
  <c r="AC121" i="1"/>
  <c r="AC117" i="1"/>
  <c r="AC113" i="1"/>
  <c r="AC105" i="1"/>
  <c r="AC97" i="1"/>
  <c r="AC93" i="1"/>
  <c r="AC88" i="1"/>
  <c r="AC59" i="1"/>
  <c r="AC55" i="1"/>
  <c r="AC51" i="1"/>
  <c r="AC29" i="1"/>
  <c r="AC414" i="1"/>
  <c r="AC409" i="1"/>
  <c r="AC402" i="1"/>
  <c r="AC398" i="1"/>
  <c r="AC394" i="1"/>
  <c r="AC390" i="1"/>
  <c r="AC383" i="1"/>
  <c r="AC379" i="1"/>
  <c r="AC375" i="1"/>
  <c r="AC364" i="1"/>
  <c r="AC360" i="1"/>
  <c r="AC356" i="1"/>
  <c r="AC349" i="1"/>
  <c r="AC345" i="1"/>
  <c r="AC341" i="1"/>
  <c r="AC337" i="1"/>
  <c r="AC333" i="1"/>
  <c r="AC329" i="1"/>
  <c r="AC325" i="1"/>
  <c r="AC321" i="1"/>
  <c r="AC314" i="1"/>
  <c r="AC310" i="1"/>
  <c r="AC306" i="1"/>
  <c r="AC302" i="1"/>
  <c r="AC291" i="1"/>
  <c r="AC287" i="1"/>
  <c r="AC283" i="1"/>
  <c r="AC279" i="1"/>
  <c r="AC275" i="1"/>
  <c r="AC268" i="1"/>
  <c r="AC264" i="1"/>
  <c r="AC260" i="1"/>
  <c r="AC253" i="1"/>
  <c r="AC249" i="1"/>
  <c r="AC245" i="1"/>
  <c r="AC241" i="1"/>
  <c r="AC237" i="1"/>
  <c r="AC233" i="1"/>
  <c r="AC229" i="1"/>
  <c r="AC225" i="1"/>
  <c r="AC221" i="1"/>
  <c r="AC217" i="1"/>
  <c r="AC213" i="1"/>
  <c r="AC209" i="1"/>
  <c r="AC205" i="1"/>
  <c r="AC201" i="1"/>
  <c r="AC197" i="1"/>
  <c r="AC187" i="1"/>
  <c r="AC180" i="1"/>
  <c r="AC173" i="1"/>
  <c r="AC169" i="1"/>
  <c r="AC165" i="1"/>
  <c r="AC161" i="1"/>
  <c r="AC157" i="1"/>
  <c r="AC153" i="1"/>
  <c r="AC149" i="1"/>
  <c r="AC145" i="1"/>
  <c r="AC141" i="1"/>
  <c r="AC137" i="1"/>
  <c r="AC128" i="1"/>
  <c r="AC124" i="1"/>
  <c r="AC120" i="1"/>
  <c r="AC116" i="1"/>
  <c r="AC108" i="1"/>
  <c r="AC104" i="1"/>
  <c r="AC96" i="1"/>
  <c r="AC92" i="1"/>
  <c r="AC87" i="1"/>
  <c r="AC62" i="1"/>
  <c r="AC58" i="1"/>
  <c r="AC54" i="1"/>
  <c r="AC50" i="1"/>
  <c r="AC17" i="1"/>
  <c r="AC412" i="1"/>
  <c r="AC408" i="1"/>
  <c r="AC401" i="1"/>
  <c r="AC397" i="1"/>
  <c r="AC393" i="1"/>
  <c r="AC382" i="1"/>
  <c r="AC378" i="1"/>
  <c r="AC374" i="1"/>
  <c r="AC367" i="1"/>
  <c r="AC363" i="1"/>
  <c r="AC359" i="1"/>
  <c r="AC355" i="1"/>
  <c r="AC348" i="1"/>
  <c r="AC344" i="1"/>
  <c r="AC340" i="1"/>
  <c r="AC336" i="1"/>
  <c r="AC332" i="1"/>
  <c r="AC328" i="1"/>
  <c r="AC324" i="1"/>
  <c r="AC313" i="1"/>
  <c r="AC309" i="1"/>
  <c r="AC305" i="1"/>
  <c r="AC301" i="1"/>
  <c r="AC294" i="1"/>
  <c r="AC290" i="1"/>
  <c r="AC286" i="1"/>
  <c r="AC282" i="1"/>
  <c r="AC278" i="1"/>
  <c r="AC274" i="1"/>
  <c r="AC267" i="1"/>
  <c r="AC263" i="1"/>
  <c r="AC259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200" i="1"/>
  <c r="AC179" i="1"/>
  <c r="AC172" i="1"/>
  <c r="AC168" i="1"/>
  <c r="AC164" i="1"/>
  <c r="AC160" i="1"/>
  <c r="AC156" i="1"/>
  <c r="AC152" i="1"/>
  <c r="AC148" i="1"/>
  <c r="AC144" i="1"/>
  <c r="AC140" i="1"/>
  <c r="AC136" i="1"/>
  <c r="AC127" i="1"/>
  <c r="AC123" i="1"/>
  <c r="AC119" i="1"/>
  <c r="AC115" i="1"/>
  <c r="AC107" i="1"/>
  <c r="AC99" i="1"/>
  <c r="AC95" i="1"/>
  <c r="AC90" i="1"/>
  <c r="AC86" i="1"/>
  <c r="AC61" i="1"/>
  <c r="AC57" i="1"/>
  <c r="AC53" i="1"/>
  <c r="AC411" i="1"/>
  <c r="AC377" i="1"/>
  <c r="AC373" i="1"/>
  <c r="AC358" i="1"/>
  <c r="AC323" i="1"/>
  <c r="AC285" i="1"/>
  <c r="AC247" i="1"/>
  <c r="AC215" i="1"/>
  <c r="AC171" i="1"/>
  <c r="AC139" i="1"/>
  <c r="AC98" i="1"/>
  <c r="AC36" i="1"/>
  <c r="AC400" i="1"/>
  <c r="AC316" i="1"/>
  <c r="AC281" i="1"/>
  <c r="AC243" i="1"/>
  <c r="AC211" i="1"/>
  <c r="AC167" i="1"/>
  <c r="AC135" i="1"/>
  <c r="AC94" i="1"/>
  <c r="AC396" i="1"/>
  <c r="AC347" i="1"/>
  <c r="AC312" i="1"/>
  <c r="AC277" i="1"/>
  <c r="AC239" i="1"/>
  <c r="AC207" i="1"/>
  <c r="AC163" i="1"/>
  <c r="AC89" i="1"/>
  <c r="AC392" i="1"/>
  <c r="AC343" i="1"/>
  <c r="AC308" i="1"/>
  <c r="AC235" i="1"/>
  <c r="AC203" i="1"/>
  <c r="AC159" i="1"/>
  <c r="AC126" i="1"/>
  <c r="AC85" i="1"/>
  <c r="AC385" i="1"/>
  <c r="AC339" i="1"/>
  <c r="AC304" i="1"/>
  <c r="AC266" i="1"/>
  <c r="AC231" i="1"/>
  <c r="AC199" i="1"/>
  <c r="AC155" i="1"/>
  <c r="AC122" i="1"/>
  <c r="AC381" i="1"/>
  <c r="AC335" i="1"/>
  <c r="AC300" i="1"/>
  <c r="AC262" i="1"/>
  <c r="AC227" i="1"/>
  <c r="AC190" i="1"/>
  <c r="AC151" i="1"/>
  <c r="AC118" i="1"/>
  <c r="AC60" i="1"/>
  <c r="AC366" i="1"/>
  <c r="AC331" i="1"/>
  <c r="AC293" i="1"/>
  <c r="AC258" i="1"/>
  <c r="AC223" i="1"/>
  <c r="AC182" i="1"/>
  <c r="AC147" i="1"/>
  <c r="AC114" i="1"/>
  <c r="AC56" i="1"/>
  <c r="AC362" i="1"/>
  <c r="AC327" i="1"/>
  <c r="AC289" i="1"/>
  <c r="AC251" i="1"/>
  <c r="AC219" i="1"/>
  <c r="AC143" i="1"/>
  <c r="AC106" i="1"/>
  <c r="AC52" i="1"/>
  <c r="N170" i="1"/>
  <c r="N140" i="1"/>
  <c r="N127" i="1"/>
  <c r="N154" i="1"/>
  <c r="N126" i="1"/>
  <c r="N148" i="1"/>
  <c r="N314" i="1"/>
  <c r="N125" i="1"/>
  <c r="N147" i="1"/>
  <c r="N88" i="1"/>
  <c r="N384" i="1"/>
  <c r="N383" i="1"/>
  <c r="N128" i="1"/>
  <c r="N165" i="1"/>
  <c r="N382" i="1"/>
  <c r="N119" i="1"/>
  <c r="N163" i="1"/>
  <c r="N149" i="1"/>
  <c r="N118" i="1"/>
  <c r="N162" i="1"/>
  <c r="N95" i="1"/>
  <c r="N121" i="1"/>
  <c r="N117" i="1"/>
  <c r="N169" i="1"/>
  <c r="N157" i="1"/>
  <c r="N120" i="1"/>
  <c r="N164" i="1"/>
  <c r="N156" i="1"/>
  <c r="N161" i="1"/>
  <c r="N160" i="1"/>
  <c r="N155" i="1"/>
  <c r="N145" i="1"/>
  <c r="N141" i="1"/>
  <c r="N158" i="1"/>
  <c r="N159" i="1"/>
  <c r="N146" i="1"/>
  <c r="N143" i="1"/>
  <c r="N144" i="1"/>
  <c r="N167" i="1"/>
  <c r="N266" i="1"/>
  <c r="N168" i="1"/>
  <c r="N267" i="1"/>
  <c r="N366" i="1"/>
  <c r="N265" i="1"/>
  <c r="N402" i="1"/>
  <c r="N324" i="1"/>
  <c r="N98" i="1"/>
  <c r="N93" i="1"/>
  <c r="N87" i="1"/>
  <c r="N105" i="1"/>
  <c r="N122" i="1"/>
  <c r="N173" i="1"/>
  <c r="N151" i="1"/>
  <c r="N139" i="1"/>
  <c r="N135" i="1"/>
  <c r="N181" i="1"/>
  <c r="N252" i="1"/>
  <c r="N248" i="1"/>
  <c r="N244" i="1"/>
  <c r="N240" i="1"/>
  <c r="N236" i="1"/>
  <c r="N232" i="1"/>
  <c r="N228" i="1"/>
  <c r="N224" i="1"/>
  <c r="N220" i="1"/>
  <c r="N216" i="1"/>
  <c r="N212" i="1"/>
  <c r="N208" i="1"/>
  <c r="N99" i="1"/>
  <c r="N94" i="1"/>
  <c r="N89" i="1"/>
  <c r="N106" i="1"/>
  <c r="N123" i="1"/>
  <c r="N114" i="1"/>
  <c r="N174" i="1"/>
  <c r="N166" i="1"/>
  <c r="N152" i="1"/>
  <c r="N142" i="1"/>
  <c r="N136" i="1"/>
  <c r="N182" i="1"/>
  <c r="N253" i="1"/>
  <c r="N249" i="1"/>
  <c r="N245" i="1"/>
  <c r="N241" i="1"/>
  <c r="N237" i="1"/>
  <c r="N233" i="1"/>
  <c r="N229" i="1"/>
  <c r="N225" i="1"/>
  <c r="N221" i="1"/>
  <c r="N217" i="1"/>
  <c r="N213" i="1"/>
  <c r="N209" i="1"/>
  <c r="N92" i="1"/>
  <c r="N90" i="1"/>
  <c r="N180" i="1"/>
  <c r="N206" i="1"/>
  <c r="N202" i="1"/>
  <c r="N198" i="1"/>
  <c r="N263" i="1"/>
  <c r="N261" i="1"/>
  <c r="N293" i="1"/>
  <c r="N289" i="1"/>
  <c r="N285" i="1"/>
  <c r="N281" i="1"/>
  <c r="N277" i="1"/>
  <c r="N315" i="1"/>
  <c r="N310" i="1"/>
  <c r="N306" i="1"/>
  <c r="N302" i="1"/>
  <c r="N349" i="1"/>
  <c r="N345" i="1"/>
  <c r="N341" i="1"/>
  <c r="N337" i="1"/>
  <c r="N333" i="1"/>
  <c r="N329" i="1"/>
  <c r="N325" i="1"/>
  <c r="N108" i="1"/>
  <c r="N107" i="1"/>
  <c r="N116" i="1"/>
  <c r="N115" i="1"/>
  <c r="N153" i="1"/>
  <c r="N138" i="1"/>
  <c r="N137" i="1"/>
  <c r="N247" i="1"/>
  <c r="N246" i="1"/>
  <c r="N239" i="1"/>
  <c r="N238" i="1"/>
  <c r="N231" i="1"/>
  <c r="N230" i="1"/>
  <c r="N223" i="1"/>
  <c r="N222" i="1"/>
  <c r="N215" i="1"/>
  <c r="N214" i="1"/>
  <c r="N207" i="1"/>
  <c r="N203" i="1"/>
  <c r="N199" i="1"/>
  <c r="N264" i="1"/>
  <c r="N294" i="1"/>
  <c r="N290" i="1"/>
  <c r="N286" i="1"/>
  <c r="N282" i="1"/>
  <c r="N278" i="1"/>
  <c r="N316" i="1"/>
  <c r="N311" i="1"/>
  <c r="N307" i="1"/>
  <c r="N303" i="1"/>
  <c r="N350" i="1"/>
  <c r="N346" i="1"/>
  <c r="N342" i="1"/>
  <c r="N338" i="1"/>
  <c r="N334" i="1"/>
  <c r="N330" i="1"/>
  <c r="N326" i="1"/>
  <c r="N97" i="1"/>
  <c r="N96" i="1"/>
  <c r="N86" i="1"/>
  <c r="N204" i="1"/>
  <c r="N200" i="1"/>
  <c r="N268" i="1"/>
  <c r="N262" i="1"/>
  <c r="N259" i="1"/>
  <c r="N291" i="1"/>
  <c r="N287" i="1"/>
  <c r="N283" i="1"/>
  <c r="N279" i="1"/>
  <c r="N275" i="1"/>
  <c r="N251" i="1"/>
  <c r="N242" i="1"/>
  <c r="N219" i="1"/>
  <c r="N210" i="1"/>
  <c r="N205" i="1"/>
  <c r="N260" i="1"/>
  <c r="N292" i="1"/>
  <c r="N276" i="1"/>
  <c r="N313" i="1"/>
  <c r="N312" i="1"/>
  <c r="N305" i="1"/>
  <c r="N304" i="1"/>
  <c r="N348" i="1"/>
  <c r="N347" i="1"/>
  <c r="N340" i="1"/>
  <c r="N339" i="1"/>
  <c r="N332" i="1"/>
  <c r="N331" i="1"/>
  <c r="N323" i="1"/>
  <c r="N367" i="1"/>
  <c r="N362" i="1"/>
  <c r="N358" i="1"/>
  <c r="N380" i="1"/>
  <c r="N376" i="1"/>
  <c r="N400" i="1"/>
  <c r="N396" i="1"/>
  <c r="N392" i="1"/>
  <c r="N410" i="1"/>
  <c r="N129" i="1"/>
  <c r="N150" i="1"/>
  <c r="N218" i="1"/>
  <c r="N365" i="1"/>
  <c r="N361" i="1"/>
  <c r="N357" i="1"/>
  <c r="N399" i="1"/>
  <c r="N395" i="1"/>
  <c r="N391" i="1"/>
  <c r="N188" i="1"/>
  <c r="N243" i="1"/>
  <c r="N234" i="1"/>
  <c r="N211" i="1"/>
  <c r="N201" i="1"/>
  <c r="N288" i="1"/>
  <c r="N322" i="1"/>
  <c r="N363" i="1"/>
  <c r="N359" i="1"/>
  <c r="N381" i="1"/>
  <c r="N377" i="1"/>
  <c r="N373" i="1"/>
  <c r="N401" i="1"/>
  <c r="N397" i="1"/>
  <c r="N393" i="1"/>
  <c r="N411" i="1"/>
  <c r="N412" i="1"/>
  <c r="N172" i="1"/>
  <c r="N250" i="1"/>
  <c r="N227" i="1"/>
  <c r="N280" i="1"/>
  <c r="N379" i="1"/>
  <c r="N375" i="1"/>
  <c r="N409" i="1"/>
  <c r="N124" i="1"/>
  <c r="N171" i="1"/>
  <c r="N235" i="1"/>
  <c r="N226" i="1"/>
  <c r="N269" i="1"/>
  <c r="N284" i="1"/>
  <c r="N309" i="1"/>
  <c r="N308" i="1"/>
  <c r="N301" i="1"/>
  <c r="N300" i="1"/>
  <c r="N344" i="1"/>
  <c r="N343" i="1"/>
  <c r="N336" i="1"/>
  <c r="N335" i="1"/>
  <c r="N328" i="1"/>
  <c r="N327" i="1"/>
  <c r="N364" i="1"/>
  <c r="N360" i="1"/>
  <c r="N356" i="1"/>
  <c r="N385" i="1"/>
  <c r="N378" i="1"/>
  <c r="N374" i="1"/>
  <c r="N403" i="1"/>
  <c r="N398" i="1"/>
  <c r="N394" i="1"/>
  <c r="S25" i="1"/>
  <c r="V25" i="1" s="1"/>
  <c r="S192" i="1"/>
  <c r="N408" i="1"/>
  <c r="N17" i="1"/>
  <c r="N29" i="1"/>
  <c r="N187" i="1"/>
  <c r="N190" i="1"/>
  <c r="N414" i="1"/>
  <c r="S416" i="1"/>
  <c r="V416" i="1" s="1"/>
  <c r="V64" i="1"/>
  <c r="V101" i="1"/>
  <c r="V184" i="1"/>
  <c r="V318" i="1"/>
  <c r="V28" i="1"/>
  <c r="S14" i="1"/>
  <c r="V14" i="1" s="1"/>
  <c r="N60" i="1"/>
  <c r="N372" i="1"/>
  <c r="V176" i="1"/>
  <c r="V296" i="1"/>
  <c r="V387" i="1"/>
  <c r="V67" i="1"/>
  <c r="AF74" i="1"/>
  <c r="AF71" i="1"/>
  <c r="AF77" i="1"/>
  <c r="AE44" i="1"/>
  <c r="S16" i="1"/>
  <c r="V16" i="1" s="1"/>
  <c r="S24" i="1"/>
  <c r="V24" i="1" s="1"/>
  <c r="V255" i="1"/>
  <c r="S21" i="1"/>
  <c r="S26" i="1"/>
  <c r="V26" i="1" s="1"/>
  <c r="S23" i="1"/>
  <c r="V23" i="1" s="1"/>
  <c r="AF72" i="1"/>
  <c r="AF78" i="1"/>
  <c r="AF73" i="1"/>
  <c r="AE43" i="1"/>
  <c r="P43" i="1"/>
  <c r="N197" i="1"/>
  <c r="S15" i="1"/>
  <c r="V15" i="1" s="1"/>
  <c r="S22" i="1"/>
  <c r="V22" i="1" s="1"/>
  <c r="S27" i="1"/>
  <c r="V27" i="1" s="1"/>
  <c r="P45" i="1"/>
  <c r="N52" i="1"/>
  <c r="N274" i="1"/>
  <c r="AE45" i="1"/>
  <c r="N56" i="1"/>
  <c r="N321" i="1"/>
  <c r="S12" i="1"/>
  <c r="V12" i="1" s="1"/>
  <c r="AE42" i="1"/>
  <c r="N50" i="1"/>
  <c r="N54" i="1"/>
  <c r="N58" i="1"/>
  <c r="N62" i="1"/>
  <c r="N258" i="1"/>
  <c r="N299" i="1"/>
  <c r="N355" i="1"/>
  <c r="N390" i="1"/>
  <c r="N53" i="1"/>
  <c r="N57" i="1"/>
  <c r="N61" i="1"/>
  <c r="N85" i="1"/>
  <c r="N113" i="1"/>
  <c r="N179" i="1"/>
  <c r="N35" i="1"/>
  <c r="N51" i="1"/>
  <c r="N55" i="1"/>
  <c r="N59" i="1"/>
  <c r="N104" i="1"/>
  <c r="N134" i="1"/>
  <c r="S68" i="1"/>
  <c r="V110" i="1"/>
  <c r="V405" i="1"/>
  <c r="S13" i="1"/>
  <c r="V13" i="1" s="1"/>
  <c r="N36" i="1"/>
  <c r="P44" i="1"/>
  <c r="P42" i="1"/>
  <c r="Q91" i="1" l="1"/>
  <c r="AF91" i="1"/>
  <c r="AF158" i="1"/>
  <c r="AF126" i="1"/>
  <c r="Q140" i="1"/>
  <c r="Q170" i="1"/>
  <c r="AF140" i="1"/>
  <c r="AF170" i="1"/>
  <c r="Q384" i="1"/>
  <c r="Q127" i="1"/>
  <c r="Q88" i="1"/>
  <c r="AF154" i="1"/>
  <c r="Q147" i="1"/>
  <c r="AF127" i="1"/>
  <c r="Q125" i="1"/>
  <c r="AF88" i="1"/>
  <c r="AF382" i="1"/>
  <c r="Q382" i="1"/>
  <c r="Q314" i="1"/>
  <c r="AF147" i="1"/>
  <c r="AF165" i="1"/>
  <c r="Q165" i="1"/>
  <c r="Q148" i="1"/>
  <c r="AF125" i="1"/>
  <c r="AF128" i="1"/>
  <c r="Q128" i="1"/>
  <c r="Q126" i="1"/>
  <c r="AF314" i="1"/>
  <c r="AF383" i="1"/>
  <c r="Q383" i="1"/>
  <c r="Q154" i="1"/>
  <c r="AF148" i="1"/>
  <c r="AF384" i="1"/>
  <c r="Q161" i="1"/>
  <c r="AF163" i="1"/>
  <c r="AF120" i="1"/>
  <c r="AF121" i="1"/>
  <c r="AF95" i="1"/>
  <c r="Q156" i="1"/>
  <c r="Q169" i="1"/>
  <c r="Q162" i="1"/>
  <c r="Q119" i="1"/>
  <c r="Q164" i="1"/>
  <c r="Q117" i="1"/>
  <c r="Q118" i="1"/>
  <c r="AF119" i="1"/>
  <c r="AF157" i="1"/>
  <c r="Q120" i="1"/>
  <c r="Q121" i="1"/>
  <c r="Q149" i="1"/>
  <c r="AF156" i="1"/>
  <c r="AF169" i="1"/>
  <c r="AF162" i="1"/>
  <c r="Q157" i="1"/>
  <c r="Q95" i="1"/>
  <c r="Q163" i="1"/>
  <c r="AF149" i="1"/>
  <c r="AF164" i="1"/>
  <c r="AF117" i="1"/>
  <c r="AF118" i="1"/>
  <c r="Q59" i="1"/>
  <c r="Q143" i="1"/>
  <c r="AF372" i="1"/>
  <c r="Q155" i="1"/>
  <c r="AF161" i="1"/>
  <c r="AF144" i="1"/>
  <c r="AF143" i="1"/>
  <c r="Q144" i="1"/>
  <c r="Q158" i="1"/>
  <c r="Q160" i="1"/>
  <c r="Q145" i="1"/>
  <c r="AF145" i="1"/>
  <c r="Q141" i="1"/>
  <c r="Q159" i="1"/>
  <c r="AF146" i="1"/>
  <c r="AF155" i="1"/>
  <c r="Q146" i="1"/>
  <c r="AF159" i="1"/>
  <c r="AF141" i="1"/>
  <c r="AF160" i="1"/>
  <c r="Q267" i="1"/>
  <c r="AF402" i="1"/>
  <c r="AF267" i="1"/>
  <c r="Q324" i="1"/>
  <c r="Q402" i="1"/>
  <c r="Q168" i="1"/>
  <c r="AF324" i="1"/>
  <c r="AF168" i="1"/>
  <c r="Q266" i="1"/>
  <c r="AF265" i="1"/>
  <c r="AF266" i="1"/>
  <c r="Q265" i="1"/>
  <c r="Q366" i="1"/>
  <c r="Q167" i="1"/>
  <c r="AF366" i="1"/>
  <c r="AF167" i="1"/>
  <c r="AF321" i="1"/>
  <c r="Q104" i="1"/>
  <c r="AF299" i="1"/>
  <c r="Q57" i="1"/>
  <c r="AF409" i="1"/>
  <c r="AF394" i="1"/>
  <c r="AF378" i="1"/>
  <c r="AF364" i="1"/>
  <c r="AF301" i="1"/>
  <c r="AF211" i="1"/>
  <c r="AF391" i="1"/>
  <c r="AF300" i="1"/>
  <c r="AF393" i="1"/>
  <c r="AF377" i="1"/>
  <c r="AF322" i="1"/>
  <c r="AF304" i="1"/>
  <c r="AF260" i="1"/>
  <c r="AF335" i="1"/>
  <c r="AF410" i="1"/>
  <c r="AF376" i="1"/>
  <c r="AF367" i="1"/>
  <c r="AF348" i="1"/>
  <c r="AF275" i="1"/>
  <c r="AF153" i="1"/>
  <c r="AF278" i="1"/>
  <c r="AF294" i="1"/>
  <c r="AF223" i="1"/>
  <c r="AF90" i="1"/>
  <c r="AF277" i="1"/>
  <c r="AF293" i="1"/>
  <c r="AF226" i="1"/>
  <c r="AF92" i="1"/>
  <c r="AF123" i="1"/>
  <c r="AF99" i="1"/>
  <c r="AF252" i="1"/>
  <c r="AF151" i="1"/>
  <c r="AF17" i="1"/>
  <c r="AF357" i="1"/>
  <c r="AF356" i="1"/>
  <c r="AF336" i="1"/>
  <c r="Q385" i="1"/>
  <c r="Q226" i="1"/>
  <c r="Q373" i="1"/>
  <c r="Q361" i="1"/>
  <c r="Q332" i="1"/>
  <c r="Q251" i="1"/>
  <c r="Q330" i="1"/>
  <c r="Q138" i="1"/>
  <c r="Q310" i="1"/>
  <c r="Q213" i="1"/>
  <c r="Q174" i="1"/>
  <c r="Q244" i="1"/>
  <c r="AF291" i="1"/>
  <c r="AF200" i="1"/>
  <c r="AF230" i="1"/>
  <c r="AF97" i="1"/>
  <c r="AF338" i="1"/>
  <c r="AF303" i="1"/>
  <c r="AF199" i="1"/>
  <c r="AF138" i="1"/>
  <c r="AF337" i="1"/>
  <c r="AF302" i="1"/>
  <c r="AF202" i="1"/>
  <c r="AF180" i="1"/>
  <c r="AF221" i="1"/>
  <c r="AF237" i="1"/>
  <c r="AF253" i="1"/>
  <c r="AF152" i="1"/>
  <c r="AF220" i="1"/>
  <c r="AF236" i="1"/>
  <c r="AF105" i="1"/>
  <c r="Q327" i="1"/>
  <c r="Q227" i="1"/>
  <c r="Q211" i="1"/>
  <c r="Q400" i="1"/>
  <c r="Q313" i="1"/>
  <c r="Q262" i="1"/>
  <c r="Q311" i="1"/>
  <c r="Q223" i="1"/>
  <c r="Q116" i="1"/>
  <c r="Q285" i="1"/>
  <c r="Q229" i="1"/>
  <c r="Q89" i="1"/>
  <c r="Q135" i="1"/>
  <c r="Q403" i="1"/>
  <c r="Q356" i="1"/>
  <c r="Q328" i="1"/>
  <c r="Q344" i="1"/>
  <c r="Q309" i="1"/>
  <c r="Q235" i="1"/>
  <c r="Q375" i="1"/>
  <c r="Q250" i="1"/>
  <c r="Q393" i="1"/>
  <c r="Q377" i="1"/>
  <c r="Q322" i="1"/>
  <c r="Q234" i="1"/>
  <c r="Q395" i="1"/>
  <c r="Q365" i="1"/>
  <c r="Q410" i="1"/>
  <c r="Q376" i="1"/>
  <c r="Q367" i="1"/>
  <c r="Q339" i="1"/>
  <c r="Q304" i="1"/>
  <c r="Q276" i="1"/>
  <c r="Q210" i="1"/>
  <c r="Q287" i="1"/>
  <c r="Q268" i="1"/>
  <c r="Q96" i="1"/>
  <c r="Q334" i="1"/>
  <c r="Q350" i="1"/>
  <c r="Q316" i="1"/>
  <c r="Q290" i="1"/>
  <c r="Q264" i="1"/>
  <c r="Q214" i="1"/>
  <c r="Q230" i="1"/>
  <c r="Q246" i="1"/>
  <c r="Q153" i="1"/>
  <c r="Q107" i="1"/>
  <c r="Q333" i="1"/>
  <c r="Q349" i="1"/>
  <c r="Q315" i="1"/>
  <c r="Q289" i="1"/>
  <c r="Q198" i="1"/>
  <c r="Q90" i="1"/>
  <c r="Q217" i="1"/>
  <c r="Q233" i="1"/>
  <c r="Q249" i="1"/>
  <c r="Q142" i="1"/>
  <c r="Q114" i="1"/>
  <c r="Q94" i="1"/>
  <c r="Q216" i="1"/>
  <c r="Q232" i="1"/>
  <c r="Q248" i="1"/>
  <c r="Q139" i="1"/>
  <c r="Q122" i="1"/>
  <c r="Q98" i="1"/>
  <c r="AF395" i="1"/>
  <c r="AF398" i="1"/>
  <c r="AF385" i="1"/>
  <c r="AF328" i="1"/>
  <c r="AF309" i="1"/>
  <c r="AF243" i="1"/>
  <c r="AF399" i="1"/>
  <c r="AF284" i="1"/>
  <c r="AF397" i="1"/>
  <c r="AF381" i="1"/>
  <c r="AF331" i="1"/>
  <c r="AF312" i="1"/>
  <c r="AF205" i="1"/>
  <c r="AF375" i="1"/>
  <c r="AF308" i="1"/>
  <c r="AF392" i="1"/>
  <c r="AF380" i="1"/>
  <c r="AF323" i="1"/>
  <c r="AF305" i="1"/>
  <c r="AF227" i="1"/>
  <c r="AF279" i="1"/>
  <c r="AF259" i="1"/>
  <c r="AF204" i="1"/>
  <c r="AF238" i="1"/>
  <c r="AF115" i="1"/>
  <c r="AF326" i="1"/>
  <c r="AF342" i="1"/>
  <c r="AF307" i="1"/>
  <c r="AF282" i="1"/>
  <c r="AF203" i="1"/>
  <c r="AF231" i="1"/>
  <c r="AF325" i="1"/>
  <c r="AF341" i="1"/>
  <c r="AF306" i="1"/>
  <c r="AF281" i="1"/>
  <c r="AF261" i="1"/>
  <c r="AF206" i="1"/>
  <c r="AF234" i="1"/>
  <c r="AF150" i="1"/>
  <c r="AF209" i="1"/>
  <c r="AF225" i="1"/>
  <c r="AF241" i="1"/>
  <c r="AF182" i="1"/>
  <c r="AF166" i="1"/>
  <c r="AF106" i="1"/>
  <c r="AF208" i="1"/>
  <c r="AF224" i="1"/>
  <c r="AF240" i="1"/>
  <c r="AF181" i="1"/>
  <c r="AF87" i="1"/>
  <c r="Q398" i="1"/>
  <c r="Q308" i="1"/>
  <c r="Q411" i="1"/>
  <c r="Q391" i="1"/>
  <c r="Q362" i="1"/>
  <c r="Q205" i="1"/>
  <c r="Q86" i="1"/>
  <c r="Q286" i="1"/>
  <c r="Q239" i="1"/>
  <c r="Q345" i="1"/>
  <c r="Q180" i="1"/>
  <c r="Q136" i="1"/>
  <c r="Q228" i="1"/>
  <c r="Q93" i="1"/>
  <c r="Q374" i="1"/>
  <c r="Q335" i="1"/>
  <c r="Q284" i="1"/>
  <c r="Q379" i="1"/>
  <c r="Q397" i="1"/>
  <c r="Q288" i="1"/>
  <c r="Q399" i="1"/>
  <c r="Q392" i="1"/>
  <c r="Q323" i="1"/>
  <c r="Q305" i="1"/>
  <c r="Q219" i="1"/>
  <c r="Q291" i="1"/>
  <c r="Q97" i="1"/>
  <c r="Q303" i="1"/>
  <c r="Q294" i="1"/>
  <c r="Q215" i="1"/>
  <c r="Q247" i="1"/>
  <c r="Q108" i="1"/>
  <c r="Q302" i="1"/>
  <c r="Q293" i="1"/>
  <c r="Q92" i="1"/>
  <c r="Q237" i="1"/>
  <c r="Q152" i="1"/>
  <c r="Q99" i="1"/>
  <c r="Q252" i="1"/>
  <c r="Q105" i="1"/>
  <c r="AF403" i="1"/>
  <c r="AF288" i="1"/>
  <c r="AF188" i="1"/>
  <c r="AF361" i="1"/>
  <c r="AF412" i="1"/>
  <c r="AF401" i="1"/>
  <c r="AF359" i="1"/>
  <c r="AF339" i="1"/>
  <c r="AF276" i="1"/>
  <c r="AF219" i="1"/>
  <c r="AF379" i="1"/>
  <c r="AF269" i="1"/>
  <c r="AF396" i="1"/>
  <c r="AF358" i="1"/>
  <c r="AF332" i="1"/>
  <c r="AF313" i="1"/>
  <c r="AF172" i="1"/>
  <c r="AF283" i="1"/>
  <c r="AF262" i="1"/>
  <c r="AF214" i="1"/>
  <c r="AF246" i="1"/>
  <c r="AF107" i="1"/>
  <c r="AF330" i="1"/>
  <c r="AF346" i="1"/>
  <c r="AF311" i="1"/>
  <c r="AF286" i="1"/>
  <c r="AF207" i="1"/>
  <c r="AF239" i="1"/>
  <c r="AF116" i="1"/>
  <c r="AF329" i="1"/>
  <c r="AF345" i="1"/>
  <c r="AF310" i="1"/>
  <c r="AF285" i="1"/>
  <c r="AF263" i="1"/>
  <c r="AF210" i="1"/>
  <c r="AF242" i="1"/>
  <c r="AF171" i="1"/>
  <c r="AF213" i="1"/>
  <c r="AF229" i="1"/>
  <c r="AF245" i="1"/>
  <c r="AF136" i="1"/>
  <c r="AF174" i="1"/>
  <c r="AF89" i="1"/>
  <c r="AF212" i="1"/>
  <c r="AF228" i="1"/>
  <c r="AF244" i="1"/>
  <c r="AF135" i="1"/>
  <c r="AF173" i="1"/>
  <c r="AF93" i="1"/>
  <c r="Q343" i="1"/>
  <c r="Q409" i="1"/>
  <c r="Q363" i="1"/>
  <c r="Q129" i="1"/>
  <c r="Q348" i="1"/>
  <c r="Q283" i="1"/>
  <c r="Q346" i="1"/>
  <c r="Q207" i="1"/>
  <c r="Q329" i="1"/>
  <c r="Q263" i="1"/>
  <c r="Q245" i="1"/>
  <c r="Q212" i="1"/>
  <c r="Q173" i="1"/>
  <c r="Q360" i="1"/>
  <c r="Q300" i="1"/>
  <c r="Q171" i="1"/>
  <c r="Q172" i="1"/>
  <c r="Q381" i="1"/>
  <c r="Q243" i="1"/>
  <c r="Q218" i="1"/>
  <c r="Q380" i="1"/>
  <c r="Q340" i="1"/>
  <c r="Q292" i="1"/>
  <c r="Q275" i="1"/>
  <c r="Q200" i="1"/>
  <c r="Q338" i="1"/>
  <c r="Q278" i="1"/>
  <c r="Q199" i="1"/>
  <c r="Q231" i="1"/>
  <c r="Q337" i="1"/>
  <c r="Q277" i="1"/>
  <c r="Q202" i="1"/>
  <c r="Q221" i="1"/>
  <c r="Q253" i="1"/>
  <c r="Q123" i="1"/>
  <c r="Q220" i="1"/>
  <c r="Q236" i="1"/>
  <c r="Q151" i="1"/>
  <c r="AF59" i="1"/>
  <c r="Q394" i="1"/>
  <c r="Q378" i="1"/>
  <c r="Q364" i="1"/>
  <c r="Q336" i="1"/>
  <c r="Q301" i="1"/>
  <c r="Q269" i="1"/>
  <c r="Q124" i="1"/>
  <c r="Q280" i="1"/>
  <c r="Q412" i="1"/>
  <c r="Q401" i="1"/>
  <c r="Q359" i="1"/>
  <c r="Q201" i="1"/>
  <c r="Q188" i="1"/>
  <c r="Q357" i="1"/>
  <c r="Q150" i="1"/>
  <c r="Q396" i="1"/>
  <c r="Q358" i="1"/>
  <c r="Q331" i="1"/>
  <c r="Q347" i="1"/>
  <c r="Q312" i="1"/>
  <c r="Q260" i="1"/>
  <c r="Q242" i="1"/>
  <c r="Q279" i="1"/>
  <c r="Q259" i="1"/>
  <c r="Q204" i="1"/>
  <c r="Q326" i="1"/>
  <c r="Q342" i="1"/>
  <c r="Q307" i="1"/>
  <c r="Q282" i="1"/>
  <c r="Q203" i="1"/>
  <c r="Q222" i="1"/>
  <c r="Q238" i="1"/>
  <c r="Q137" i="1"/>
  <c r="Q115" i="1"/>
  <c r="Q325" i="1"/>
  <c r="Q341" i="1"/>
  <c r="Q306" i="1"/>
  <c r="Q281" i="1"/>
  <c r="Q261" i="1"/>
  <c r="Q206" i="1"/>
  <c r="Q209" i="1"/>
  <c r="Q225" i="1"/>
  <c r="Q241" i="1"/>
  <c r="Q182" i="1"/>
  <c r="Q166" i="1"/>
  <c r="Q106" i="1"/>
  <c r="Q208" i="1"/>
  <c r="Q224" i="1"/>
  <c r="Q240" i="1"/>
  <c r="Q181" i="1"/>
  <c r="Q87" i="1"/>
  <c r="AF365" i="1"/>
  <c r="AF374" i="1"/>
  <c r="AF360" i="1"/>
  <c r="AF344" i="1"/>
  <c r="AF201" i="1"/>
  <c r="AF96" i="1"/>
  <c r="AF343" i="1"/>
  <c r="AF411" i="1"/>
  <c r="AF373" i="1"/>
  <c r="AF363" i="1"/>
  <c r="AF347" i="1"/>
  <c r="AF292" i="1"/>
  <c r="AF251" i="1"/>
  <c r="AF327" i="1"/>
  <c r="AF235" i="1"/>
  <c r="AF400" i="1"/>
  <c r="AF362" i="1"/>
  <c r="AF340" i="1"/>
  <c r="AF280" i="1"/>
  <c r="AF129" i="1"/>
  <c r="AF287" i="1"/>
  <c r="AF268" i="1"/>
  <c r="AF222" i="1"/>
  <c r="AF137" i="1"/>
  <c r="AF86" i="1"/>
  <c r="AF334" i="1"/>
  <c r="AF350" i="1"/>
  <c r="AF316" i="1"/>
  <c r="AF290" i="1"/>
  <c r="AF264" i="1"/>
  <c r="AF215" i="1"/>
  <c r="AF247" i="1"/>
  <c r="AF108" i="1"/>
  <c r="AF333" i="1"/>
  <c r="AF349" i="1"/>
  <c r="AF315" i="1"/>
  <c r="AF289" i="1"/>
  <c r="AF198" i="1"/>
  <c r="AF218" i="1"/>
  <c r="AF250" i="1"/>
  <c r="AF124" i="1"/>
  <c r="AF217" i="1"/>
  <c r="AF233" i="1"/>
  <c r="AF249" i="1"/>
  <c r="AF142" i="1"/>
  <c r="AF114" i="1"/>
  <c r="AF94" i="1"/>
  <c r="AF216" i="1"/>
  <c r="AF232" i="1"/>
  <c r="AF248" i="1"/>
  <c r="AF139" i="1"/>
  <c r="AF122" i="1"/>
  <c r="AF98" i="1"/>
  <c r="AF53" i="1"/>
  <c r="AF179" i="1"/>
  <c r="Q372" i="1"/>
  <c r="AF113" i="1"/>
  <c r="Q53" i="1"/>
  <c r="Q414" i="1"/>
  <c r="AF58" i="1"/>
  <c r="Q190" i="1"/>
  <c r="AF408" i="1"/>
  <c r="AF134" i="1"/>
  <c r="Q61" i="1"/>
  <c r="AF414" i="1"/>
  <c r="AF29" i="1"/>
  <c r="AF51" i="1"/>
  <c r="AF52" i="1"/>
  <c r="AF55" i="1"/>
  <c r="AF50" i="1"/>
  <c r="Q390" i="1"/>
  <c r="AF61" i="1"/>
  <c r="AF60" i="1"/>
  <c r="Q29" i="1"/>
  <c r="AF190" i="1"/>
  <c r="AF187" i="1"/>
  <c r="Q17" i="1"/>
  <c r="S18" i="1"/>
  <c r="S42" i="1" s="1"/>
  <c r="S30" i="1"/>
  <c r="Q187" i="1"/>
  <c r="Q408" i="1"/>
  <c r="Q35" i="1"/>
  <c r="Q58" i="1"/>
  <c r="AF104" i="1"/>
  <c r="AF62" i="1"/>
  <c r="AF85" i="1"/>
  <c r="AF57" i="1"/>
  <c r="AF54" i="1"/>
  <c r="Q55" i="1"/>
  <c r="AF390" i="1"/>
  <c r="AF36" i="1"/>
  <c r="Q258" i="1"/>
  <c r="Q50" i="1"/>
  <c r="AF274" i="1"/>
  <c r="Q62" i="1"/>
  <c r="Q179" i="1"/>
  <c r="Q36" i="1"/>
  <c r="AF197" i="1"/>
  <c r="Q113" i="1"/>
  <c r="Q355" i="1"/>
  <c r="V21" i="1"/>
  <c r="Q134" i="1"/>
  <c r="AF355" i="1"/>
  <c r="AF258" i="1"/>
  <c r="Q52" i="1"/>
  <c r="AF56" i="1"/>
  <c r="Q321" i="1"/>
  <c r="Q274" i="1"/>
  <c r="Q60" i="1"/>
  <c r="Q51" i="1"/>
  <c r="Q85" i="1"/>
  <c r="Q299" i="1"/>
  <c r="Q54" i="1"/>
  <c r="V192" i="1"/>
  <c r="Q56" i="1"/>
  <c r="Q197" i="1"/>
  <c r="V68" i="1"/>
  <c r="V30" i="1" l="1"/>
  <c r="S43" i="1"/>
  <c r="V43" i="1" s="1"/>
  <c r="S32" i="1"/>
  <c r="V18" i="1"/>
  <c r="V42" i="1"/>
  <c r="V32" i="1" l="1"/>
  <c r="S44" i="1"/>
  <c r="V44" i="1" s="1"/>
  <c r="S38" i="1"/>
  <c r="V38" i="1" s="1"/>
  <c r="S40" i="1" l="1"/>
  <c r="V40" i="1" s="1"/>
  <c r="H47" i="19"/>
  <c r="S45" i="1" l="1"/>
  <c r="V45" i="1" s="1"/>
  <c r="BI78" i="18" l="1"/>
  <c r="AY78" i="18"/>
  <c r="AO78" i="18"/>
  <c r="AE78" i="18"/>
  <c r="U78" i="18"/>
  <c r="K78" i="18"/>
  <c r="BN73" i="18"/>
  <c r="BI73" i="18"/>
  <c r="BD73" i="18"/>
  <c r="AY73" i="18"/>
  <c r="AT73" i="18"/>
  <c r="AO73" i="18"/>
  <c r="AJ73" i="18"/>
  <c r="AE73" i="18"/>
  <c r="Z73" i="18"/>
  <c r="U73" i="18"/>
  <c r="P73" i="18"/>
  <c r="K73" i="18"/>
  <c r="BN152" i="18" l="1"/>
  <c r="BD152" i="18"/>
  <c r="AT152" i="18"/>
  <c r="AJ152" i="18"/>
  <c r="Z152" i="18"/>
  <c r="P152" i="18"/>
  <c r="BN151" i="18"/>
  <c r="BD151" i="18"/>
  <c r="AT151" i="18"/>
  <c r="AJ151" i="18"/>
  <c r="Z151" i="18"/>
  <c r="P151" i="18"/>
  <c r="BN150" i="18"/>
  <c r="BD150" i="18"/>
  <c r="AT150" i="18"/>
  <c r="AJ150" i="18"/>
  <c r="Z150" i="18"/>
  <c r="P150" i="18"/>
  <c r="BN149" i="18"/>
  <c r="BD149" i="18"/>
  <c r="AT149" i="18"/>
  <c r="AJ149" i="18"/>
  <c r="Z149" i="18"/>
  <c r="P149" i="18"/>
  <c r="BK146" i="18"/>
  <c r="BF146" i="18"/>
  <c r="BI146" i="18" s="1"/>
  <c r="BA146" i="18"/>
  <c r="AV146" i="18"/>
  <c r="AY146" i="18" s="1"/>
  <c r="AQ146" i="18"/>
  <c r="AL146" i="18"/>
  <c r="AG146" i="18"/>
  <c r="AB146" i="18"/>
  <c r="W146" i="18"/>
  <c r="R146" i="18"/>
  <c r="M146" i="18"/>
  <c r="H146" i="18"/>
  <c r="BN88" i="18"/>
  <c r="BI88" i="18"/>
  <c r="BD88" i="18"/>
  <c r="AY88" i="18"/>
  <c r="AT88" i="18"/>
  <c r="AO88" i="18"/>
  <c r="AJ88" i="18"/>
  <c r="AE88" i="18"/>
  <c r="Z88" i="18"/>
  <c r="U88" i="18"/>
  <c r="P88" i="18"/>
  <c r="K88" i="18"/>
  <c r="BF85" i="18"/>
  <c r="AV85" i="18"/>
  <c r="AL85" i="18"/>
  <c r="AB85" i="18"/>
  <c r="R85" i="18"/>
  <c r="H85" i="18"/>
  <c r="BK72" i="18"/>
  <c r="BN72" i="18" s="1"/>
  <c r="BF72" i="18"/>
  <c r="BA72" i="18"/>
  <c r="AV72" i="18"/>
  <c r="AQ72" i="18"/>
  <c r="AL72" i="18"/>
  <c r="AG72" i="18"/>
  <c r="AB72" i="18"/>
  <c r="W72" i="18"/>
  <c r="R72" i="18"/>
  <c r="M72" i="18"/>
  <c r="H72" i="18"/>
  <c r="G72" i="18"/>
  <c r="P72" i="18" l="1"/>
  <c r="Z72" i="18"/>
  <c r="AT72" i="18"/>
  <c r="K146" i="18"/>
  <c r="U146" i="18"/>
  <c r="AE72" i="18"/>
  <c r="AO72" i="18"/>
  <c r="Z146" i="18"/>
  <c r="AJ146" i="18"/>
  <c r="AT146" i="18"/>
  <c r="BD146" i="18"/>
  <c r="AE85" i="18"/>
  <c r="AY72" i="18"/>
  <c r="BI72" i="18"/>
  <c r="U85" i="18"/>
  <c r="AO85" i="18"/>
  <c r="BI85" i="18"/>
  <c r="P146" i="18"/>
  <c r="AO146" i="18"/>
  <c r="AJ72" i="18"/>
  <c r="K85" i="18"/>
  <c r="K72" i="18"/>
  <c r="U72" i="18"/>
  <c r="BD72" i="18"/>
  <c r="AY85" i="18"/>
  <c r="AE146" i="18"/>
  <c r="BN146" i="18"/>
  <c r="C124" i="17" l="1"/>
  <c r="C115" i="17" l="1"/>
  <c r="CG114" i="7" l="1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CH109" i="7"/>
  <c r="BT109" i="7"/>
  <c r="BF109" i="7"/>
  <c r="AR109" i="7"/>
  <c r="AD109" i="7"/>
  <c r="P109" i="7"/>
  <c r="D271" i="1"/>
  <c r="D255" i="1"/>
  <c r="AW184" i="1"/>
  <c r="AR184" i="1"/>
  <c r="AM184" i="1"/>
  <c r="AH184" i="1"/>
  <c r="X184" i="1"/>
  <c r="AC184" i="1" s="1"/>
  <c r="I184" i="1"/>
  <c r="D184" i="1"/>
  <c r="I198" i="17"/>
  <c r="H198" i="17"/>
  <c r="G198" i="17"/>
  <c r="F198" i="17"/>
  <c r="E198" i="17"/>
  <c r="D198" i="17"/>
  <c r="C198" i="17"/>
  <c r="AU184" i="1" l="1"/>
  <c r="AA184" i="1"/>
  <c r="AZ184" i="1"/>
  <c r="AK184" i="1"/>
  <c r="G184" i="1"/>
  <c r="AP184" i="1"/>
  <c r="L184" i="1"/>
  <c r="N184" i="1"/>
  <c r="Q184" i="1" s="1"/>
  <c r="AF184" i="1"/>
  <c r="G255" i="1"/>
  <c r="G271" i="1"/>
  <c r="BF114" i="7"/>
  <c r="BT114" i="7"/>
  <c r="P114" i="7"/>
  <c r="AD114" i="7"/>
  <c r="CH114" i="7"/>
  <c r="AR114" i="7"/>
  <c r="I145" i="17"/>
  <c r="H145" i="17"/>
  <c r="G145" i="17"/>
  <c r="F145" i="17"/>
  <c r="E145" i="17"/>
  <c r="D145" i="17"/>
  <c r="C145" i="17"/>
  <c r="N73" i="1" l="1"/>
  <c r="Q73" i="1" s="1"/>
  <c r="C317" i="7" l="1"/>
  <c r="CG335" i="7"/>
  <c r="CF335" i="7"/>
  <c r="CE335" i="7"/>
  <c r="CD335" i="7"/>
  <c r="CC335" i="7"/>
  <c r="CB335" i="7"/>
  <c r="CA335" i="7"/>
  <c r="BZ335" i="7"/>
  <c r="BY335" i="7"/>
  <c r="BX335" i="7"/>
  <c r="BW335" i="7"/>
  <c r="BV335" i="7"/>
  <c r="BU335" i="7"/>
  <c r="BS335" i="7"/>
  <c r="BR335" i="7"/>
  <c r="BQ335" i="7"/>
  <c r="BP335" i="7"/>
  <c r="BO335" i="7"/>
  <c r="BN335" i="7"/>
  <c r="BM335" i="7"/>
  <c r="BL335" i="7"/>
  <c r="BK335" i="7"/>
  <c r="BJ335" i="7"/>
  <c r="BI335" i="7"/>
  <c r="BH335" i="7"/>
  <c r="BG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CH320" i="7"/>
  <c r="BT320" i="7"/>
  <c r="BF320" i="7"/>
  <c r="AR320" i="7"/>
  <c r="AD320" i="7"/>
  <c r="P320" i="7"/>
  <c r="C299" i="7"/>
  <c r="C226" i="7"/>
  <c r="C201" i="7"/>
  <c r="C185" i="7"/>
  <c r="AR335" i="7" l="1"/>
  <c r="BF335" i="7"/>
  <c r="P335" i="7"/>
  <c r="BT335" i="7"/>
  <c r="AD335" i="7"/>
  <c r="CH335" i="7"/>
  <c r="C106" i="7"/>
  <c r="C40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D31" i="7"/>
  <c r="E31" i="7"/>
  <c r="F31" i="7"/>
  <c r="G31" i="7"/>
  <c r="H31" i="7"/>
  <c r="I31" i="7"/>
  <c r="J31" i="7"/>
  <c r="K31" i="7"/>
  <c r="L31" i="7"/>
  <c r="M31" i="7"/>
  <c r="N31" i="7"/>
  <c r="O31" i="7"/>
  <c r="C31" i="7"/>
  <c r="AW405" i="1" l="1"/>
  <c r="AR405" i="1"/>
  <c r="AM405" i="1"/>
  <c r="AH405" i="1"/>
  <c r="X405" i="1"/>
  <c r="AC405" i="1" s="1"/>
  <c r="I405" i="1"/>
  <c r="D405" i="1"/>
  <c r="AW387" i="1"/>
  <c r="AR387" i="1"/>
  <c r="AM387" i="1"/>
  <c r="AH387" i="1"/>
  <c r="X387" i="1"/>
  <c r="AC387" i="1" s="1"/>
  <c r="I387" i="1"/>
  <c r="D387" i="1"/>
  <c r="AW369" i="1"/>
  <c r="AR369" i="1"/>
  <c r="AM369" i="1"/>
  <c r="AH369" i="1"/>
  <c r="X369" i="1"/>
  <c r="AC369" i="1" s="1"/>
  <c r="I369" i="1"/>
  <c r="D369" i="1"/>
  <c r="AW352" i="1"/>
  <c r="AR352" i="1"/>
  <c r="AM352" i="1"/>
  <c r="AH352" i="1"/>
  <c r="X352" i="1"/>
  <c r="AC352" i="1" s="1"/>
  <c r="I352" i="1"/>
  <c r="D352" i="1"/>
  <c r="AW318" i="1"/>
  <c r="AR318" i="1"/>
  <c r="AM318" i="1"/>
  <c r="AH318" i="1"/>
  <c r="X318" i="1"/>
  <c r="AC318" i="1" s="1"/>
  <c r="I318" i="1"/>
  <c r="D318" i="1"/>
  <c r="D296" i="1"/>
  <c r="AW296" i="1"/>
  <c r="AR296" i="1"/>
  <c r="AM296" i="1"/>
  <c r="AH296" i="1"/>
  <c r="X296" i="1"/>
  <c r="AC296" i="1" s="1"/>
  <c r="I296" i="1"/>
  <c r="AW271" i="1"/>
  <c r="AR271" i="1"/>
  <c r="AM271" i="1"/>
  <c r="AH271" i="1"/>
  <c r="X271" i="1"/>
  <c r="AC271" i="1" s="1"/>
  <c r="I271" i="1"/>
  <c r="D22" i="1"/>
  <c r="D16" i="1"/>
  <c r="G16" i="1" s="1"/>
  <c r="AW131" i="1"/>
  <c r="AR131" i="1"/>
  <c r="AM131" i="1"/>
  <c r="AH131" i="1"/>
  <c r="X131" i="1"/>
  <c r="AC131" i="1" s="1"/>
  <c r="I131" i="1"/>
  <c r="D131" i="1"/>
  <c r="I110" i="1"/>
  <c r="D110" i="1"/>
  <c r="AW101" i="1"/>
  <c r="AR101" i="1"/>
  <c r="AM101" i="1"/>
  <c r="AH101" i="1"/>
  <c r="X101" i="1"/>
  <c r="AC101" i="1" s="1"/>
  <c r="I101" i="1"/>
  <c r="D101" i="1"/>
  <c r="D416" i="1" l="1"/>
  <c r="G416" i="1" s="1"/>
  <c r="X12" i="1"/>
  <c r="AC12" i="1" s="1"/>
  <c r="AA101" i="1"/>
  <c r="AW12" i="1"/>
  <c r="AZ101" i="1"/>
  <c r="I14" i="1"/>
  <c r="L131" i="1"/>
  <c r="N131" i="1"/>
  <c r="Q131" i="1" s="1"/>
  <c r="AF131" i="1"/>
  <c r="AR14" i="1"/>
  <c r="AU14" i="1" s="1"/>
  <c r="AU131" i="1"/>
  <c r="L271" i="1"/>
  <c r="AF271" i="1"/>
  <c r="N271" i="1"/>
  <c r="Q271" i="1" s="1"/>
  <c r="AR22" i="1"/>
  <c r="AU22" i="1" s="1"/>
  <c r="AU271" i="1"/>
  <c r="AH23" i="1"/>
  <c r="AK23" i="1" s="1"/>
  <c r="AK296" i="1"/>
  <c r="D23" i="1"/>
  <c r="G296" i="1"/>
  <c r="N296" i="1"/>
  <c r="Q296" i="1" s="1"/>
  <c r="AF296" i="1"/>
  <c r="AH24" i="1"/>
  <c r="AK24" i="1" s="1"/>
  <c r="AK318" i="1"/>
  <c r="D25" i="1"/>
  <c r="G352" i="1"/>
  <c r="AF352" i="1"/>
  <c r="N352" i="1"/>
  <c r="Q352" i="1" s="1"/>
  <c r="AM25" i="1"/>
  <c r="AP25" i="1" s="1"/>
  <c r="AP352" i="1"/>
  <c r="I26" i="1"/>
  <c r="L26" i="1" s="1"/>
  <c r="L369" i="1"/>
  <c r="AR26" i="1"/>
  <c r="AU26" i="1" s="1"/>
  <c r="AU369" i="1"/>
  <c r="X27" i="1"/>
  <c r="AA387" i="1"/>
  <c r="AW27" i="1"/>
  <c r="AZ27" i="1" s="1"/>
  <c r="AZ387" i="1"/>
  <c r="AH12" i="1"/>
  <c r="AK101" i="1"/>
  <c r="D13" i="1"/>
  <c r="G110" i="1"/>
  <c r="X14" i="1"/>
  <c r="AA131" i="1"/>
  <c r="AW14" i="1"/>
  <c r="AZ14" i="1" s="1"/>
  <c r="AZ131" i="1"/>
  <c r="X22" i="1"/>
  <c r="AA271" i="1"/>
  <c r="AW22" i="1"/>
  <c r="AZ22" i="1" s="1"/>
  <c r="AZ271" i="1"/>
  <c r="AM23" i="1"/>
  <c r="AP23" i="1" s="1"/>
  <c r="AP296" i="1"/>
  <c r="G318" i="1"/>
  <c r="N318" i="1"/>
  <c r="Q318" i="1" s="1"/>
  <c r="AF318" i="1"/>
  <c r="AM24" i="1"/>
  <c r="AP24" i="1" s="1"/>
  <c r="AP318" i="1"/>
  <c r="I25" i="1"/>
  <c r="L25" i="1" s="1"/>
  <c r="L352" i="1"/>
  <c r="AR25" i="1"/>
  <c r="AU25" i="1" s="1"/>
  <c r="AU352" i="1"/>
  <c r="X26" i="1"/>
  <c r="AA369" i="1"/>
  <c r="AW26" i="1"/>
  <c r="AZ26" i="1" s="1"/>
  <c r="AZ369" i="1"/>
  <c r="AH27" i="1"/>
  <c r="AK27" i="1" s="1"/>
  <c r="AK387" i="1"/>
  <c r="D12" i="1"/>
  <c r="G101" i="1"/>
  <c r="AM12" i="1"/>
  <c r="AP101" i="1"/>
  <c r="I13" i="1"/>
  <c r="L110" i="1"/>
  <c r="N110" i="1"/>
  <c r="Q110" i="1" s="1"/>
  <c r="AH14" i="1"/>
  <c r="AK14" i="1" s="1"/>
  <c r="AK131" i="1"/>
  <c r="AH22" i="1"/>
  <c r="AK22" i="1" s="1"/>
  <c r="AK271" i="1"/>
  <c r="I23" i="1"/>
  <c r="L23" i="1" s="1"/>
  <c r="L296" i="1"/>
  <c r="AR23" i="1"/>
  <c r="AU23" i="1" s="1"/>
  <c r="AU296" i="1"/>
  <c r="I24" i="1"/>
  <c r="L24" i="1" s="1"/>
  <c r="L318" i="1"/>
  <c r="AR24" i="1"/>
  <c r="AU24" i="1" s="1"/>
  <c r="AU318" i="1"/>
  <c r="X25" i="1"/>
  <c r="AA352" i="1"/>
  <c r="AW25" i="1"/>
  <c r="AZ25" i="1" s="1"/>
  <c r="AZ352" i="1"/>
  <c r="AH26" i="1"/>
  <c r="AK26" i="1" s="1"/>
  <c r="AK369" i="1"/>
  <c r="D27" i="1"/>
  <c r="G387" i="1"/>
  <c r="N387" i="1"/>
  <c r="Q387" i="1" s="1"/>
  <c r="AF387" i="1"/>
  <c r="AM27" i="1"/>
  <c r="AP27" i="1" s="1"/>
  <c r="AP387" i="1"/>
  <c r="I12" i="1"/>
  <c r="L101" i="1"/>
  <c r="N101" i="1"/>
  <c r="Q101" i="1" s="1"/>
  <c r="AF101" i="1"/>
  <c r="AR12" i="1"/>
  <c r="AU101" i="1"/>
  <c r="D14" i="1"/>
  <c r="G131" i="1"/>
  <c r="AM14" i="1"/>
  <c r="AP14" i="1" s="1"/>
  <c r="AP131" i="1"/>
  <c r="G22" i="1"/>
  <c r="AM22" i="1"/>
  <c r="AP22" i="1" s="1"/>
  <c r="AP271" i="1"/>
  <c r="X23" i="1"/>
  <c r="AA296" i="1"/>
  <c r="AW23" i="1"/>
  <c r="AZ23" i="1" s="1"/>
  <c r="AZ296" i="1"/>
  <c r="X24" i="1"/>
  <c r="AA318" i="1"/>
  <c r="AW24" i="1"/>
  <c r="AZ24" i="1" s="1"/>
  <c r="AZ318" i="1"/>
  <c r="AH25" i="1"/>
  <c r="AK25" i="1" s="1"/>
  <c r="AK352" i="1"/>
  <c r="D26" i="1"/>
  <c r="G369" i="1"/>
  <c r="AF369" i="1"/>
  <c r="N369" i="1"/>
  <c r="Q369" i="1" s="1"/>
  <c r="AM26" i="1"/>
  <c r="AP26" i="1" s="1"/>
  <c r="AP369" i="1"/>
  <c r="I27" i="1"/>
  <c r="L27" i="1" s="1"/>
  <c r="L387" i="1"/>
  <c r="AR27" i="1"/>
  <c r="AU27" i="1" s="1"/>
  <c r="AU387" i="1"/>
  <c r="AH28" i="1"/>
  <c r="AK28" i="1" s="1"/>
  <c r="AK405" i="1"/>
  <c r="D28" i="1"/>
  <c r="G405" i="1"/>
  <c r="N405" i="1"/>
  <c r="Q405" i="1" s="1"/>
  <c r="AF405" i="1"/>
  <c r="AM28" i="1"/>
  <c r="AP28" i="1" s="1"/>
  <c r="AP405" i="1"/>
  <c r="I28" i="1"/>
  <c r="L28" i="1" s="1"/>
  <c r="L405" i="1"/>
  <c r="AR28" i="1"/>
  <c r="AU28" i="1" s="1"/>
  <c r="AU405" i="1"/>
  <c r="X28" i="1"/>
  <c r="AA405" i="1"/>
  <c r="AW28" i="1"/>
  <c r="AZ28" i="1" s="1"/>
  <c r="AZ405" i="1"/>
  <c r="I22" i="1"/>
  <c r="L22" i="1" s="1"/>
  <c r="D24" i="1"/>
  <c r="AA22" i="1" l="1"/>
  <c r="AC22" i="1"/>
  <c r="AF22" i="1" s="1"/>
  <c r="AA25" i="1"/>
  <c r="AC25" i="1"/>
  <c r="AF25" i="1" s="1"/>
  <c r="AA26" i="1"/>
  <c r="AC26" i="1"/>
  <c r="AF26" i="1" s="1"/>
  <c r="AA24" i="1"/>
  <c r="AC24" i="1"/>
  <c r="AF24" i="1" s="1"/>
  <c r="AA14" i="1"/>
  <c r="AC14" i="1"/>
  <c r="AF14" i="1" s="1"/>
  <c r="AA27" i="1"/>
  <c r="AC27" i="1"/>
  <c r="AF27" i="1" s="1"/>
  <c r="AA28" i="1"/>
  <c r="AC28" i="1"/>
  <c r="AF28" i="1" s="1"/>
  <c r="AA23" i="1"/>
  <c r="AC23" i="1"/>
  <c r="AF23" i="1" s="1"/>
  <c r="G14" i="1"/>
  <c r="G13" i="1"/>
  <c r="N22" i="1"/>
  <c r="Q22" i="1" s="1"/>
  <c r="N23" i="1"/>
  <c r="Q23" i="1" s="1"/>
  <c r="AK12" i="1"/>
  <c r="AP12" i="1"/>
  <c r="AA12" i="1"/>
  <c r="AU12" i="1"/>
  <c r="G12" i="1"/>
  <c r="AZ12" i="1"/>
  <c r="N24" i="1"/>
  <c r="Q24" i="1" s="1"/>
  <c r="G24" i="1"/>
  <c r="N25" i="1"/>
  <c r="Q25" i="1" s="1"/>
  <c r="G25" i="1"/>
  <c r="N26" i="1"/>
  <c r="Q26" i="1" s="1"/>
  <c r="G26" i="1"/>
  <c r="N12" i="1"/>
  <c r="Q12" i="1" s="1"/>
  <c r="L12" i="1"/>
  <c r="AF12" i="1"/>
  <c r="N13" i="1"/>
  <c r="Q13" i="1" s="1"/>
  <c r="L13" i="1"/>
  <c r="G23" i="1"/>
  <c r="N27" i="1"/>
  <c r="Q27" i="1" s="1"/>
  <c r="G27" i="1"/>
  <c r="N14" i="1"/>
  <c r="Q14" i="1" s="1"/>
  <c r="L14" i="1"/>
  <c r="N28" i="1"/>
  <c r="Q28" i="1" s="1"/>
  <c r="G28" i="1"/>
  <c r="C419" i="17"/>
  <c r="C28" i="17" s="1"/>
  <c r="D419" i="17"/>
  <c r="D28" i="17" s="1"/>
  <c r="E419" i="17"/>
  <c r="E28" i="17" s="1"/>
  <c r="F419" i="17"/>
  <c r="F28" i="17" s="1"/>
  <c r="G419" i="17"/>
  <c r="G28" i="17" s="1"/>
  <c r="H419" i="17"/>
  <c r="H28" i="17" s="1"/>
  <c r="I419" i="17"/>
  <c r="I28" i="17" s="1"/>
  <c r="D401" i="17"/>
  <c r="D27" i="17" s="1"/>
  <c r="E401" i="17"/>
  <c r="E27" i="17" s="1"/>
  <c r="F401" i="17"/>
  <c r="F27" i="17" s="1"/>
  <c r="G401" i="17"/>
  <c r="G27" i="17" s="1"/>
  <c r="H401" i="17"/>
  <c r="H27" i="17" s="1"/>
  <c r="I401" i="17"/>
  <c r="I27" i="17" s="1"/>
  <c r="C401" i="17"/>
  <c r="C27" i="17" s="1"/>
  <c r="C383" i="17"/>
  <c r="C26" i="17" s="1"/>
  <c r="D383" i="17"/>
  <c r="D26" i="17" s="1"/>
  <c r="E383" i="17"/>
  <c r="E26" i="17" s="1"/>
  <c r="F383" i="17"/>
  <c r="F26" i="17" s="1"/>
  <c r="G383" i="17"/>
  <c r="G26" i="17" s="1"/>
  <c r="H383" i="17"/>
  <c r="H26" i="17" s="1"/>
  <c r="I383" i="17"/>
  <c r="I26" i="17" s="1"/>
  <c r="D366" i="17"/>
  <c r="D25" i="17" s="1"/>
  <c r="E366" i="17"/>
  <c r="E25" i="17" s="1"/>
  <c r="F366" i="17"/>
  <c r="F25" i="17" s="1"/>
  <c r="G366" i="17"/>
  <c r="G25" i="17" s="1"/>
  <c r="H366" i="17"/>
  <c r="H25" i="17" s="1"/>
  <c r="I366" i="17"/>
  <c r="I25" i="17" s="1"/>
  <c r="C366" i="17"/>
  <c r="C25" i="17" s="1"/>
  <c r="D332" i="17"/>
  <c r="D24" i="17" s="1"/>
  <c r="E332" i="17"/>
  <c r="E24" i="17" s="1"/>
  <c r="F332" i="17"/>
  <c r="F24" i="17" s="1"/>
  <c r="G332" i="17"/>
  <c r="G24" i="17" s="1"/>
  <c r="H332" i="17"/>
  <c r="H24" i="17" s="1"/>
  <c r="I332" i="17"/>
  <c r="I24" i="17" s="1"/>
  <c r="C332" i="17"/>
  <c r="C24" i="17" s="1"/>
  <c r="D310" i="17"/>
  <c r="D23" i="17" s="1"/>
  <c r="E310" i="17"/>
  <c r="E23" i="17" s="1"/>
  <c r="F310" i="17"/>
  <c r="F23" i="17" s="1"/>
  <c r="G310" i="17"/>
  <c r="G23" i="17" s="1"/>
  <c r="H310" i="17"/>
  <c r="H23" i="17" s="1"/>
  <c r="I310" i="17"/>
  <c r="I23" i="17" s="1"/>
  <c r="C310" i="17"/>
  <c r="C23" i="17" s="1"/>
  <c r="C285" i="17"/>
  <c r="C22" i="17" s="1"/>
  <c r="C190" i="17" l="1"/>
  <c r="C15" i="17" l="1"/>
  <c r="C206" i="17"/>
  <c r="C13" i="17"/>
  <c r="C12" i="17"/>
  <c r="C16" i="17"/>
  <c r="D16" i="17"/>
  <c r="E16" i="17"/>
  <c r="F16" i="17"/>
  <c r="G16" i="17"/>
  <c r="H16" i="17"/>
  <c r="I16" i="17"/>
  <c r="C37" i="17" l="1"/>
  <c r="CG317" i="7" l="1"/>
  <c r="CF317" i="7"/>
  <c r="CE317" i="7"/>
  <c r="CD317" i="7"/>
  <c r="CC317" i="7"/>
  <c r="CB317" i="7"/>
  <c r="CA317" i="7"/>
  <c r="BZ317" i="7"/>
  <c r="BY317" i="7"/>
  <c r="BX317" i="7"/>
  <c r="BW317" i="7"/>
  <c r="BV317" i="7"/>
  <c r="BU317" i="7"/>
  <c r="CH302" i="7"/>
  <c r="CG299" i="7"/>
  <c r="CF299" i="7"/>
  <c r="CE299" i="7"/>
  <c r="CD299" i="7"/>
  <c r="CC299" i="7"/>
  <c r="CB299" i="7"/>
  <c r="CA299" i="7"/>
  <c r="BZ299" i="7"/>
  <c r="BY299" i="7"/>
  <c r="BX299" i="7"/>
  <c r="BW299" i="7"/>
  <c r="BV299" i="7"/>
  <c r="BU299" i="7"/>
  <c r="CH285" i="7"/>
  <c r="CG282" i="7"/>
  <c r="CF282" i="7"/>
  <c r="CE282" i="7"/>
  <c r="CD282" i="7"/>
  <c r="CC282" i="7"/>
  <c r="CB282" i="7"/>
  <c r="CA282" i="7"/>
  <c r="BZ282" i="7"/>
  <c r="BY282" i="7"/>
  <c r="BX282" i="7"/>
  <c r="BW282" i="7"/>
  <c r="BV282" i="7"/>
  <c r="BU282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CH64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CH43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CH34" i="7"/>
  <c r="CH15" i="7"/>
  <c r="BS317" i="7"/>
  <c r="BR317" i="7"/>
  <c r="BQ317" i="7"/>
  <c r="BP317" i="7"/>
  <c r="BO317" i="7"/>
  <c r="BN317" i="7"/>
  <c r="BM317" i="7"/>
  <c r="BL317" i="7"/>
  <c r="BK317" i="7"/>
  <c r="BJ317" i="7"/>
  <c r="BI317" i="7"/>
  <c r="BH317" i="7"/>
  <c r="BG317" i="7"/>
  <c r="BT302" i="7"/>
  <c r="BS299" i="7"/>
  <c r="BR299" i="7"/>
  <c r="BQ299" i="7"/>
  <c r="BP299" i="7"/>
  <c r="BO299" i="7"/>
  <c r="BN299" i="7"/>
  <c r="BM299" i="7"/>
  <c r="BL299" i="7"/>
  <c r="BK299" i="7"/>
  <c r="BJ299" i="7"/>
  <c r="BI299" i="7"/>
  <c r="BH299" i="7"/>
  <c r="BG299" i="7"/>
  <c r="BT285" i="7"/>
  <c r="BS282" i="7"/>
  <c r="BR282" i="7"/>
  <c r="BQ282" i="7"/>
  <c r="BP282" i="7"/>
  <c r="BO282" i="7"/>
  <c r="BN282" i="7"/>
  <c r="BM282" i="7"/>
  <c r="BL282" i="7"/>
  <c r="BK282" i="7"/>
  <c r="BJ282" i="7"/>
  <c r="BI282" i="7"/>
  <c r="BH282" i="7"/>
  <c r="BG282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S226" i="7"/>
  <c r="BR226" i="7"/>
  <c r="BQ226" i="7"/>
  <c r="BP226" i="7"/>
  <c r="BO226" i="7"/>
  <c r="BN226" i="7"/>
  <c r="BM226" i="7"/>
  <c r="BL226" i="7"/>
  <c r="BK226" i="7"/>
  <c r="BJ226" i="7"/>
  <c r="BI226" i="7"/>
  <c r="BH226" i="7"/>
  <c r="BG226" i="7"/>
  <c r="BS201" i="7"/>
  <c r="BR201" i="7"/>
  <c r="BQ201" i="7"/>
  <c r="BP201" i="7"/>
  <c r="BO201" i="7"/>
  <c r="BN201" i="7"/>
  <c r="BM201" i="7"/>
  <c r="BL201" i="7"/>
  <c r="BK201" i="7"/>
  <c r="BJ201" i="7"/>
  <c r="BI201" i="7"/>
  <c r="BH201" i="7"/>
  <c r="BG201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T64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T43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T34" i="7"/>
  <c r="BT15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BF302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BF285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BF64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BF43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BF34" i="7"/>
  <c r="BF15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R302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R285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R64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R43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R34" i="7"/>
  <c r="AR15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AD302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AD285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AD64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AD43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AD34" i="7"/>
  <c r="AD15" i="7"/>
  <c r="AE346" i="7" l="1"/>
  <c r="AI346" i="7"/>
  <c r="AM346" i="7"/>
  <c r="AV346" i="7"/>
  <c r="AZ346" i="7"/>
  <c r="BD346" i="7"/>
  <c r="BI346" i="7"/>
  <c r="BM346" i="7"/>
  <c r="BQ346" i="7"/>
  <c r="BV346" i="7"/>
  <c r="BZ346" i="7"/>
  <c r="CD346" i="7"/>
  <c r="R346" i="7"/>
  <c r="V346" i="7"/>
  <c r="AQ346" i="7"/>
  <c r="Z346" i="7"/>
  <c r="BJ346" i="7"/>
  <c r="BN346" i="7"/>
  <c r="BR346" i="7"/>
  <c r="BW346" i="7"/>
  <c r="CA346" i="7"/>
  <c r="CE346" i="7"/>
  <c r="BG346" i="7"/>
  <c r="BK346" i="7"/>
  <c r="BO346" i="7"/>
  <c r="BS346" i="7"/>
  <c r="BX346" i="7"/>
  <c r="CB346" i="7"/>
  <c r="CF346" i="7"/>
  <c r="Q346" i="7"/>
  <c r="U346" i="7"/>
  <c r="BH346" i="7"/>
  <c r="BL346" i="7"/>
  <c r="BP346" i="7"/>
  <c r="BU346" i="7"/>
  <c r="BY346" i="7"/>
  <c r="CC346" i="7"/>
  <c r="CG346" i="7"/>
  <c r="Y346" i="7"/>
  <c r="AC346" i="7"/>
  <c r="S122" i="7"/>
  <c r="AS122" i="7"/>
  <c r="AW122" i="7"/>
  <c r="BA122" i="7"/>
  <c r="BE122" i="7"/>
  <c r="BJ122" i="7"/>
  <c r="BN122" i="7"/>
  <c r="BR122" i="7"/>
  <c r="BW122" i="7"/>
  <c r="CA122" i="7"/>
  <c r="CE122" i="7"/>
  <c r="Z122" i="7"/>
  <c r="AA122" i="7"/>
  <c r="AJ122" i="7"/>
  <c r="T122" i="7"/>
  <c r="X122" i="7"/>
  <c r="AB122" i="7"/>
  <c r="S346" i="7"/>
  <c r="W346" i="7"/>
  <c r="AA346" i="7"/>
  <c r="AG122" i="7"/>
  <c r="AK122" i="7"/>
  <c r="AO122" i="7"/>
  <c r="AF346" i="7"/>
  <c r="AJ346" i="7"/>
  <c r="AN346" i="7"/>
  <c r="AT122" i="7"/>
  <c r="AX122" i="7"/>
  <c r="BB122" i="7"/>
  <c r="AS346" i="7"/>
  <c r="AW346" i="7"/>
  <c r="BA346" i="7"/>
  <c r="BE346" i="7"/>
  <c r="BG122" i="7"/>
  <c r="BK122" i="7"/>
  <c r="BO122" i="7"/>
  <c r="BS122" i="7"/>
  <c r="BX122" i="7"/>
  <c r="CB122" i="7"/>
  <c r="CF122" i="7"/>
  <c r="R122" i="7"/>
  <c r="W122" i="7"/>
  <c r="AF122" i="7"/>
  <c r="AN122" i="7"/>
  <c r="Q122" i="7"/>
  <c r="U122" i="7"/>
  <c r="Y122" i="7"/>
  <c r="AC122" i="7"/>
  <c r="AC348" i="7" s="1"/>
  <c r="T346" i="7"/>
  <c r="X346" i="7"/>
  <c r="AB346" i="7"/>
  <c r="AH122" i="7"/>
  <c r="AL122" i="7"/>
  <c r="AP122" i="7"/>
  <c r="AG346" i="7"/>
  <c r="AK346" i="7"/>
  <c r="AO346" i="7"/>
  <c r="AU122" i="7"/>
  <c r="AY122" i="7"/>
  <c r="BC122" i="7"/>
  <c r="AT346" i="7"/>
  <c r="AX346" i="7"/>
  <c r="BB346" i="7"/>
  <c r="BH122" i="7"/>
  <c r="BL122" i="7"/>
  <c r="BP122" i="7"/>
  <c r="BU122" i="7"/>
  <c r="BY122" i="7"/>
  <c r="CC122" i="7"/>
  <c r="CG122" i="7"/>
  <c r="V122" i="7"/>
  <c r="AE122" i="7"/>
  <c r="AI122" i="7"/>
  <c r="AM122" i="7"/>
  <c r="AQ122" i="7"/>
  <c r="AH346" i="7"/>
  <c r="AL346" i="7"/>
  <c r="AP346" i="7"/>
  <c r="AV122" i="7"/>
  <c r="AZ122" i="7"/>
  <c r="BD122" i="7"/>
  <c r="AU346" i="7"/>
  <c r="AY346" i="7"/>
  <c r="BC346" i="7"/>
  <c r="BI122" i="7"/>
  <c r="BM122" i="7"/>
  <c r="BQ122" i="7"/>
  <c r="BV122" i="7"/>
  <c r="BZ122" i="7"/>
  <c r="CD122" i="7"/>
  <c r="AD40" i="7"/>
  <c r="AD299" i="7"/>
  <c r="BF40" i="7"/>
  <c r="CH40" i="7"/>
  <c r="CH106" i="7"/>
  <c r="BF61" i="7"/>
  <c r="CH282" i="7"/>
  <c r="AD31" i="7"/>
  <c r="AD282" i="7"/>
  <c r="AR185" i="7"/>
  <c r="AR201" i="7"/>
  <c r="AR299" i="7"/>
  <c r="AR317" i="7"/>
  <c r="BF31" i="7"/>
  <c r="BF248" i="7"/>
  <c r="BT185" i="7"/>
  <c r="BT201" i="7"/>
  <c r="BT299" i="7"/>
  <c r="BT317" i="7"/>
  <c r="CH31" i="7"/>
  <c r="CH248" i="7"/>
  <c r="AD106" i="7"/>
  <c r="AD248" i="7"/>
  <c r="AR40" i="7"/>
  <c r="AR61" i="7"/>
  <c r="AR106" i="7"/>
  <c r="AR282" i="7"/>
  <c r="BT40" i="7"/>
  <c r="BT61" i="7"/>
  <c r="BT106" i="7"/>
  <c r="BT282" i="7"/>
  <c r="AD61" i="7"/>
  <c r="BF106" i="7"/>
  <c r="BF282" i="7"/>
  <c r="CH61" i="7"/>
  <c r="AD201" i="7"/>
  <c r="AD317" i="7"/>
  <c r="AR31" i="7"/>
  <c r="AR248" i="7"/>
  <c r="BF185" i="7"/>
  <c r="BF201" i="7"/>
  <c r="BF299" i="7"/>
  <c r="BF317" i="7"/>
  <c r="BT31" i="7"/>
  <c r="BT248" i="7"/>
  <c r="CH185" i="7"/>
  <c r="CH201" i="7"/>
  <c r="CH299" i="7"/>
  <c r="CH317" i="7"/>
  <c r="CH226" i="7"/>
  <c r="BT226" i="7"/>
  <c r="BF226" i="7"/>
  <c r="AR226" i="7"/>
  <c r="AD185" i="7"/>
  <c r="AD226" i="7"/>
  <c r="AE348" i="7" l="1"/>
  <c r="BM348" i="7"/>
  <c r="Q348" i="7"/>
  <c r="BU348" i="7"/>
  <c r="CH122" i="7"/>
  <c r="AR122" i="7"/>
  <c r="AD122" i="7"/>
  <c r="BT122" i="7"/>
  <c r="BF122" i="7"/>
  <c r="AQ348" i="7"/>
  <c r="BQ348" i="7"/>
  <c r="BI348" i="7"/>
  <c r="AI348" i="7"/>
  <c r="AW348" i="7"/>
  <c r="AA348" i="7"/>
  <c r="BK348" i="7"/>
  <c r="CF348" i="7"/>
  <c r="AV348" i="7"/>
  <c r="BN348" i="7"/>
  <c r="AH348" i="7"/>
  <c r="AK348" i="7"/>
  <c r="S348" i="7"/>
  <c r="BL348" i="7"/>
  <c r="AZ348" i="7"/>
  <c r="CA348" i="7"/>
  <c r="T348" i="7"/>
  <c r="AO348" i="7"/>
  <c r="BC348" i="7"/>
  <c r="BS348" i="7"/>
  <c r="CE348" i="7"/>
  <c r="AX348" i="7"/>
  <c r="AL348" i="7"/>
  <c r="AU348" i="7"/>
  <c r="BG348" i="7"/>
  <c r="AG348" i="7"/>
  <c r="BO348" i="7"/>
  <c r="W348" i="7"/>
  <c r="CB348" i="7"/>
  <c r="BW348" i="7"/>
  <c r="BJ348" i="7"/>
  <c r="AN348" i="7"/>
  <c r="AY348" i="7"/>
  <c r="BY348" i="7"/>
  <c r="AM348" i="7"/>
  <c r="AB348" i="7"/>
  <c r="BR348" i="7"/>
  <c r="AD346" i="7"/>
  <c r="U348" i="7"/>
  <c r="BE348" i="7"/>
  <c r="BB348" i="7"/>
  <c r="AP348" i="7"/>
  <c r="CC348" i="7"/>
  <c r="AT348" i="7"/>
  <c r="R348" i="7"/>
  <c r="BX348" i="7"/>
  <c r="BP348" i="7"/>
  <c r="BD348" i="7"/>
  <c r="AJ348" i="7"/>
  <c r="CD348" i="7"/>
  <c r="CG348" i="7"/>
  <c r="BA348" i="7"/>
  <c r="X348" i="7"/>
  <c r="AF348" i="7"/>
  <c r="BZ348" i="7"/>
  <c r="Z348" i="7"/>
  <c r="CH346" i="7"/>
  <c r="AR346" i="7"/>
  <c r="BT346" i="7"/>
  <c r="AS348" i="7"/>
  <c r="V348" i="7"/>
  <c r="Y348" i="7"/>
  <c r="BV348" i="7"/>
  <c r="BH348" i="7"/>
  <c r="BF346" i="7"/>
  <c r="BF348" i="7" l="1"/>
  <c r="AD348" i="7"/>
  <c r="AR348" i="7"/>
  <c r="CH348" i="7"/>
  <c r="BT348" i="7"/>
  <c r="I285" i="17" l="1"/>
  <c r="I22" i="17" s="1"/>
  <c r="H285" i="17"/>
  <c r="H22" i="17" s="1"/>
  <c r="G285" i="17"/>
  <c r="G22" i="17" s="1"/>
  <c r="F285" i="17"/>
  <c r="F22" i="17" s="1"/>
  <c r="E285" i="17"/>
  <c r="E22" i="17" s="1"/>
  <c r="D285" i="17"/>
  <c r="D22" i="17" s="1"/>
  <c r="I269" i="17"/>
  <c r="H269" i="17"/>
  <c r="G269" i="17"/>
  <c r="F269" i="17"/>
  <c r="E269" i="17"/>
  <c r="D269" i="17"/>
  <c r="I14" i="17"/>
  <c r="H14" i="17"/>
  <c r="G14" i="17"/>
  <c r="F14" i="17"/>
  <c r="E14" i="17"/>
  <c r="D14" i="17"/>
  <c r="I115" i="17"/>
  <c r="H115" i="17"/>
  <c r="G115" i="17"/>
  <c r="F115" i="17"/>
  <c r="E115" i="17"/>
  <c r="D115" i="17"/>
  <c r="I124" i="17"/>
  <c r="I13" i="17" s="1"/>
  <c r="H124" i="17"/>
  <c r="H13" i="17" s="1"/>
  <c r="G124" i="17"/>
  <c r="G13" i="17" s="1"/>
  <c r="F124" i="17"/>
  <c r="F13" i="17" s="1"/>
  <c r="E124" i="17"/>
  <c r="E13" i="17" s="1"/>
  <c r="D124" i="17"/>
  <c r="D13" i="17" s="1"/>
  <c r="I190" i="17"/>
  <c r="I15" i="17" s="1"/>
  <c r="H190" i="17"/>
  <c r="H15" i="17" s="1"/>
  <c r="G190" i="17"/>
  <c r="G15" i="17" s="1"/>
  <c r="F190" i="17"/>
  <c r="F15" i="17" s="1"/>
  <c r="E190" i="17"/>
  <c r="E15" i="17" s="1"/>
  <c r="D190" i="17"/>
  <c r="D15" i="17" s="1"/>
  <c r="I81" i="17"/>
  <c r="H81" i="17"/>
  <c r="G81" i="17"/>
  <c r="F81" i="17"/>
  <c r="E81" i="17"/>
  <c r="D81" i="17"/>
  <c r="I80" i="17"/>
  <c r="H80" i="17"/>
  <c r="G80" i="17"/>
  <c r="F80" i="17"/>
  <c r="E80" i="17"/>
  <c r="D80" i="17"/>
  <c r="I79" i="17"/>
  <c r="H79" i="17"/>
  <c r="G79" i="17"/>
  <c r="F79" i="17"/>
  <c r="E79" i="17"/>
  <c r="D79" i="17"/>
  <c r="I78" i="17"/>
  <c r="H78" i="17"/>
  <c r="G78" i="17"/>
  <c r="F78" i="17"/>
  <c r="E78" i="17"/>
  <c r="D78" i="17"/>
  <c r="D37" i="17"/>
  <c r="C269" i="17"/>
  <c r="C430" i="17" s="1"/>
  <c r="E430" i="17" l="1"/>
  <c r="I430" i="17"/>
  <c r="D430" i="17"/>
  <c r="H430" i="17"/>
  <c r="F430" i="17"/>
  <c r="G430" i="17"/>
  <c r="F12" i="17"/>
  <c r="F18" i="17" s="1"/>
  <c r="F206" i="17"/>
  <c r="G12" i="17"/>
  <c r="G18" i="17" s="1"/>
  <c r="G206" i="17"/>
  <c r="D12" i="17"/>
  <c r="D206" i="17"/>
  <c r="H12" i="17"/>
  <c r="H18" i="17" s="1"/>
  <c r="H206" i="17"/>
  <c r="E12" i="17"/>
  <c r="E206" i="17"/>
  <c r="I12" i="17"/>
  <c r="I18" i="17" s="1"/>
  <c r="I206" i="17"/>
  <c r="F21" i="17"/>
  <c r="F30" i="17" s="1"/>
  <c r="G21" i="17"/>
  <c r="G30" i="17" s="1"/>
  <c r="D21" i="17"/>
  <c r="I21" i="17"/>
  <c r="I30" i="17" s="1"/>
  <c r="H21" i="17"/>
  <c r="H30" i="17" s="1"/>
  <c r="E21" i="17"/>
  <c r="E30" i="17" s="1"/>
  <c r="C21" i="17"/>
  <c r="C14" i="17"/>
  <c r="D82" i="17"/>
  <c r="H82" i="17"/>
  <c r="G82" i="17"/>
  <c r="E82" i="17"/>
  <c r="K131" i="17" s="1"/>
  <c r="I82" i="17"/>
  <c r="F82" i="17"/>
  <c r="H56" i="17" l="1"/>
  <c r="H57" i="17"/>
  <c r="F57" i="17"/>
  <c r="F56" i="17"/>
  <c r="C18" i="17"/>
  <c r="I57" i="17"/>
  <c r="D18" i="17"/>
  <c r="D56" i="17" s="1"/>
  <c r="C30" i="17"/>
  <c r="I56" i="17"/>
  <c r="G56" i="17"/>
  <c r="E57" i="17"/>
  <c r="G57" i="17"/>
  <c r="D30" i="17"/>
  <c r="D57" i="17" s="1"/>
  <c r="E18" i="17"/>
  <c r="E56" i="17" s="1"/>
  <c r="C32" i="17" l="1"/>
  <c r="C38" i="17" s="1"/>
  <c r="C40" i="17" s="1"/>
  <c r="C59" i="17" s="1"/>
  <c r="E32" i="17"/>
  <c r="D32" i="17"/>
  <c r="D51" i="17" s="1"/>
  <c r="H32" i="17"/>
  <c r="G32" i="17"/>
  <c r="F32" i="17"/>
  <c r="I32" i="17"/>
  <c r="AW255" i="1"/>
  <c r="AW16" i="1"/>
  <c r="AZ16" i="1" s="1"/>
  <c r="AW110" i="1"/>
  <c r="AW176" i="1"/>
  <c r="AW67" i="1"/>
  <c r="AZ67" i="1" s="1"/>
  <c r="AW66" i="1"/>
  <c r="AZ66" i="1" s="1"/>
  <c r="AW65" i="1"/>
  <c r="AZ65" i="1" s="1"/>
  <c r="AW64" i="1"/>
  <c r="AZ64" i="1" s="1"/>
  <c r="AR255" i="1"/>
  <c r="AR16" i="1"/>
  <c r="AU16" i="1" s="1"/>
  <c r="AR110" i="1"/>
  <c r="AR176" i="1"/>
  <c r="AR67" i="1"/>
  <c r="AU67" i="1" s="1"/>
  <c r="AR66" i="1"/>
  <c r="AU66" i="1" s="1"/>
  <c r="AR65" i="1"/>
  <c r="AU65" i="1" s="1"/>
  <c r="AR64" i="1"/>
  <c r="AU64" i="1" s="1"/>
  <c r="AM255" i="1"/>
  <c r="AM16" i="1"/>
  <c r="AP16" i="1" s="1"/>
  <c r="AM110" i="1"/>
  <c r="AM176" i="1"/>
  <c r="AM67" i="1"/>
  <c r="AP67" i="1" s="1"/>
  <c r="AM66" i="1"/>
  <c r="AP66" i="1" s="1"/>
  <c r="AM65" i="1"/>
  <c r="AP65" i="1" s="1"/>
  <c r="AM64" i="1"/>
  <c r="AP64" i="1" s="1"/>
  <c r="AH255" i="1"/>
  <c r="AH16" i="1"/>
  <c r="AK16" i="1" s="1"/>
  <c r="AH110" i="1"/>
  <c r="AH176" i="1"/>
  <c r="AH67" i="1"/>
  <c r="AK67" i="1" s="1"/>
  <c r="AH66" i="1"/>
  <c r="AK66" i="1" s="1"/>
  <c r="AH65" i="1"/>
  <c r="AK65" i="1" s="1"/>
  <c r="AH64" i="1"/>
  <c r="AK64" i="1" s="1"/>
  <c r="E51" i="17" l="1"/>
  <c r="G58" i="17"/>
  <c r="I58" i="17"/>
  <c r="H58" i="17"/>
  <c r="F58" i="17"/>
  <c r="D58" i="17"/>
  <c r="E58" i="17"/>
  <c r="AH192" i="1"/>
  <c r="AK192" i="1" s="1"/>
  <c r="AM192" i="1"/>
  <c r="AP192" i="1" s="1"/>
  <c r="AR192" i="1"/>
  <c r="AU192" i="1" s="1"/>
  <c r="AK255" i="1"/>
  <c r="AH416" i="1"/>
  <c r="AK416" i="1" s="1"/>
  <c r="AP255" i="1"/>
  <c r="AM416" i="1"/>
  <c r="AP416" i="1" s="1"/>
  <c r="AU255" i="1"/>
  <c r="AR416" i="1"/>
  <c r="AU416" i="1" s="1"/>
  <c r="AZ255" i="1"/>
  <c r="AW416" i="1"/>
  <c r="AZ416" i="1" s="1"/>
  <c r="AW192" i="1"/>
  <c r="AZ192" i="1" s="1"/>
  <c r="AH13" i="1"/>
  <c r="AK110" i="1"/>
  <c r="AR13" i="1"/>
  <c r="AU110" i="1"/>
  <c r="AH15" i="1"/>
  <c r="AK15" i="1" s="1"/>
  <c r="AK176" i="1"/>
  <c r="AM15" i="1"/>
  <c r="AP15" i="1" s="1"/>
  <c r="AP176" i="1"/>
  <c r="AR15" i="1"/>
  <c r="AU15" i="1" s="1"/>
  <c r="AU176" i="1"/>
  <c r="AW15" i="1"/>
  <c r="AZ15" i="1" s="1"/>
  <c r="AZ176" i="1"/>
  <c r="AM13" i="1"/>
  <c r="AP110" i="1"/>
  <c r="AW13" i="1"/>
  <c r="AZ110" i="1"/>
  <c r="G38" i="17"/>
  <c r="I38" i="17"/>
  <c r="AM21" i="1"/>
  <c r="AM30" i="1" s="1"/>
  <c r="AH21" i="1"/>
  <c r="AH30" i="1" s="1"/>
  <c r="AW21" i="1"/>
  <c r="AW30" i="1" s="1"/>
  <c r="AR21" i="1"/>
  <c r="AR30" i="1" s="1"/>
  <c r="H38" i="17"/>
  <c r="D38" i="17"/>
  <c r="D40" i="17" s="1"/>
  <c r="F38" i="17"/>
  <c r="E38" i="17"/>
  <c r="AW68" i="1"/>
  <c r="AR68" i="1"/>
  <c r="AH68" i="1"/>
  <c r="AM68" i="1"/>
  <c r="N80" i="1"/>
  <c r="N79" i="1"/>
  <c r="N78" i="1"/>
  <c r="Q78" i="1" s="1"/>
  <c r="N77" i="1"/>
  <c r="Q77" i="1" s="1"/>
  <c r="N74" i="1"/>
  <c r="Q74" i="1" s="1"/>
  <c r="N72" i="1"/>
  <c r="Q72" i="1" s="1"/>
  <c r="N71" i="1"/>
  <c r="Q71" i="1" s="1"/>
  <c r="X255" i="1"/>
  <c r="AC255" i="1" s="1"/>
  <c r="X16" i="1"/>
  <c r="X110" i="1"/>
  <c r="AC110" i="1" s="1"/>
  <c r="AF110" i="1" s="1"/>
  <c r="X176" i="1"/>
  <c r="AC176" i="1" s="1"/>
  <c r="X67" i="1"/>
  <c r="X66" i="1"/>
  <c r="X65" i="1"/>
  <c r="X64" i="1"/>
  <c r="D59" i="17" l="1"/>
  <c r="D52" i="17"/>
  <c r="D53" i="17" s="1"/>
  <c r="E52" i="17" s="1"/>
  <c r="E53" i="17" s="1"/>
  <c r="AA64" i="1"/>
  <c r="AC64" i="1"/>
  <c r="AA65" i="1"/>
  <c r="AC65" i="1"/>
  <c r="AA66" i="1"/>
  <c r="AC66" i="1"/>
  <c r="AA67" i="1"/>
  <c r="AC67" i="1"/>
  <c r="AA16" i="1"/>
  <c r="AC16" i="1"/>
  <c r="AR43" i="1"/>
  <c r="AM43" i="1"/>
  <c r="AW43" i="1"/>
  <c r="AH43" i="1"/>
  <c r="X192" i="1"/>
  <c r="AA255" i="1"/>
  <c r="X416" i="1"/>
  <c r="AZ13" i="1"/>
  <c r="AW18" i="1"/>
  <c r="AU13" i="1"/>
  <c r="AR18" i="1"/>
  <c r="AP13" i="1"/>
  <c r="AM18" i="1"/>
  <c r="AK13" i="1"/>
  <c r="AH18" i="1"/>
  <c r="AU68" i="1"/>
  <c r="AZ68" i="1"/>
  <c r="AP68" i="1"/>
  <c r="AK68" i="1"/>
  <c r="X15" i="1"/>
  <c r="AA176" i="1"/>
  <c r="X13" i="1"/>
  <c r="AC13" i="1" s="1"/>
  <c r="AF13" i="1" s="1"/>
  <c r="AA110" i="1"/>
  <c r="AZ30" i="1"/>
  <c r="AZ21" i="1"/>
  <c r="AP30" i="1"/>
  <c r="AP21" i="1"/>
  <c r="AU30" i="1"/>
  <c r="AU21" i="1"/>
  <c r="AK30" i="1"/>
  <c r="AK21" i="1"/>
  <c r="E35" i="17"/>
  <c r="E37" i="17" s="1"/>
  <c r="X21" i="1"/>
  <c r="X68" i="1"/>
  <c r="AC68" i="1" s="1"/>
  <c r="AA416" i="1" l="1"/>
  <c r="AC416" i="1"/>
  <c r="AA192" i="1"/>
  <c r="AC192" i="1"/>
  <c r="AA15" i="1"/>
  <c r="AC15" i="1"/>
  <c r="X30" i="1"/>
  <c r="AC21" i="1"/>
  <c r="AP18" i="1"/>
  <c r="AM42" i="1"/>
  <c r="AZ18" i="1"/>
  <c r="AW42" i="1"/>
  <c r="AK18" i="1"/>
  <c r="AH42" i="1"/>
  <c r="AU18" i="1"/>
  <c r="AR42" i="1"/>
  <c r="AA13" i="1"/>
  <c r="X18" i="1"/>
  <c r="AC18" i="1" s="1"/>
  <c r="AZ43" i="1"/>
  <c r="AW32" i="1"/>
  <c r="AR32" i="1"/>
  <c r="AU43" i="1"/>
  <c r="AH32" i="1"/>
  <c r="AP43" i="1"/>
  <c r="AA68" i="1"/>
  <c r="AM32" i="1"/>
  <c r="AA21" i="1"/>
  <c r="AK43" i="1"/>
  <c r="E40" i="17"/>
  <c r="E59" i="17" s="1"/>
  <c r="AA30" i="1" l="1"/>
  <c r="AC30" i="1"/>
  <c r="X43" i="1"/>
  <c r="AA43" i="1" s="1"/>
  <c r="AU32" i="1"/>
  <c r="AR44" i="1"/>
  <c r="AZ32" i="1"/>
  <c r="AW44" i="1"/>
  <c r="AK32" i="1"/>
  <c r="AH44" i="1"/>
  <c r="AP32" i="1"/>
  <c r="AM44" i="1"/>
  <c r="AA18" i="1"/>
  <c r="X42" i="1"/>
  <c r="F35" i="17"/>
  <c r="F37" i="17" s="1"/>
  <c r="F40" i="17" s="1"/>
  <c r="F59" i="17" s="1"/>
  <c r="X32" i="1"/>
  <c r="AC32" i="1" s="1"/>
  <c r="AA32" i="1" l="1"/>
  <c r="X44" i="1"/>
  <c r="G35" i="17"/>
  <c r="G37" i="17" s="1"/>
  <c r="G40" i="17" s="1"/>
  <c r="G59" i="17" s="1"/>
  <c r="H35" i="17" l="1"/>
  <c r="H37" i="17" s="1"/>
  <c r="H40" i="17" s="1"/>
  <c r="H59" i="17" s="1"/>
  <c r="I35" i="17" l="1"/>
  <c r="I37" i="17" s="1"/>
  <c r="I40" i="17" s="1"/>
  <c r="I59" i="17" s="1"/>
  <c r="I176" i="1"/>
  <c r="I192" i="1" s="1"/>
  <c r="D176" i="1"/>
  <c r="P302" i="7"/>
  <c r="G176" i="1" l="1"/>
  <c r="D192" i="1"/>
  <c r="G192" i="1" s="1"/>
  <c r="L176" i="1"/>
  <c r="N176" i="1"/>
  <c r="Q176" i="1" s="1"/>
  <c r="AF176" i="1"/>
  <c r="D15" i="1"/>
  <c r="I15" i="1"/>
  <c r="D18" i="1" l="1"/>
  <c r="G18" i="1" s="1"/>
  <c r="N15" i="1"/>
  <c r="Q15" i="1" s="1"/>
  <c r="L15" i="1"/>
  <c r="AF15" i="1"/>
  <c r="G15" i="1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 l="1"/>
  <c r="P15" i="7" l="1"/>
  <c r="I37" i="1" l="1"/>
  <c r="D37" i="1"/>
  <c r="G37" i="1" s="1"/>
  <c r="N37" i="1" l="1"/>
  <c r="Q37" i="1" s="1"/>
  <c r="L37" i="1"/>
  <c r="O317" i="7" l="1"/>
  <c r="O40" i="7"/>
  <c r="O226" i="7"/>
  <c r="O185" i="7"/>
  <c r="O201" i="7"/>
  <c r="O248" i="7"/>
  <c r="O282" i="7"/>
  <c r="O61" i="7"/>
  <c r="O106" i="7"/>
  <c r="O346" i="7" l="1"/>
  <c r="O122" i="7"/>
  <c r="I255" i="1"/>
  <c r="I416" i="1" s="1"/>
  <c r="I16" i="1"/>
  <c r="I18" i="1" s="1"/>
  <c r="I67" i="1"/>
  <c r="I66" i="1"/>
  <c r="I65" i="1"/>
  <c r="I64" i="1"/>
  <c r="D67" i="1"/>
  <c r="G67" i="1" s="1"/>
  <c r="D66" i="1"/>
  <c r="G66" i="1" s="1"/>
  <c r="D65" i="1"/>
  <c r="G65" i="1" s="1"/>
  <c r="D64" i="1"/>
  <c r="G64" i="1" s="1"/>
  <c r="O348" i="7" l="1"/>
  <c r="L416" i="1"/>
  <c r="AF416" i="1"/>
  <c r="N416" i="1"/>
  <c r="Q416" i="1" s="1"/>
  <c r="L67" i="1"/>
  <c r="N67" i="1"/>
  <c r="Q67" i="1" s="1"/>
  <c r="AF67" i="1"/>
  <c r="L64" i="1"/>
  <c r="AF64" i="1"/>
  <c r="N64" i="1"/>
  <c r="Q64" i="1" s="1"/>
  <c r="L65" i="1"/>
  <c r="AF65" i="1"/>
  <c r="N65" i="1"/>
  <c r="Q65" i="1" s="1"/>
  <c r="L66" i="1"/>
  <c r="N66" i="1"/>
  <c r="Q66" i="1" s="1"/>
  <c r="AF66" i="1"/>
  <c r="L16" i="1"/>
  <c r="AF16" i="1"/>
  <c r="L255" i="1"/>
  <c r="AF255" i="1"/>
  <c r="N255" i="1"/>
  <c r="Q255" i="1" s="1"/>
  <c r="N16" i="1"/>
  <c r="D21" i="1"/>
  <c r="I21" i="1"/>
  <c r="I30" i="1" s="1"/>
  <c r="I68" i="1"/>
  <c r="I42" i="1" s="1"/>
  <c r="D68" i="1"/>
  <c r="D42" i="1" s="1"/>
  <c r="D30" i="1" l="1"/>
  <c r="D43" i="1" s="1"/>
  <c r="I43" i="1"/>
  <c r="G68" i="1"/>
  <c r="L68" i="1"/>
  <c r="N68" i="1"/>
  <c r="Q68" i="1" s="1"/>
  <c r="N18" i="1"/>
  <c r="Q18" i="1" s="1"/>
  <c r="L18" i="1"/>
  <c r="AF18" i="1"/>
  <c r="G21" i="1"/>
  <c r="AF21" i="1"/>
  <c r="L192" i="1"/>
  <c r="N192" i="1"/>
  <c r="Q192" i="1" s="1"/>
  <c r="AF192" i="1"/>
  <c r="L30" i="1"/>
  <c r="L21" i="1"/>
  <c r="Q16" i="1"/>
  <c r="N21" i="1"/>
  <c r="Q21" i="1" s="1"/>
  <c r="AF68" i="1" l="1"/>
  <c r="I32" i="1"/>
  <c r="G43" i="1"/>
  <c r="G30" i="1"/>
  <c r="AF30" i="1"/>
  <c r="D32" i="1"/>
  <c r="N30" i="1"/>
  <c r="Q30" i="1" s="1"/>
  <c r="L43" i="1"/>
  <c r="E61" i="7"/>
  <c r="D201" i="7"/>
  <c r="D282" i="7"/>
  <c r="D317" i="7"/>
  <c r="E248" i="7"/>
  <c r="D106" i="7"/>
  <c r="E40" i="7"/>
  <c r="E226" i="7"/>
  <c r="C61" i="7"/>
  <c r="C248" i="7"/>
  <c r="D61" i="7"/>
  <c r="D226" i="7"/>
  <c r="D248" i="7"/>
  <c r="E201" i="7"/>
  <c r="E106" i="7"/>
  <c r="E185" i="7"/>
  <c r="E282" i="7"/>
  <c r="E317" i="7"/>
  <c r="C282" i="7"/>
  <c r="D40" i="7"/>
  <c r="D185" i="7"/>
  <c r="D44" i="1" l="1"/>
  <c r="L32" i="1"/>
  <c r="I44" i="1"/>
  <c r="E346" i="7"/>
  <c r="E122" i="7"/>
  <c r="C346" i="7"/>
  <c r="D122" i="7"/>
  <c r="D346" i="7"/>
  <c r="C122" i="7"/>
  <c r="AC43" i="1"/>
  <c r="AF43" i="1" s="1"/>
  <c r="N32" i="1"/>
  <c r="Q32" i="1" s="1"/>
  <c r="G32" i="1"/>
  <c r="N43" i="1"/>
  <c r="Q43" i="1" s="1"/>
  <c r="AF32" i="1"/>
  <c r="F106" i="7"/>
  <c r="F201" i="7"/>
  <c r="F226" i="7"/>
  <c r="F185" i="7"/>
  <c r="F282" i="7"/>
  <c r="F40" i="7"/>
  <c r="F248" i="7"/>
  <c r="F317" i="7"/>
  <c r="F61" i="7"/>
  <c r="F122" i="7" l="1"/>
  <c r="F346" i="7"/>
  <c r="D348" i="7"/>
  <c r="C348" i="7"/>
  <c r="C364" i="7" s="1"/>
  <c r="E348" i="7"/>
  <c r="G106" i="7"/>
  <c r="G226" i="7"/>
  <c r="G248" i="7"/>
  <c r="G40" i="7"/>
  <c r="G61" i="7"/>
  <c r="G282" i="7"/>
  <c r="G317" i="7"/>
  <c r="G185" i="7"/>
  <c r="G201" i="7"/>
  <c r="G346" i="7" l="1"/>
  <c r="G122" i="7"/>
  <c r="H226" i="7"/>
  <c r="F348" i="7"/>
  <c r="H61" i="7"/>
  <c r="H201" i="7"/>
  <c r="D10" i="7"/>
  <c r="D364" i="7" s="1"/>
  <c r="H40" i="7"/>
  <c r="H106" i="7"/>
  <c r="H185" i="7"/>
  <c r="H282" i="7"/>
  <c r="H248" i="7"/>
  <c r="H317" i="7"/>
  <c r="H122" i="7" l="1"/>
  <c r="H346" i="7"/>
  <c r="E10" i="7"/>
  <c r="E364" i="7" s="1"/>
  <c r="I317" i="7"/>
  <c r="G348" i="7"/>
  <c r="I61" i="7"/>
  <c r="I248" i="7"/>
  <c r="I185" i="7"/>
  <c r="I201" i="7"/>
  <c r="I106" i="7"/>
  <c r="I40" i="7"/>
  <c r="I226" i="7"/>
  <c r="I282" i="7"/>
  <c r="I122" i="7" l="1"/>
  <c r="I346" i="7"/>
  <c r="F10" i="7"/>
  <c r="F364" i="7" s="1"/>
  <c r="H348" i="7"/>
  <c r="J106" i="7"/>
  <c r="J282" i="7"/>
  <c r="J317" i="7"/>
  <c r="J40" i="7"/>
  <c r="J248" i="7"/>
  <c r="J61" i="7"/>
  <c r="J185" i="7"/>
  <c r="J201" i="7"/>
  <c r="J226" i="7"/>
  <c r="J346" i="7" l="1"/>
  <c r="J122" i="7"/>
  <c r="G10" i="7"/>
  <c r="G364" i="7" s="1"/>
  <c r="K226" i="7"/>
  <c r="K40" i="7"/>
  <c r="K201" i="7"/>
  <c r="K282" i="7"/>
  <c r="K248" i="7"/>
  <c r="K317" i="7"/>
  <c r="K61" i="7"/>
  <c r="K185" i="7"/>
  <c r="K106" i="7"/>
  <c r="K122" i="7" l="1"/>
  <c r="K346" i="7"/>
  <c r="H10" i="7"/>
  <c r="H364" i="7" s="1"/>
  <c r="J348" i="7"/>
  <c r="L40" i="7"/>
  <c r="L201" i="7"/>
  <c r="L106" i="7"/>
  <c r="L282" i="7"/>
  <c r="L61" i="7"/>
  <c r="L248" i="7"/>
  <c r="L317" i="7"/>
  <c r="L185" i="7"/>
  <c r="L226" i="7"/>
  <c r="L122" i="7" l="1"/>
  <c r="L346" i="7"/>
  <c r="I10" i="7"/>
  <c r="I348" i="7" s="1"/>
  <c r="I364" i="7" s="1"/>
  <c r="K348" i="7"/>
  <c r="M226" i="7"/>
  <c r="M248" i="7"/>
  <c r="M40" i="7"/>
  <c r="M185" i="7"/>
  <c r="M106" i="7"/>
  <c r="M61" i="7"/>
  <c r="M317" i="7"/>
  <c r="M201" i="7"/>
  <c r="M282" i="7"/>
  <c r="M122" i="7" l="1"/>
  <c r="M346" i="7"/>
  <c r="J10" i="7"/>
  <c r="J364" i="7" s="1"/>
  <c r="L348" i="7"/>
  <c r="P64" i="7"/>
  <c r="P43" i="7"/>
  <c r="P34" i="7"/>
  <c r="K10" i="7" l="1"/>
  <c r="K364" i="7" s="1"/>
  <c r="M348" i="7"/>
  <c r="N40" i="7"/>
  <c r="P40" i="7" s="1"/>
  <c r="N226" i="7"/>
  <c r="P226" i="7" s="1"/>
  <c r="N248" i="7"/>
  <c r="P248" i="7" s="1"/>
  <c r="N61" i="7"/>
  <c r="P61" i="7" s="1"/>
  <c r="N185" i="7"/>
  <c r="N106" i="7"/>
  <c r="N201" i="7"/>
  <c r="P201" i="7" s="1"/>
  <c r="P285" i="7"/>
  <c r="P31" i="7"/>
  <c r="N282" i="7"/>
  <c r="P282" i="7" s="1"/>
  <c r="N317" i="7"/>
  <c r="P317" i="7" s="1"/>
  <c r="N122" i="7" l="1"/>
  <c r="P122" i="7" s="1"/>
  <c r="N346" i="7"/>
  <c r="P346" i="7" s="1"/>
  <c r="L10" i="7"/>
  <c r="L364" i="7" s="1"/>
  <c r="P106" i="7"/>
  <c r="P185" i="7"/>
  <c r="M10" i="7" l="1"/>
  <c r="M364" i="7" s="1"/>
  <c r="N348" i="7"/>
  <c r="P348" i="7" s="1"/>
  <c r="N10" i="7" l="1"/>
  <c r="N364" i="7" s="1"/>
  <c r="Q10" i="7" l="1"/>
  <c r="Q364" i="7" s="1"/>
  <c r="G42" i="1"/>
  <c r="R10" i="7" l="1"/>
  <c r="R364" i="7" s="1"/>
  <c r="G44" i="1"/>
  <c r="D38" i="1"/>
  <c r="D40" i="1" l="1"/>
  <c r="G38" i="1"/>
  <c r="S10" i="7"/>
  <c r="S364" i="7" s="1"/>
  <c r="N42" i="1" l="1"/>
  <c r="Q42" i="1" s="1"/>
  <c r="L42" i="1"/>
  <c r="AC42" i="1"/>
  <c r="AF42" i="1" s="1"/>
  <c r="N44" i="1"/>
  <c r="Q44" i="1" s="1"/>
  <c r="L44" i="1"/>
  <c r="AC44" i="1"/>
  <c r="AF44" i="1" s="1"/>
  <c r="D45" i="1"/>
  <c r="G45" i="1" s="1"/>
  <c r="G40" i="1"/>
  <c r="T10" i="7"/>
  <c r="T364" i="7" s="1"/>
  <c r="I38" i="1"/>
  <c r="X38" i="1"/>
  <c r="AA42" i="1"/>
  <c r="AK42" i="1"/>
  <c r="AA38" i="1" l="1"/>
  <c r="AC38" i="1"/>
  <c r="AF38" i="1" s="1"/>
  <c r="N38" i="1"/>
  <c r="Q38" i="1" s="1"/>
  <c r="L38" i="1"/>
  <c r="U10" i="7"/>
  <c r="U364" i="7" s="1"/>
  <c r="AA44" i="1"/>
  <c r="I40" i="1"/>
  <c r="L40" i="1" l="1"/>
  <c r="I45" i="1"/>
  <c r="N40" i="1"/>
  <c r="Q40" i="1" s="1"/>
  <c r="V10" i="7"/>
  <c r="V364" i="7" s="1"/>
  <c r="X35" i="1"/>
  <c r="AC35" i="1" s="1"/>
  <c r="AF35" i="1" s="1"/>
  <c r="AK44" i="1"/>
  <c r="AH38" i="1"/>
  <c r="AK38" i="1" s="1"/>
  <c r="AP42" i="1"/>
  <c r="N45" i="1" l="1"/>
  <c r="Q45" i="1" s="1"/>
  <c r="L45" i="1"/>
  <c r="AC45" i="1"/>
  <c r="AF45" i="1" s="1"/>
  <c r="X37" i="1"/>
  <c r="AC37" i="1" s="1"/>
  <c r="AF37" i="1" s="1"/>
  <c r="AA35" i="1"/>
  <c r="W10" i="7"/>
  <c r="W364" i="7" s="1"/>
  <c r="AP44" i="1"/>
  <c r="AU42" i="1"/>
  <c r="X40" i="1" l="1"/>
  <c r="AC40" i="1" s="1"/>
  <c r="AF40" i="1" s="1"/>
  <c r="AA37" i="1"/>
  <c r="X10" i="7"/>
  <c r="X364" i="7" s="1"/>
  <c r="AM38" i="1"/>
  <c r="AP38" i="1" s="1"/>
  <c r="X45" i="1" l="1"/>
  <c r="AA45" i="1" s="1"/>
  <c r="AA40" i="1"/>
  <c r="AH35" i="1"/>
  <c r="Y10" i="7"/>
  <c r="Y364" i="7" s="1"/>
  <c r="AR38" i="1"/>
  <c r="AU38" i="1" s="1"/>
  <c r="AU44" i="1"/>
  <c r="AZ42" i="1"/>
  <c r="AH37" i="1" l="1"/>
  <c r="AK35" i="1"/>
  <c r="Z10" i="7"/>
  <c r="Z364" i="7" s="1"/>
  <c r="AZ44" i="1"/>
  <c r="AW38" i="1"/>
  <c r="AZ38" i="1" s="1"/>
  <c r="AH40" i="1" l="1"/>
  <c r="AK37" i="1"/>
  <c r="AA10" i="7"/>
  <c r="AA364" i="7" s="1"/>
  <c r="AK40" i="1" l="1"/>
  <c r="AH45" i="1"/>
  <c r="AK45" i="1" s="1"/>
  <c r="AM35" i="1"/>
  <c r="AB10" i="7"/>
  <c r="AB364" i="7" s="1"/>
  <c r="AM37" i="1" l="1"/>
  <c r="AP35" i="1"/>
  <c r="AE10" i="7"/>
  <c r="AE364" i="7" s="1"/>
  <c r="AM40" i="1" l="1"/>
  <c r="AP37" i="1"/>
  <c r="AF10" i="7"/>
  <c r="AF364" i="7" s="1"/>
  <c r="AP40" i="1" l="1"/>
  <c r="AR35" i="1"/>
  <c r="AM45" i="1"/>
  <c r="AP45" i="1" s="1"/>
  <c r="AG10" i="7"/>
  <c r="AG364" i="7" s="1"/>
  <c r="AR37" i="1" l="1"/>
  <c r="AU35" i="1"/>
  <c r="AH10" i="7"/>
  <c r="AH364" i="7" s="1"/>
  <c r="AR40" i="1" l="1"/>
  <c r="AU37" i="1"/>
  <c r="AI10" i="7"/>
  <c r="AI364" i="7" s="1"/>
  <c r="AU40" i="1" l="1"/>
  <c r="AW35" i="1"/>
  <c r="AR45" i="1"/>
  <c r="AU45" i="1" s="1"/>
  <c r="AJ10" i="7"/>
  <c r="AJ364" i="7" s="1"/>
  <c r="AW37" i="1" l="1"/>
  <c r="AZ35" i="1"/>
  <c r="AK10" i="7"/>
  <c r="AK364" i="7" s="1"/>
  <c r="AW40" i="1" l="1"/>
  <c r="AZ37" i="1"/>
  <c r="AL10" i="7"/>
  <c r="AL364" i="7" s="1"/>
  <c r="AW45" i="1" l="1"/>
  <c r="AZ45" i="1" s="1"/>
  <c r="AZ40" i="1"/>
  <c r="AM10" i="7"/>
  <c r="AM364" i="7" s="1"/>
  <c r="AN10" i="7" l="1"/>
  <c r="AN364" i="7" s="1"/>
  <c r="AO10" i="7" l="1"/>
  <c r="AO364" i="7" s="1"/>
  <c r="AP10" i="7" l="1"/>
  <c r="AP364" i="7" s="1"/>
  <c r="AS10" i="7" l="1"/>
  <c r="AS364" i="7" s="1"/>
  <c r="AT10" i="7" l="1"/>
  <c r="AT364" i="7" s="1"/>
  <c r="AU10" i="7" l="1"/>
  <c r="AU364" i="7" s="1"/>
  <c r="AV10" i="7" l="1"/>
  <c r="AV364" i="7" s="1"/>
  <c r="AW10" i="7" l="1"/>
  <c r="AW364" i="7" s="1"/>
  <c r="AX10" i="7" l="1"/>
  <c r="AX364" i="7" s="1"/>
  <c r="AY10" i="7" l="1"/>
  <c r="AY364" i="7" s="1"/>
  <c r="AZ10" i="7" l="1"/>
  <c r="AZ364" i="7" s="1"/>
  <c r="BA10" i="7" l="1"/>
  <c r="BA364" i="7" s="1"/>
  <c r="BB10" i="7" l="1"/>
  <c r="BB364" i="7" s="1"/>
  <c r="BC10" i="7" l="1"/>
  <c r="BC364" i="7" s="1"/>
  <c r="BD10" i="7" l="1"/>
  <c r="BD364" i="7" s="1"/>
  <c r="BG10" i="7" l="1"/>
  <c r="BG364" i="7" s="1"/>
  <c r="BH10" i="7" l="1"/>
  <c r="BH364" i="7" s="1"/>
  <c r="BI10" i="7" l="1"/>
  <c r="BI364" i="7" s="1"/>
  <c r="BJ10" i="7" l="1"/>
  <c r="BJ364" i="7" s="1"/>
  <c r="BK10" i="7" l="1"/>
  <c r="BK364" i="7" s="1"/>
  <c r="BL10" i="7" l="1"/>
  <c r="BL364" i="7" s="1"/>
  <c r="BM10" i="7" l="1"/>
  <c r="BM364" i="7" s="1"/>
  <c r="BN10" i="7" l="1"/>
  <c r="BN364" i="7" s="1"/>
  <c r="BO10" i="7" l="1"/>
  <c r="BO364" i="7" s="1"/>
  <c r="BP10" i="7" l="1"/>
  <c r="BP364" i="7" s="1"/>
  <c r="BQ10" i="7" l="1"/>
  <c r="BQ364" i="7" s="1"/>
  <c r="BR10" i="7" l="1"/>
  <c r="BR364" i="7" s="1"/>
  <c r="BU10" i="7" l="1"/>
  <c r="BU364" i="7" s="1"/>
  <c r="BV10" i="7" l="1"/>
  <c r="BV364" i="7" s="1"/>
  <c r="BW10" i="7" l="1"/>
  <c r="BW364" i="7" s="1"/>
  <c r="BX10" i="7" l="1"/>
  <c r="BX364" i="7" s="1"/>
  <c r="BY10" i="7" l="1"/>
  <c r="BY364" i="7" s="1"/>
  <c r="BZ10" i="7" l="1"/>
  <c r="BZ364" i="7" s="1"/>
  <c r="CA10" i="7" l="1"/>
  <c r="CA364" i="7" s="1"/>
  <c r="CB10" i="7" l="1"/>
  <c r="CB364" i="7" s="1"/>
  <c r="CC10" i="7" l="1"/>
  <c r="CC364" i="7" s="1"/>
  <c r="CD10" i="7" l="1"/>
  <c r="CD364" i="7" s="1"/>
  <c r="CE10" i="7" l="1"/>
  <c r="CE364" i="7" s="1"/>
  <c r="CF10" i="7" l="1"/>
  <c r="CF364" i="7" s="1"/>
</calcChain>
</file>

<file path=xl/sharedStrings.xml><?xml version="1.0" encoding="utf-8"?>
<sst xmlns="http://schemas.openxmlformats.org/spreadsheetml/2006/main" count="3149" uniqueCount="524">
  <si>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</si>
  <si>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</si>
  <si>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</si>
  <si>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</si>
  <si>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</si>
  <si>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</si>
  <si>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</si>
  <si>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</si>
  <si>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</si>
  <si>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</si>
  <si>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</si>
  <si>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</si>
  <si>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Forecast</t>
  </si>
  <si>
    <t>SUMMARY</t>
  </si>
  <si>
    <t>Revenue</t>
  </si>
  <si>
    <t>Total Revenue</t>
  </si>
  <si>
    <t>Expenses</t>
  </si>
  <si>
    <t>Actuals</t>
  </si>
  <si>
    <t>Total Expenses</t>
  </si>
  <si>
    <t>Operating Income</t>
  </si>
  <si>
    <t>Fund Balance</t>
  </si>
  <si>
    <t>Beginning Balance (Unaudited)</t>
  </si>
  <si>
    <t>Audit Adjustment</t>
  </si>
  <si>
    <t>Beginning Balance (Audited)</t>
  </si>
  <si>
    <t>Ending Fund Balance</t>
  </si>
  <si>
    <t/>
  </si>
  <si>
    <t>Enrollment Breakdown</t>
  </si>
  <si>
    <t>K</t>
  </si>
  <si>
    <t>Enrollment Summary</t>
  </si>
  <si>
    <t>K-3</t>
  </si>
  <si>
    <t>4-6</t>
  </si>
  <si>
    <t>7-8</t>
  </si>
  <si>
    <t>9-12</t>
  </si>
  <si>
    <t>Demographic Information</t>
  </si>
  <si>
    <t>School Information</t>
  </si>
  <si>
    <t>FTE's</t>
  </si>
  <si>
    <t>Teachers</t>
  </si>
  <si>
    <t># of school days</t>
  </si>
  <si>
    <t>REVENUE</t>
  </si>
  <si>
    <t>TOTAL REVENUE</t>
  </si>
  <si>
    <t>EXPENSES</t>
  </si>
  <si>
    <t>Fixed Assets</t>
  </si>
  <si>
    <t>Other Assets</t>
  </si>
  <si>
    <t>Monthly Cash Forecast</t>
  </si>
  <si>
    <t>Remaining</t>
  </si>
  <si>
    <t>Balance</t>
  </si>
  <si>
    <t>Beginning Cash</t>
  </si>
  <si>
    <t>Operating Cash Inflow (Outflow)</t>
  </si>
  <si>
    <t>Revenues - Prior Year Accruals</t>
  </si>
  <si>
    <t>Accounts Receivable - Current Year</t>
  </si>
  <si>
    <t>Due To (From)</t>
  </si>
  <si>
    <t>Expenses - Prior Year Accruals</t>
  </si>
  <si>
    <t>Accounts Payable - Current Year</t>
  </si>
  <si>
    <t>Loans Payable (Long Term)</t>
  </si>
  <si>
    <t>Other Liabilites</t>
  </si>
  <si>
    <t>Ending Cash</t>
  </si>
  <si>
    <t>Start-up Year</t>
  </si>
  <si>
    <t>Key Assumptions</t>
  </si>
  <si>
    <t>TOTAL EXPENSES</t>
  </si>
  <si>
    <t>Multi-year Projection</t>
  </si>
  <si>
    <t>Total</t>
  </si>
  <si>
    <t>Assumptions</t>
  </si>
  <si>
    <t>Default Expense Inflation Rate</t>
  </si>
  <si>
    <t># Free &amp; Reduced Lunch</t>
  </si>
  <si>
    <t># ELL</t>
  </si>
  <si>
    <t># SpEd</t>
  </si>
  <si>
    <t># New Students</t>
  </si>
  <si>
    <t>Days Cash on Hand</t>
  </si>
  <si>
    <t>Fund Balance as a % of Expenses</t>
  </si>
  <si>
    <t>Social Security</t>
  </si>
  <si>
    <t>Head Count</t>
  </si>
  <si>
    <t>Last Name</t>
  </si>
  <si>
    <t>First Name</t>
  </si>
  <si>
    <t>Position Name</t>
  </si>
  <si>
    <t>Budget Category</t>
  </si>
  <si>
    <t>Base Salary</t>
  </si>
  <si>
    <t>Payroll Report</t>
  </si>
  <si>
    <t>Payroll</t>
  </si>
  <si>
    <t>Start Date (if new)</t>
  </si>
  <si>
    <t>Total Paid</t>
  </si>
  <si>
    <t>FTE Count</t>
  </si>
  <si>
    <t>Payroll Total</t>
  </si>
  <si>
    <t>Extra Pay</t>
  </si>
  <si>
    <t>Description</t>
  </si>
  <si>
    <t>Extra Pay Total</t>
  </si>
  <si>
    <t>Personnel Summary</t>
  </si>
  <si>
    <t>Total FTE Count</t>
  </si>
  <si>
    <t>Teacher FTE Count</t>
  </si>
  <si>
    <t>Total Headcount</t>
  </si>
  <si>
    <t>Teacher Headcount</t>
  </si>
  <si>
    <t>Payroll Rates</t>
  </si>
  <si>
    <t>Benefits</t>
  </si>
  <si>
    <t>Other Retirement 1</t>
  </si>
  <si>
    <t>Other Retirement 2</t>
  </si>
  <si>
    <t>SSI Tax Base</t>
  </si>
  <si>
    <t>Medicare</t>
  </si>
  <si>
    <t>Health Increase</t>
  </si>
  <si>
    <t>In Lieu Medical Stipend</t>
  </si>
  <si>
    <t>FUTA %</t>
  </si>
  <si>
    <t>FUTA Tax Base</t>
  </si>
  <si>
    <t>SUTA %</t>
  </si>
  <si>
    <t>SUTA Tax Base</t>
  </si>
  <si>
    <t>Revenues and related expenses</t>
  </si>
  <si>
    <t>Custom SpEd</t>
  </si>
  <si>
    <t>Custom Authorizer Fee</t>
  </si>
  <si>
    <t>Driver/ Rate Type</t>
  </si>
  <si>
    <t>Statewide Assumptions</t>
  </si>
  <si>
    <t>School Assumptions</t>
  </si>
  <si>
    <t>% of total payroll</t>
  </si>
  <si>
    <t>Annual stipend</t>
  </si>
  <si>
    <t>Other Financing Sources</t>
  </si>
  <si>
    <t>Other Items</t>
  </si>
  <si>
    <t>Personnel Services-Employee Benefits</t>
  </si>
  <si>
    <t>Supplies</t>
  </si>
  <si>
    <t>Revenue from Local Sources</t>
  </si>
  <si>
    <t>Other Current Assets</t>
  </si>
  <si>
    <t>Loans Payable (Current)</t>
  </si>
  <si>
    <t>Other Current Liabilities</t>
  </si>
  <si>
    <t>Intermediate Revenue Sources</t>
  </si>
  <si>
    <t>State Revenue</t>
  </si>
  <si>
    <t>Federal Revenue</t>
  </si>
  <si>
    <t>Personnel Services-Salaries</t>
  </si>
  <si>
    <t>Professional and Tech Services</t>
  </si>
  <si>
    <t>Property Services</t>
  </si>
  <si>
    <t>Other Services</t>
  </si>
  <si>
    <t>Debt Service and Miscellaneous</t>
  </si>
  <si>
    <t>State SpEd</t>
  </si>
  <si>
    <t>Other Items - Expense</t>
  </si>
  <si>
    <t>Total ADE</t>
  </si>
  <si>
    <t>Workers Comp Base</t>
  </si>
  <si>
    <t>Workers Comp Rate</t>
  </si>
  <si>
    <t>PERS 100%</t>
  </si>
  <si>
    <t>PERS 50/50</t>
  </si>
  <si>
    <t>CEP %</t>
  </si>
  <si>
    <t>Depreciation Expense</t>
  </si>
  <si>
    <t>Total Revenue Per ADE</t>
  </si>
  <si>
    <t>Total Expenses Per ADE</t>
  </si>
  <si>
    <t>Operating Income Per ADE</t>
  </si>
  <si>
    <t>Other Adjustments</t>
  </si>
  <si>
    <t>After running the "Prepare Workbook for External Distribution" macro, data cannot be saved to Vena.  Save to box and continue working there.</t>
  </si>
  <si>
    <t>One or more template sheets have been deleted from the workbook. Save to box and continue working there.</t>
  </si>
  <si>
    <t>% of eligible payroll</t>
  </si>
  <si>
    <t>PCFP Reduction Factor</t>
  </si>
  <si>
    <t>PCFP - Base Funding</t>
  </si>
  <si>
    <t>PCFP - English Learners</t>
  </si>
  <si>
    <t>PCFP - At Risk</t>
  </si>
  <si>
    <t>PCFP - GATE</t>
  </si>
  <si>
    <t>PCFP - Base Funding - Adjusted</t>
  </si>
  <si>
    <t>PCFP - English Learners - Adjusted</t>
  </si>
  <si>
    <t>PCFP - At Risk - Adjusted</t>
  </si>
  <si>
    <t>PCFP - GATE - Adjusted</t>
  </si>
  <si>
    <t>Current Year ADE</t>
  </si>
  <si>
    <t>Prior Year Unduplicated EL</t>
  </si>
  <si>
    <t>Prior Year Unduplicated At Risk</t>
  </si>
  <si>
    <t>Prior Year Unduplicated GATE</t>
  </si>
  <si>
    <t>% of PCFP</t>
  </si>
  <si>
    <t>Prior Year Sped Count</t>
  </si>
  <si>
    <t>Custom PCFP Base</t>
  </si>
  <si>
    <t>Custom PCFP Sped</t>
  </si>
  <si>
    <t>Custom PCFP EL</t>
  </si>
  <si>
    <t>Custom PCFP At Risk</t>
  </si>
  <si>
    <t>Custom PCFP GATE</t>
  </si>
  <si>
    <t>Authorizer Fee</t>
  </si>
  <si>
    <t>Year 1</t>
  </si>
  <si>
    <t>Year 2</t>
  </si>
  <si>
    <t>Year 3</t>
  </si>
  <si>
    <t>Year 4</t>
  </si>
  <si>
    <t>Year 5</t>
  </si>
  <si>
    <t>Year 6</t>
  </si>
  <si>
    <t>Annual Pay Increase % - Teacher</t>
  </si>
  <si>
    <t>Annual Pay Increase % - Other</t>
  </si>
  <si>
    <t>Transportation Fees</t>
  </si>
  <si>
    <t>Transportation Fees From Other Government Sources Within the</t>
  </si>
  <si>
    <t>Investment Income</t>
  </si>
  <si>
    <t>Food Services</t>
  </si>
  <si>
    <t>Other Local Revenue</t>
  </si>
  <si>
    <t>Rentals</t>
  </si>
  <si>
    <t>Contributions and Donations From Private Sources</t>
  </si>
  <si>
    <t>In Kind Contributions</t>
  </si>
  <si>
    <t>Gains or Losses on the Sale of Capital Assets</t>
  </si>
  <si>
    <t>Refund of Prior Year's Expenditures</t>
  </si>
  <si>
    <t>Other Local Revenue-Miscellaneous</t>
  </si>
  <si>
    <t>CMO Fees</t>
  </si>
  <si>
    <t>Unrestricted Grants-in-Aid - Intermediate</t>
  </si>
  <si>
    <t>Restricted Grants-in-Aid</t>
  </si>
  <si>
    <t>Revenue in Lieu of Taxes</t>
  </si>
  <si>
    <t>Unrestricted Grants-in-Aid - State</t>
  </si>
  <si>
    <t>Basic Support - DSA</t>
  </si>
  <si>
    <t>DNU - old code</t>
  </si>
  <si>
    <t>PCFP - SpEd local add-on</t>
  </si>
  <si>
    <t>State Funds &amp; Grants-in-Aid</t>
  </si>
  <si>
    <t>Class Size Reduction</t>
  </si>
  <si>
    <t>PCFP - ELL</t>
  </si>
  <si>
    <t>PCFP - FRL</t>
  </si>
  <si>
    <t>Revenue in Lieu of Taxes - State</t>
  </si>
  <si>
    <t>Unrestricted Grants-in-Aid - Federal</t>
  </si>
  <si>
    <t>Unrestricted Grants-in-Aid From Fed Government Through State</t>
  </si>
  <si>
    <t>Restricted Grants-in-Aid - Federal</t>
  </si>
  <si>
    <t>Restricted Grants-in-Aid From Fed Government Thru the State</t>
  </si>
  <si>
    <t>AB3 Coronavirus Relief Funds (CRF</t>
  </si>
  <si>
    <t>Title I</t>
  </si>
  <si>
    <t>IDEA</t>
  </si>
  <si>
    <t>Title III-LEP</t>
  </si>
  <si>
    <t>Title III-IMM</t>
  </si>
  <si>
    <t>CSP</t>
  </si>
  <si>
    <t>BSCA Safer Communities Stronger Connections</t>
  </si>
  <si>
    <t>McKinney Vento Homeless Education Funds</t>
  </si>
  <si>
    <t>Project AWARE Grant (Federal</t>
  </si>
  <si>
    <t>Title II</t>
  </si>
  <si>
    <t>Title IV – Well-Rounded Education</t>
  </si>
  <si>
    <t>Title IV – Safe &amp; Healthy Students</t>
  </si>
  <si>
    <t>Title IV – Technology</t>
  </si>
  <si>
    <t>ESSER III - ARP Homeless II</t>
  </si>
  <si>
    <t>CARES Act ESSER Funds</t>
  </si>
  <si>
    <t>ESSER II</t>
  </si>
  <si>
    <t>ESSER III</t>
  </si>
  <si>
    <t>CARES ESSER Competitive - PD</t>
  </si>
  <si>
    <t>CARES Act ESSER Competitive - DIM</t>
  </si>
  <si>
    <t>CARES Act ESSER Competitive - WAS</t>
  </si>
  <si>
    <t>AB3 Coronavirus Relief Fund through local County</t>
  </si>
  <si>
    <t>School Based Mental Health Professionals</t>
  </si>
  <si>
    <t>GEER I</t>
  </si>
  <si>
    <t>ESSER III - Special Education</t>
  </si>
  <si>
    <t>Other Federal funds passed through local/private agencies</t>
  </si>
  <si>
    <t>NSLP</t>
  </si>
  <si>
    <t>Fresh Fruits &amp; Vegetables Grant Program</t>
  </si>
  <si>
    <t>NSLP Equipment Grant</t>
  </si>
  <si>
    <t>Nutrition - Misc Federal Awards</t>
  </si>
  <si>
    <t>Grants-in-Aid From Fed Government Thru Intermediate Agencies</t>
  </si>
  <si>
    <t>E-Rate Funds</t>
  </si>
  <si>
    <t>Revenue in Lieu of Taxes - Federal</t>
  </si>
  <si>
    <t>Revenue for/on Behalf of the School District</t>
  </si>
  <si>
    <t>Funds Transfer In</t>
  </si>
  <si>
    <t>Loan Proceeds</t>
  </si>
  <si>
    <t>Salaries-Teachers</t>
  </si>
  <si>
    <t>Salaries-Instructional Aides</t>
  </si>
  <si>
    <t>Salaries-Substitute Teachers</t>
  </si>
  <si>
    <t>Salaries-Licensed Administration</t>
  </si>
  <si>
    <t>Salaries-Non-licensed Administration</t>
  </si>
  <si>
    <t>Salaries-Other Licensed Staff</t>
  </si>
  <si>
    <t>Salaries-Other Classified/Support Staff</t>
  </si>
  <si>
    <t>Salaries-Retirees</t>
  </si>
  <si>
    <t>Salaries-Regular Employees</t>
  </si>
  <si>
    <t>Salaries-Reg-Instructional Aide</t>
  </si>
  <si>
    <t>Salaries-Reg-Substitute Teacher</t>
  </si>
  <si>
    <t>Salaries-Reg-Licensed Admin</t>
  </si>
  <si>
    <t>Salaries-Reg-Non-licensed Admin</t>
  </si>
  <si>
    <t>Salaries-Temporary Employees</t>
  </si>
  <si>
    <t>Salaries-Reg-Teachers</t>
  </si>
  <si>
    <t>Salaries-Reg-Instructional Aides or Assistants</t>
  </si>
  <si>
    <t>Salaries-Reg-Substitute Teachers</t>
  </si>
  <si>
    <t>Salaries-Reg-Licensed Administration</t>
  </si>
  <si>
    <t>Salaries-Reg-Non-licensed Administration</t>
  </si>
  <si>
    <t>Salaries-Reg-Other Licensed Staff</t>
  </si>
  <si>
    <t>Salaries-Reg-Other Classified and Support Staff</t>
  </si>
  <si>
    <t>Salaries-Reg-Retirees</t>
  </si>
  <si>
    <t>Salaries-Overtime</t>
  </si>
  <si>
    <t>Salaries-OT-Teachers</t>
  </si>
  <si>
    <t>Salaries-OT-Instructional Aides or Assistants</t>
  </si>
  <si>
    <t>Salaries-OT-Substitute Teachers</t>
  </si>
  <si>
    <t>Salaries-OT-Licensed Administration</t>
  </si>
  <si>
    <t>Salaries-OT-Non-licensed Administration</t>
  </si>
  <si>
    <t>Salaries-OT-Other Licensed Staff</t>
  </si>
  <si>
    <t>Salaries-OT-Other Classified and Support Staff</t>
  </si>
  <si>
    <t>Salaries-Sabbatical Leave</t>
  </si>
  <si>
    <t>Salaries-Sabbatical-Teachers</t>
  </si>
  <si>
    <t>Salaries-Sabbatical-Instructional Aides or Assistants</t>
  </si>
  <si>
    <t>Salaries-Sabbatical-Substitute Teachers</t>
  </si>
  <si>
    <t>Salaries-Sabbatical-Licensed Administration</t>
  </si>
  <si>
    <t>Salaries-Sabbatical-Non-licensed Administration</t>
  </si>
  <si>
    <t>Salaries-Sabbatical-Other Licensed Staff</t>
  </si>
  <si>
    <t>Salaries-Sabbatical-Other Classified and Support Staff</t>
  </si>
  <si>
    <t>Salaries-Additional Comp</t>
  </si>
  <si>
    <t>Salaries-Additional Comp-Teachers</t>
  </si>
  <si>
    <t>Salaries-Additional Comp-Instructional Aides</t>
  </si>
  <si>
    <t>Salaries-Additional Comp-Substitute Teachers</t>
  </si>
  <si>
    <t>Salaries-Additional Comp-Licensed Administration</t>
  </si>
  <si>
    <t>Salaries-Additional Comp-Non-licensed Administration</t>
  </si>
  <si>
    <t>Salaries-Additional Comp-Other Licensed Staff</t>
  </si>
  <si>
    <t>Salaries-Additional Comp-Other Classified and Support Staff</t>
  </si>
  <si>
    <t>Salaries-Extra Duties</t>
  </si>
  <si>
    <t>Salaries-Extra Duties-Teachers</t>
  </si>
  <si>
    <t>Salaries-Extra Duties-Instructional Aides or Assistants</t>
  </si>
  <si>
    <t>Salaries-Extra Duties-Substitute Teachers</t>
  </si>
  <si>
    <t>Salaries-Extra Duties-Licensed Administration</t>
  </si>
  <si>
    <t>Salaries-Extra Duties-Non-licensed Administration</t>
  </si>
  <si>
    <t>Salaries-Extra Duties-Other Licensed Staff</t>
  </si>
  <si>
    <t>Salaries-Extra Duties-Other Classified and Support Staff</t>
  </si>
  <si>
    <t>Salaries-Payroll Temporary Holding Account</t>
  </si>
  <si>
    <t>Employee Benefits - Group Insurance</t>
  </si>
  <si>
    <t>Employee Benefits - Social Security Contributions</t>
  </si>
  <si>
    <t>Employee Benefits - Retirement Contributions</t>
  </si>
  <si>
    <t>Employee Benefits - Medicare Payments</t>
  </si>
  <si>
    <t>Employee Benefits - Unemployment Compensation</t>
  </si>
  <si>
    <t>Employee Benefits - Workers Compensation</t>
  </si>
  <si>
    <t>Employee Benefits</t>
  </si>
  <si>
    <t>Employee Benefits - Retirement Contributions - PERS Contributions</t>
  </si>
  <si>
    <t>Employee Benefits - Tuition Reimbursement</t>
  </si>
  <si>
    <t>Employee Benefits - Health Benefits</t>
  </si>
  <si>
    <t>Employee Benefits - Other Employee Benefits</t>
  </si>
  <si>
    <t>Office/Administrative Services</t>
  </si>
  <si>
    <t>Professional Educational Services</t>
  </si>
  <si>
    <t>Training &amp; Development Services</t>
  </si>
  <si>
    <t>Training &amp; Development Services - Teachers</t>
  </si>
  <si>
    <t>Training &amp; Development Services - Instructional Aides</t>
  </si>
  <si>
    <t>Training &amp; Development Services - Substitute Teachers</t>
  </si>
  <si>
    <t>Training &amp; Development Services - Licensed Admin</t>
  </si>
  <si>
    <t>Training &amp; Development Services - Non-Licensed Admin</t>
  </si>
  <si>
    <t>Training &amp; Development Services - Other Licensed Personnel</t>
  </si>
  <si>
    <t>Training &amp; Development Services - Other Classified Personnel</t>
  </si>
  <si>
    <t>Training &amp; Development Services - Retirees</t>
  </si>
  <si>
    <t>Technology Related Training</t>
  </si>
  <si>
    <t>Other Professional Services</t>
  </si>
  <si>
    <t>Business Service Fees</t>
  </si>
  <si>
    <t>Marketing Services</t>
  </si>
  <si>
    <t>Technical Services</t>
  </si>
  <si>
    <t>Data Processing &amp; Coding Services</t>
  </si>
  <si>
    <t>Other Technical Services</t>
  </si>
  <si>
    <t>Other specialized services</t>
  </si>
  <si>
    <t>Utility Services</t>
  </si>
  <si>
    <t>Water and Sewer</t>
  </si>
  <si>
    <t>Cleaning Services</t>
  </si>
  <si>
    <t>Garbage and Disposal</t>
  </si>
  <si>
    <t>Janitorial and Custodial Services</t>
  </si>
  <si>
    <t>Repairs and Maintenance Services</t>
  </si>
  <si>
    <t>Repairs and Maintenance - non-Technology</t>
  </si>
  <si>
    <t>Repairs and Maintenance - Technology</t>
  </si>
  <si>
    <t>Rent Expense</t>
  </si>
  <si>
    <t>Rent - Land and Building</t>
  </si>
  <si>
    <t>Rental of Equipment and Vehicles</t>
  </si>
  <si>
    <t>Rentals of Computers and Related Equipment</t>
  </si>
  <si>
    <t>Rental of Other Items</t>
  </si>
  <si>
    <t>Non-Cash Lease Adjustment</t>
  </si>
  <si>
    <t>Construction Services</t>
  </si>
  <si>
    <t>Other Purchased Property Services</t>
  </si>
  <si>
    <t>Student Transportation Services</t>
  </si>
  <si>
    <t>Student Transportation</t>
  </si>
  <si>
    <t>Insurance</t>
  </si>
  <si>
    <t>Property Insurance</t>
  </si>
  <si>
    <t>Liability Insurance</t>
  </si>
  <si>
    <t>Fidelity and Other Insurance</t>
  </si>
  <si>
    <t>Communications</t>
  </si>
  <si>
    <t>Postage</t>
  </si>
  <si>
    <t>Voice and Voicemail</t>
  </si>
  <si>
    <t>Telephone service</t>
  </si>
  <si>
    <t>Cell phone service</t>
  </si>
  <si>
    <t>Internet services</t>
  </si>
  <si>
    <t>Delivery Services and Couriers</t>
  </si>
  <si>
    <t>Advertising</t>
  </si>
  <si>
    <t>Printing and Binding</t>
  </si>
  <si>
    <t>Food Service Management</t>
  </si>
  <si>
    <t>Travel</t>
  </si>
  <si>
    <t>Travel - Teachers (Instructional Licensed Personnel</t>
  </si>
  <si>
    <t>Travel - Instructional Aides (Non-Licensed Personnel</t>
  </si>
  <si>
    <t>Travel - Substitute Teachers</t>
  </si>
  <si>
    <t>Travel - Licensed Administrative Personnel</t>
  </si>
  <si>
    <t>Travel - Non-Licensed Administrative Personnel</t>
  </si>
  <si>
    <t>Travel - Other Licensed Personnel</t>
  </si>
  <si>
    <t>Travel - Other Classified/Support Personnel</t>
  </si>
  <si>
    <t>Travel - Retirees</t>
  </si>
  <si>
    <t>Travel - Non-Staff Individuals</t>
  </si>
  <si>
    <t>CS Sponsor fee</t>
  </si>
  <si>
    <t>General Supplies</t>
  </si>
  <si>
    <t>Non-capitalized equipment</t>
  </si>
  <si>
    <t>Fuel</t>
  </si>
  <si>
    <t>Other supplies</t>
  </si>
  <si>
    <t>Food</t>
  </si>
  <si>
    <t>Books and supplies</t>
  </si>
  <si>
    <t>Textbooks</t>
  </si>
  <si>
    <t>Supplies-Information Technology-related - General</t>
  </si>
  <si>
    <t>Supplies - Technology - Software</t>
  </si>
  <si>
    <t>Supplies/Equipment - Information Technology Related</t>
  </si>
  <si>
    <t>Web-based and similar programs</t>
  </si>
  <si>
    <t>Property and Capital Outlay</t>
  </si>
  <si>
    <t>Land and Land Improvements</t>
  </si>
  <si>
    <t>Buildings</t>
  </si>
  <si>
    <t>Equipment</t>
  </si>
  <si>
    <t>Vehicles</t>
  </si>
  <si>
    <t>Furniture and Fixtures</t>
  </si>
  <si>
    <t>Computers and Hardware</t>
  </si>
  <si>
    <t>Technology Software</t>
  </si>
  <si>
    <t>Other Equipment</t>
  </si>
  <si>
    <t>Amortization Expense – RUA – Land Improvements</t>
  </si>
  <si>
    <t>Amortization Expense – RUA – Buildings and Improvements</t>
  </si>
  <si>
    <t>Amortization Expense – RUA – Machinery and Equipment</t>
  </si>
  <si>
    <t>Depreciation</t>
  </si>
  <si>
    <t>Dues and Fees</t>
  </si>
  <si>
    <t>Debt Related Expenses</t>
  </si>
  <si>
    <t>Interest</t>
  </si>
  <si>
    <t>Interest - Short Term</t>
  </si>
  <si>
    <t>Interest - Long Term</t>
  </si>
  <si>
    <t>Miscellaneous Expenditures</t>
  </si>
  <si>
    <t>Miscellaneous Expenditures -  Prior Year Expenses</t>
  </si>
  <si>
    <t>Penalties and Interest</t>
  </si>
  <si>
    <t>Indirect Costs</t>
  </si>
  <si>
    <t>Bad Debt</t>
  </si>
  <si>
    <t>Temporary JE clearing</t>
  </si>
  <si>
    <t>Uncategorized Expense</t>
  </si>
  <si>
    <t>Other Items - Fund Transfers Out</t>
  </si>
  <si>
    <t>Other Items - Loss on Sale of Capital Assets</t>
  </si>
  <si>
    <t>Other Items - Temporary JEs</t>
  </si>
  <si>
    <t>FY25 $9414/ADE, increase 3% per year</t>
  </si>
  <si>
    <t>Start Year 2, est $1636/PY UEL</t>
  </si>
  <si>
    <t>Start Year 2, est $0 until confirmed</t>
  </si>
  <si>
    <t>Start Year 2, est $3890/PY SpEd (FY25 rate),  plus est 2% increase/year</t>
  </si>
  <si>
    <t xml:space="preserve">Est $425/FRL </t>
  </si>
  <si>
    <t xml:space="preserve">Est $1136/CY SpEd </t>
  </si>
  <si>
    <t xml:space="preserve">Est $100/ELL </t>
  </si>
  <si>
    <t>Est $25/FRL</t>
  </si>
  <si>
    <t>Est $710/ADE - match Food Expense</t>
  </si>
  <si>
    <t>See payroll tab</t>
  </si>
  <si>
    <t>Est $4,000/FTE, increase by 10% per year</t>
  </si>
  <si>
    <t>6.2% of eligible wages</t>
  </si>
  <si>
    <t>33.5% of eligible wages (Non-PERS employees only)</t>
  </si>
  <si>
    <t>1.45% of eligible wages</t>
  </si>
  <si>
    <t>Est 3% of eligible wages up to SUI cap</t>
  </si>
  <si>
    <t>Est up to WC cap</t>
  </si>
  <si>
    <t>Various annual PD programs</t>
  </si>
  <si>
    <t>FY25 (661P); FY26, FY27 per contract</t>
  </si>
  <si>
    <t>Est $800/mo</t>
  </si>
  <si>
    <t>Est $15/ADE</t>
  </si>
  <si>
    <t>Est $3000/mo, increase by 20% per year</t>
  </si>
  <si>
    <t>Est $350/mo, increase 10% per year</t>
  </si>
  <si>
    <t>Est $1200/mo,10% increase per year,  supporting in-house staff</t>
  </si>
  <si>
    <t>Est $400/mo, increase with ADE</t>
  </si>
  <si>
    <t>Est $25,000, 10% increase per year</t>
  </si>
  <si>
    <t>Est $750/mo, 20% increase/year</t>
  </si>
  <si>
    <t>Est $25/ADE</t>
  </si>
  <si>
    <t>Est per ADE</t>
  </si>
  <si>
    <t>Avg $70/ADE</t>
  </si>
  <si>
    <t>Click here and insert LID</t>
  </si>
  <si>
    <t>CY ADE</t>
  </si>
  <si>
    <t>PY SpEd</t>
  </si>
  <si>
    <t>Avg H&amp;W</t>
  </si>
  <si>
    <t>PT-No H&amp;W</t>
  </si>
  <si>
    <t>661/000-STIPENDS/PERFORMANCE BONUSES</t>
  </si>
  <si>
    <t>Principal/Exec. Director</t>
  </si>
  <si>
    <t>Ops Coordinator/Manager - Y0</t>
  </si>
  <si>
    <t>Office/Community Engagement Manager</t>
  </si>
  <si>
    <t>Ops Coordinator/Manager</t>
  </si>
  <si>
    <t>Teacher - Classroom (Core)</t>
  </si>
  <si>
    <t>TBD FY26</t>
  </si>
  <si>
    <t>Teacher - SpEd</t>
  </si>
  <si>
    <t>Wish List FY26:</t>
  </si>
  <si>
    <t>Teacher - Specials (Theatre/dance, etc)</t>
  </si>
  <si>
    <t>Instructional Coach</t>
  </si>
  <si>
    <t>Teacher - ELL/TESOL</t>
  </si>
  <si>
    <t>Instructional Aides</t>
  </si>
  <si>
    <t>TBD FY27</t>
  </si>
  <si>
    <t>School Ops - support staff</t>
  </si>
  <si>
    <t>Other - bus driver/lunch aide/custodian</t>
  </si>
  <si>
    <t>Assistant Principal</t>
  </si>
  <si>
    <t>TBD FY28</t>
  </si>
  <si>
    <t>Student Support - Counselor</t>
  </si>
  <si>
    <t>Principal</t>
  </si>
  <si>
    <t>TBD FY29</t>
  </si>
  <si>
    <t>TBD FY30</t>
  </si>
  <si>
    <t>Family Engagement &amp; Outreach/Office Mgr</t>
  </si>
  <si>
    <t>Librarian</t>
  </si>
  <si>
    <t>TBD FY31</t>
  </si>
  <si>
    <t>Teacher - PE</t>
  </si>
  <si>
    <t>Y2-ADE 250 (+100)</t>
  </si>
  <si>
    <t>Y3-ADE 325 (+75)</t>
  </si>
  <si>
    <t>Y4-ADE 425 (+100)</t>
  </si>
  <si>
    <t>Y5-ADE 500 (+50)</t>
  </si>
  <si>
    <t>Y6-ADE 550 (+50)</t>
  </si>
  <si>
    <t>TBD FY32+ (when ADE=600+)</t>
  </si>
  <si>
    <t>Student support - Counselor</t>
  </si>
  <si>
    <t>Do &amp; Be Arts Academy of Excellence</t>
  </si>
  <si>
    <t>As of Feb FY2025</t>
  </si>
  <si>
    <t>SUBTOTAL - Revenue from Local Sources</t>
  </si>
  <si>
    <t>SUBTOTAL - Intermediate Revenue Sources</t>
  </si>
  <si>
    <t>SUBTOTAL - State Revenue</t>
  </si>
  <si>
    <t>SUBTOTAL - Federal Revenue</t>
  </si>
  <si>
    <t>SUBTOTAL - Other Financing Sources</t>
  </si>
  <si>
    <t>SUBTOTAL - Other Items</t>
  </si>
  <si>
    <t>SUBTOTAL - Personnel Services-Salaries</t>
  </si>
  <si>
    <t>SUBTOTAL - Personnel Services-Employee Benefits</t>
  </si>
  <si>
    <t>SUBTOTAL - Professional and Tech Services</t>
  </si>
  <si>
    <t>SUBTOTAL - Property Services</t>
  </si>
  <si>
    <t>SUBTOTAL - Other Services</t>
  </si>
  <si>
    <t>SUBTOTAL - Supplies</t>
  </si>
  <si>
    <t>SUBTOTAL - Depreciation Expense</t>
  </si>
  <si>
    <t>SUBTOTAL - Debt Service and Miscellaneous</t>
  </si>
  <si>
    <t>SUBTOTAL - Other Items - Expense</t>
  </si>
  <si>
    <t>2024-25</t>
  </si>
  <si>
    <t>H&amp;W Annual Cost Per Person</t>
  </si>
  <si>
    <t>2026-27</t>
  </si>
  <si>
    <t>2027-28</t>
  </si>
  <si>
    <t>2028-29</t>
  </si>
  <si>
    <t>2029-30</t>
  </si>
  <si>
    <t>2025-26</t>
  </si>
  <si>
    <t xml:space="preserve">Approved Budget v1 </t>
  </si>
  <si>
    <t xml:space="preserve">Feb Forecast </t>
  </si>
  <si>
    <t xml:space="preserve">Variance: Feb Forecast  vs Approved Budget v1 </t>
  </si>
  <si>
    <t>Net Income - Government-Wide</t>
  </si>
  <si>
    <t>Fund Balance - Government-Wide</t>
  </si>
  <si>
    <t>Ending Fund Balance - Government Wide</t>
  </si>
  <si>
    <t>Fund Basis adjustments:</t>
  </si>
  <si>
    <t>Capex</t>
  </si>
  <si>
    <t>Capital lease adjustments</t>
  </si>
  <si>
    <t>PERS adjustments</t>
  </si>
  <si>
    <t>Loan proceeds, other inflows</t>
  </si>
  <si>
    <t>Debt service - principal repayments</t>
  </si>
  <si>
    <t>Total Fund Basis Adjustments</t>
  </si>
  <si>
    <t>Net Income (Loss) - Fund Basis</t>
  </si>
  <si>
    <t>Beginning Fund Balance - Fund Basis (Match Audit, 387 report)</t>
  </si>
  <si>
    <t>Ending Fund Balance - Fund Basis</t>
  </si>
  <si>
    <t>None in Year 1</t>
  </si>
  <si>
    <t>SPCSA revolving loan</t>
  </si>
  <si>
    <t>per FRL</t>
  </si>
  <si>
    <t>per CY SPED</t>
  </si>
  <si>
    <t>per ELL</t>
  </si>
  <si>
    <t>per ADE, match expense</t>
  </si>
  <si>
    <t>purchase with CSP</t>
  </si>
  <si>
    <t>match NSLP revenue</t>
  </si>
  <si>
    <t>1.25% of PCFP</t>
  </si>
  <si>
    <t>3% COLA over FY25 rate</t>
  </si>
  <si>
    <t>none in Y1</t>
  </si>
  <si>
    <t>% of ADE</t>
  </si>
  <si>
    <t>Unknown, pending calculations and confirmation of lease</t>
  </si>
  <si>
    <t>None expected, loan payments to begin FY27</t>
  </si>
  <si>
    <t>FY26 Tentative Budget (160 ADE)</t>
  </si>
  <si>
    <t>Net Income - Government-wide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</si>
</sst>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\-??_);_(@_)"/>
    <numFmt numFmtId="166" formatCode="&quot;$&quot;#,##0"/>
    <numFmt numFmtId="167" formatCode="[$-409]mmmm\ d\,\ yyyy;@"/>
    <numFmt numFmtId="168" formatCode="&quot;$&quot;#,##0\ ;\(&quot;$&quot;#,##0\)"/>
    <numFmt numFmtId="169" formatCode="_(\$* #,##0.00_);_(\$* \(#,##0.00\);_(\$* \-??_);_(@_)"/>
    <numFmt numFmtId="170" formatCode="_ * #,##0.00_ ;_ * \-#,##0.00_ ;_ * \-??_ ;_ @_ "/>
  </numFmts>
  <fonts count="119">
    <font>
      <sz val="11"/>
      <color theme="1"/>
      <name val="Aptos Narrow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theme="1"/>
      <name val="Aptos Narrow"/>
      <family val="2"/>
      <scheme val="minor"/>
    </font>
    <font>
      <b/>
      <sz val="9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9"/>
      <color rgb="FFFF0000"/>
      <name val="Arial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sz val="9"/>
      <name val="Geneva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mic Sans MS"/>
      <family val="4"/>
    </font>
    <font>
      <sz val="11"/>
      <color rgb="FF9C6500"/>
      <name val="Aptos Narrow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b/>
      <sz val="18"/>
      <color theme="3"/>
      <name val="Aptos Display"/>
      <family val="2"/>
      <scheme val="major"/>
    </font>
    <font>
      <sz val="10"/>
      <name val="DUTCH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4.9989318521683403E-2"/>
      <name val="Arial"/>
      <family val="2"/>
    </font>
    <font>
      <sz val="9"/>
      <color theme="0"/>
      <name val="Arial"/>
      <family val="2"/>
    </font>
    <font>
      <b/>
      <i/>
      <sz val="9"/>
      <name val="Arial"/>
      <family val="2"/>
    </font>
    <font>
      <sz val="9"/>
      <color theme="1" tint="0.249977111117893"/>
      <name val="Arial"/>
      <family val="2"/>
    </font>
    <font>
      <sz val="10"/>
      <name val="Times New Roman"/>
      <family val="1"/>
    </font>
    <font>
      <sz val="12"/>
      <name val="Helv"/>
    </font>
    <font>
      <sz val="18"/>
      <name val="Times New Roman"/>
      <family val="1"/>
    </font>
    <font>
      <sz val="8"/>
      <name val="Times New Roman"/>
      <family val="1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sz val="11"/>
      <color indexed="62"/>
      <name val="Arial"/>
      <family val="2"/>
    </font>
    <font>
      <sz val="11"/>
      <color indexed="10"/>
      <name val="Calibri"/>
      <family val="2"/>
    </font>
    <font>
      <sz val="12"/>
      <color indexed="8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  <charset val="1"/>
    </font>
    <font>
      <b/>
      <sz val="10"/>
      <color indexed="8"/>
      <name val="Arial"/>
      <family val="2"/>
    </font>
    <font>
      <b/>
      <sz val="11"/>
      <color indexed="10"/>
      <name val="Aptos Narrow"/>
      <family val="2"/>
      <scheme val="minor"/>
    </font>
    <font>
      <i/>
      <sz val="10"/>
      <color rgb="FF7F7F7F"/>
      <name val="Arial"/>
      <family val="2"/>
    </font>
    <font>
      <b/>
      <sz val="15"/>
      <color indexed="62"/>
      <name val="Aptos Narrow"/>
      <family val="2"/>
      <scheme val="minor"/>
    </font>
    <font>
      <b/>
      <sz val="13"/>
      <color indexed="62"/>
      <name val="Aptos Narrow"/>
      <family val="2"/>
      <scheme val="minor"/>
    </font>
    <font>
      <b/>
      <sz val="11"/>
      <color indexed="62"/>
      <name val="Aptos Narrow"/>
      <family val="2"/>
      <scheme val="minor"/>
    </font>
    <font>
      <u/>
      <sz val="10"/>
      <color rgb="FF0000FF"/>
      <name val="Arial"/>
      <family val="2"/>
      <charset val="1"/>
    </font>
    <font>
      <sz val="11"/>
      <color indexed="10"/>
      <name val="Aptos Narrow"/>
      <family val="2"/>
      <scheme val="minor"/>
    </font>
    <font>
      <sz val="11"/>
      <color indexed="19"/>
      <name val="Aptos Narrow"/>
      <family val="2"/>
      <scheme val="minor"/>
    </font>
    <font>
      <b/>
      <sz val="18"/>
      <color indexed="62"/>
      <name val="Aptos Display"/>
      <family val="2"/>
      <scheme val="major"/>
    </font>
    <font>
      <b/>
      <sz val="11"/>
      <color theme="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Helv"/>
    </font>
    <font>
      <sz val="11"/>
      <color theme="1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11"/>
      <color rgb="FF006100"/>
      <name val="Courier New"/>
      <family val="2"/>
    </font>
    <font>
      <sz val="11"/>
      <color rgb="FF9C0006"/>
      <name val="Courier New"/>
      <family val="2"/>
    </font>
    <font>
      <sz val="11"/>
      <color rgb="FF9C6500"/>
      <name val="Courier New"/>
      <family val="2"/>
    </font>
    <font>
      <sz val="11"/>
      <color rgb="FF3F3F76"/>
      <name val="Courier New"/>
      <family val="2"/>
    </font>
    <font>
      <b/>
      <sz val="11"/>
      <color rgb="FF3F3F3F"/>
      <name val="Courier New"/>
      <family val="2"/>
    </font>
    <font>
      <b/>
      <sz val="11"/>
      <color rgb="FFFA7D00"/>
      <name val="Courier New"/>
      <family val="2"/>
    </font>
    <font>
      <sz val="11"/>
      <color rgb="FFFA7D00"/>
      <name val="Courier New"/>
      <family val="2"/>
    </font>
    <font>
      <b/>
      <sz val="11"/>
      <color theme="0"/>
      <name val="Courier New"/>
      <family val="2"/>
    </font>
    <font>
      <sz val="11"/>
      <color rgb="FFFF0000"/>
      <name val="Courier New"/>
      <family val="2"/>
    </font>
    <font>
      <i/>
      <sz val="11"/>
      <color rgb="FF7F7F7F"/>
      <name val="Courier New"/>
      <family val="2"/>
    </font>
    <font>
      <b/>
      <sz val="11"/>
      <color theme="1"/>
      <name val="Courier New"/>
      <family val="2"/>
    </font>
    <font>
      <sz val="11"/>
      <color theme="0"/>
      <name val="Courier New"/>
      <family val="2"/>
    </font>
    <font>
      <b/>
      <sz val="18"/>
      <name val="Arial"/>
      <family val="2"/>
    </font>
    <font>
      <b/>
      <sz val="11"/>
      <color rgb="FF0070C0"/>
      <name val="Aptos Narrow"/>
      <family val="2"/>
      <scheme val="minor"/>
    </font>
    <font>
      <b/>
      <sz val="11"/>
      <color indexed="8"/>
      <name val="Calibri"/>
      <family val="2"/>
    </font>
    <font>
      <sz val="8"/>
      <name val="Aptos Narrow"/>
      <family val="2"/>
      <scheme val="minor"/>
    </font>
    <font>
      <i/>
      <sz val="9"/>
      <color rgb="FF0070C0"/>
      <name val="Arial"/>
      <family val="2"/>
    </font>
    <font>
      <sz val="9"/>
      <color rgb="FF0070C0"/>
      <name val="Arial"/>
      <family val="2"/>
    </font>
    <font>
      <b/>
      <i/>
      <sz val="9"/>
      <color rgb="FF0070C0"/>
      <name val="Arial"/>
      <family val="2"/>
    </font>
    <font>
      <b/>
      <sz val="9"/>
      <color rgb="FF0070C0"/>
      <name val="Arial"/>
      <family val="2"/>
    </font>
    <font>
      <b/>
      <i/>
      <sz val="9"/>
      <color indexed="8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0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</borders>
  <cellStyleXfs count="1653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9" fontId="8" fillId="0" borderId="3" applyFont="0" applyFill="0" applyBorder="0" applyAlignment="0" applyProtection="0">
      <alignment horizontal="right"/>
    </xf>
    <xf numFmtId="0" fontId="9" fillId="0" borderId="0"/>
    <xf numFmtId="0" fontId="11" fillId="0" borderId="0"/>
    <xf numFmtId="0" fontId="8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17" applyNumberFormat="0" applyAlignment="0" applyProtection="0"/>
    <xf numFmtId="0" fontId="23" fillId="7" borderId="18" applyNumberFormat="0" applyAlignment="0" applyProtection="0"/>
    <xf numFmtId="0" fontId="24" fillId="7" borderId="17" applyNumberFormat="0" applyAlignment="0" applyProtection="0"/>
    <xf numFmtId="0" fontId="25" fillId="0" borderId="19" applyNumberFormat="0" applyFill="0" applyAlignment="0" applyProtection="0"/>
    <xf numFmtId="0" fontId="26" fillId="8" borderId="20" applyNumberFormat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28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8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8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0" fontId="8" fillId="34" borderId="2">
      <alignment horizontal="left"/>
    </xf>
    <xf numFmtId="0" fontId="8" fillId="34" borderId="7">
      <alignment horizontal="left"/>
    </xf>
    <xf numFmtId="0" fontId="8" fillId="34" borderId="10">
      <alignment horizontal="left"/>
    </xf>
    <xf numFmtId="44" fontId="8" fillId="0" borderId="0" applyFont="0" applyFill="0" applyBorder="0" applyAlignment="0" applyProtection="0"/>
    <xf numFmtId="14" fontId="8" fillId="0" borderId="0" applyFont="0" applyFill="0" applyBorder="0" applyProtection="0">
      <alignment horizontal="left"/>
    </xf>
    <xf numFmtId="0" fontId="30" fillId="0" borderId="2">
      <alignment horizontal="left"/>
    </xf>
    <xf numFmtId="2" fontId="8" fillId="0" borderId="0" applyFill="0" applyProtection="0"/>
    <xf numFmtId="0" fontId="30" fillId="34" borderId="13">
      <alignment horizontal="left"/>
    </xf>
    <xf numFmtId="0" fontId="30" fillId="34" borderId="4">
      <alignment horizontal="left"/>
    </xf>
    <xf numFmtId="49" fontId="8" fillId="0" borderId="3" applyFont="0" applyFill="0" applyBorder="0" applyAlignment="0" applyProtection="0">
      <alignment horizontal="right"/>
    </xf>
    <xf numFmtId="0" fontId="8" fillId="0" borderId="0">
      <alignment horizontal="left"/>
    </xf>
    <xf numFmtId="0" fontId="30" fillId="34" borderId="11">
      <alignment horizontal="left"/>
    </xf>
    <xf numFmtId="0" fontId="8" fillId="0" borderId="2">
      <alignment horizontal="left"/>
    </xf>
    <xf numFmtId="0" fontId="30" fillId="34" borderId="5">
      <alignment horizontal="left"/>
    </xf>
    <xf numFmtId="0" fontId="30" fillId="34" borderId="8">
      <alignment horizontal="left"/>
    </xf>
    <xf numFmtId="0" fontId="30" fillId="34" borderId="26">
      <alignment horizontal="left"/>
    </xf>
    <xf numFmtId="0" fontId="8" fillId="0" borderId="3">
      <alignment horizontal="right"/>
    </xf>
    <xf numFmtId="0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9" fillId="0" borderId="0"/>
    <xf numFmtId="0" fontId="9" fillId="11" borderId="0" applyNumberFormat="0" applyBorder="0" applyAlignment="0" applyProtection="0"/>
    <xf numFmtId="0" fontId="28" fillId="10" borderId="0" applyNumberFormat="0" applyBorder="0" applyAlignment="0" applyProtection="0"/>
    <xf numFmtId="0" fontId="8" fillId="34" borderId="2">
      <alignment horizontal="left"/>
    </xf>
    <xf numFmtId="44" fontId="8" fillId="0" borderId="0" applyFont="0" applyFill="0" applyBorder="0" applyAlignment="0" applyProtection="0"/>
    <xf numFmtId="2" fontId="8" fillId="0" borderId="0" applyFill="0" applyProtection="0"/>
    <xf numFmtId="2" fontId="8" fillId="0" borderId="0" applyFill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2">
      <alignment horizontal="left"/>
    </xf>
    <xf numFmtId="0" fontId="8" fillId="0" borderId="2">
      <alignment horizontal="left"/>
    </xf>
    <xf numFmtId="0" fontId="30" fillId="34" borderId="5">
      <alignment horizontal="left"/>
    </xf>
    <xf numFmtId="0" fontId="8" fillId="0" borderId="3">
      <alignment horizontal="right"/>
    </xf>
    <xf numFmtId="0" fontId="8" fillId="0" borderId="3">
      <alignment horizontal="right"/>
    </xf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33" fillId="0" borderId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9" fillId="0" borderId="16" applyNumberFormat="0" applyFill="0" applyAlignment="0" applyProtection="0"/>
    <xf numFmtId="0" fontId="8" fillId="0" borderId="0"/>
    <xf numFmtId="0" fontId="9" fillId="0" borderId="0"/>
    <xf numFmtId="0" fontId="32" fillId="0" borderId="0"/>
    <xf numFmtId="0" fontId="34" fillId="0" borderId="0"/>
    <xf numFmtId="0" fontId="4" fillId="0" borderId="0"/>
    <xf numFmtId="0" fontId="35" fillId="0" borderId="0"/>
    <xf numFmtId="0" fontId="31" fillId="0" borderId="0"/>
    <xf numFmtId="0" fontId="33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ill="0" applyBorder="0" applyAlignment="0" applyProtection="0"/>
    <xf numFmtId="9" fontId="31" fillId="0" borderId="0" applyFont="0" applyFill="0" applyBorder="0" applyAlignment="0" applyProtection="0"/>
    <xf numFmtId="0" fontId="37" fillId="0" borderId="0"/>
    <xf numFmtId="43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4" fillId="0" borderId="0"/>
    <xf numFmtId="0" fontId="28" fillId="18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9" fillId="5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9" fillId="9" borderId="21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4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9" borderId="21" applyNumberFormat="0" applyFont="0" applyAlignment="0" applyProtection="0"/>
    <xf numFmtId="43" fontId="4" fillId="0" borderId="0" applyFont="0" applyFill="0" applyBorder="0" applyAlignment="0" applyProtection="0"/>
    <xf numFmtId="0" fontId="9" fillId="0" borderId="0"/>
    <xf numFmtId="44" fontId="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43" fontId="9" fillId="0" borderId="0" applyFont="0" applyFill="0" applyBorder="0" applyAlignment="0" applyProtection="0"/>
    <xf numFmtId="0" fontId="39" fillId="5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39" fillId="5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54" fillId="5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8" fillId="0" borderId="0"/>
    <xf numFmtId="43" fontId="31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55" fillId="0" borderId="0"/>
    <xf numFmtId="44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57" fillId="0" borderId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0" borderId="0"/>
    <xf numFmtId="0" fontId="9" fillId="0" borderId="0"/>
    <xf numFmtId="0" fontId="54" fillId="5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8" fillId="34" borderId="2">
      <alignment horizontal="left"/>
    </xf>
    <xf numFmtId="14" fontId="8" fillId="0" borderId="0" applyFont="0" applyFill="0" applyBorder="0" applyProtection="0">
      <alignment horizontal="left"/>
    </xf>
    <xf numFmtId="0" fontId="30" fillId="0" borderId="2">
      <alignment horizontal="left"/>
    </xf>
    <xf numFmtId="0" fontId="8" fillId="0" borderId="0">
      <alignment horizontal="left"/>
    </xf>
    <xf numFmtId="0" fontId="8" fillId="0" borderId="2">
      <alignment horizontal="left"/>
    </xf>
    <xf numFmtId="0" fontId="9" fillId="0" borderId="0"/>
    <xf numFmtId="9" fontId="4" fillId="0" borderId="0" applyFont="0" applyFill="0" applyBorder="0" applyAlignment="0" applyProtection="0"/>
    <xf numFmtId="0" fontId="8" fillId="0" borderId="0"/>
    <xf numFmtId="0" fontId="9" fillId="0" borderId="0"/>
    <xf numFmtId="0" fontId="9" fillId="11" borderId="0" applyNumberFormat="0" applyBorder="0" applyAlignment="0" applyProtection="0"/>
    <xf numFmtId="0" fontId="8" fillId="0" borderId="2">
      <alignment horizontal="left"/>
    </xf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4" fontId="4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8" fillId="0" borderId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9" borderId="21" applyNumberFormat="0" applyFont="0" applyAlignment="0" applyProtection="0"/>
    <xf numFmtId="0" fontId="8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39" fillId="5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9" fillId="0" borderId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5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17" applyNumberFormat="0" applyAlignment="0" applyProtection="0"/>
    <xf numFmtId="0" fontId="23" fillId="7" borderId="18" applyNumberFormat="0" applyAlignment="0" applyProtection="0"/>
    <xf numFmtId="0" fontId="24" fillId="7" borderId="17" applyNumberFormat="0" applyAlignment="0" applyProtection="0"/>
    <xf numFmtId="0" fontId="25" fillId="0" borderId="19" applyNumberFormat="0" applyFill="0" applyAlignment="0" applyProtection="0"/>
    <xf numFmtId="0" fontId="26" fillId="8" borderId="20" applyNumberFormat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28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8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8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54" fillId="5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65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0" fontId="79" fillId="50" borderId="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77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6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77" fillId="0" borderId="0"/>
    <xf numFmtId="169" fontId="77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80" fillId="0" borderId="0" applyNumberFormat="0" applyFill="0" applyBorder="0" applyAlignment="0" applyProtection="0"/>
    <xf numFmtId="2" fontId="64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66" fillId="0" borderId="0" applyNumberFormat="0" applyFill="0" applyBorder="0" applyAlignment="0" applyProtection="0"/>
    <xf numFmtId="167" fontId="66" fillId="0" borderId="0" applyNumberFormat="0" applyFill="0" applyBorder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81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66" fillId="0" borderId="0" applyNumberFormat="0" applyFill="0" applyBorder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7" fontId="67" fillId="0" borderId="0" applyNumberFormat="0" applyFill="0" applyBorder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82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67" fillId="0" borderId="0" applyNumberFormat="0" applyFill="0" applyBorder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83" fillId="0" borderId="33" applyNumberFormat="0" applyFill="0" applyAlignment="0" applyProtection="0"/>
    <xf numFmtId="0" fontId="70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7" fontId="6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22" fillId="42" borderId="17" applyNumberFormat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85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 applyNumberFormat="0" applyFill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167" fontId="4" fillId="0" borderId="0"/>
    <xf numFmtId="0" fontId="9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72" fillId="0" borderId="0" applyNumberFormat="0" applyFill="0" applyBorder="0" applyProtection="0">
      <alignment vertical="top" wrapText="1"/>
    </xf>
    <xf numFmtId="0" fontId="72" fillId="0" borderId="0" applyNumberFormat="0" applyFill="0" applyBorder="0" applyProtection="0">
      <alignment vertical="top" wrapText="1"/>
    </xf>
    <xf numFmtId="0" fontId="72" fillId="0" borderId="0" applyNumberFormat="0" applyFill="0" applyBorder="0" applyProtection="0">
      <alignment vertical="top" wrapText="1"/>
    </xf>
    <xf numFmtId="0" fontId="4" fillId="0" borderId="0" applyFill="0"/>
    <xf numFmtId="0" fontId="9" fillId="0" borderId="0"/>
    <xf numFmtId="0" fontId="37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37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37" fillId="0" borderId="0"/>
    <xf numFmtId="167" fontId="9" fillId="0" borderId="0"/>
    <xf numFmtId="0" fontId="9" fillId="0" borderId="0"/>
    <xf numFmtId="0" fontId="37" fillId="0" borderId="0"/>
    <xf numFmtId="0" fontId="4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37" fillId="0" borderId="0"/>
    <xf numFmtId="0" fontId="9" fillId="0" borderId="0"/>
    <xf numFmtId="167" fontId="4" fillId="0" borderId="0"/>
    <xf numFmtId="0" fontId="37" fillId="0" borderId="0"/>
    <xf numFmtId="167" fontId="4" fillId="0" borderId="0"/>
    <xf numFmtId="167" fontId="4" fillId="0" borderId="0"/>
    <xf numFmtId="0" fontId="37" fillId="0" borderId="0"/>
    <xf numFmtId="167" fontId="4" fillId="0" borderId="0"/>
    <xf numFmtId="0" fontId="4" fillId="0" borderId="0"/>
    <xf numFmtId="0" fontId="37" fillId="0" borderId="0"/>
    <xf numFmtId="0" fontId="9" fillId="0" borderId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0" fontId="23" fillId="50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7" fillId="0" borderId="0"/>
    <xf numFmtId="9" fontId="7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0" fontId="7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4" fillId="0" borderId="35" applyNumberFormat="0" applyFont="0" applyFill="0" applyAlignment="0" applyProtection="0"/>
    <xf numFmtId="167" fontId="64" fillId="0" borderId="35" applyNumberFormat="0" applyFon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64" fillId="0" borderId="35" applyNumberFormat="0" applyFon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64" fillId="0" borderId="35" applyNumberFormat="0" applyFont="0" applyFill="0" applyAlignment="0" applyProtection="0"/>
    <xf numFmtId="0" fontId="64" fillId="0" borderId="35" applyNumberFormat="0" applyFont="0" applyFill="0" applyAlignment="0" applyProtection="0"/>
    <xf numFmtId="0" fontId="64" fillId="0" borderId="35" applyNumberFormat="0" applyFont="0" applyFill="0" applyAlignment="0" applyProtection="0"/>
    <xf numFmtId="0" fontId="64" fillId="0" borderId="35" applyNumberFormat="0" applyFont="0" applyFill="0" applyAlignment="0" applyProtection="0"/>
    <xf numFmtId="0" fontId="64" fillId="0" borderId="35" applyNumberFormat="0" applyFont="0" applyFill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30" borderId="0" applyNumberFormat="0" applyBorder="0" applyAlignment="0" applyProtection="0"/>
    <xf numFmtId="0" fontId="21" fillId="4" borderId="0" applyNumberFormat="0" applyBorder="0" applyAlignment="0" applyProtection="0"/>
    <xf numFmtId="0" fontId="24" fillId="7" borderId="17" applyNumberForma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3" borderId="0" applyNumberFormat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2" fillId="6" borderId="17" applyNumberFormat="0" applyAlignment="0" applyProtection="0"/>
    <xf numFmtId="0" fontId="25" fillId="0" borderId="19" applyNumberFormat="0" applyFill="0" applyAlignment="0" applyProtection="0"/>
    <xf numFmtId="0" fontId="39" fillId="5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23" fillId="7" borderId="18" applyNumberFormat="0" applyAlignment="0" applyProtection="0"/>
    <xf numFmtId="9" fontId="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3" fillId="0" borderId="22" applyNumberFormat="0" applyFill="0" applyAlignment="0" applyProtection="0"/>
    <xf numFmtId="44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3" borderId="0" applyNumberFormat="0" applyBorder="0" applyAlignment="0" applyProtection="0"/>
    <xf numFmtId="0" fontId="28" fillId="41" borderId="0" applyNumberFormat="0" applyBorder="0" applyAlignment="0" applyProtection="0"/>
    <xf numFmtId="0" fontId="28" fillId="38" borderId="0" applyNumberFormat="0" applyBorder="0" applyAlignment="0" applyProtection="0"/>
    <xf numFmtId="0" fontId="28" fillId="46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1" fillId="49" borderId="0" applyNumberFormat="0" applyBorder="0" applyAlignment="0" applyProtection="0"/>
    <xf numFmtId="0" fontId="79" fillId="50" borderId="17" applyNumberFormat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41" borderId="0" applyNumberFormat="0" applyBorder="0" applyAlignment="0" applyProtection="0"/>
    <xf numFmtId="167" fontId="66" fillId="0" borderId="0" applyNumberFormat="0" applyFill="0" applyBorder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167" fontId="67" fillId="0" borderId="0" applyNumberFormat="0" applyFill="0" applyBorder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4" fillId="0" borderId="32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2" fillId="42" borderId="17" applyNumberFormat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71" fillId="0" borderId="34" applyNumberFormat="0" applyFill="0" applyAlignment="0" applyProtection="0"/>
    <xf numFmtId="0" fontId="8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4" fillId="0" borderId="0"/>
    <xf numFmtId="167" fontId="4" fillId="0" borderId="0"/>
    <xf numFmtId="167" fontId="4" fillId="0" borderId="0"/>
    <xf numFmtId="0" fontId="9" fillId="0" borderId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23" fillId="50" borderId="18" applyNumberFormat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7" fontId="66" fillId="0" borderId="0" applyNumberForma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167" fontId="4" fillId="0" borderId="0"/>
    <xf numFmtId="0" fontId="88" fillId="0" borderId="16" applyNumberFormat="0" applyFill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7" fontId="64" fillId="0" borderId="35" applyNumberFormat="0" applyFont="0" applyFill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167" fontId="6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7" fontId="4" fillId="0" borderId="0"/>
    <xf numFmtId="9" fontId="4" fillId="0" borderId="0" applyFont="0" applyFill="0" applyBorder="0" applyAlignment="0" applyProtection="0"/>
    <xf numFmtId="167" fontId="64" fillId="0" borderId="35" applyNumberFormat="0" applyFont="0" applyFill="0" applyAlignment="0" applyProtection="0"/>
    <xf numFmtId="43" fontId="4" fillId="0" borderId="0" applyFont="0" applyFill="0" applyBorder="0" applyAlignment="0" applyProtection="0"/>
    <xf numFmtId="0" fontId="9" fillId="0" borderId="0"/>
    <xf numFmtId="167" fontId="4" fillId="0" borderId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44" fontId="9" fillId="0" borderId="0" applyFont="0" applyFill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0" borderId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9" borderId="21" applyNumberFormat="0" applyFont="0" applyAlignment="0" applyProtection="0"/>
    <xf numFmtId="0" fontId="9" fillId="41" borderId="0" applyNumberFormat="0" applyBorder="0" applyAlignment="0" applyProtection="0"/>
    <xf numFmtId="9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39" borderId="0" applyNumberFormat="0" applyBorder="0" applyAlignment="0" applyProtection="0"/>
    <xf numFmtId="0" fontId="9" fillId="9" borderId="21" applyNumberFormat="0" applyFont="0" applyAlignment="0" applyProtection="0"/>
    <xf numFmtId="0" fontId="9" fillId="42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39" borderId="0" applyNumberFormat="0" applyBorder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4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" fillId="0" borderId="14" applyNumberFormat="0" applyFill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13" fillId="0" borderId="22" applyNumberFormat="0" applyFill="0" applyAlignment="0" applyProtection="0"/>
    <xf numFmtId="0" fontId="18" fillId="0" borderId="15" applyNumberFormat="0" applyFill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43" fontId="9" fillId="0" borderId="0" applyFont="0" applyFill="0" applyBorder="0" applyAlignment="0" applyProtection="0"/>
    <xf numFmtId="0" fontId="9" fillId="41" borderId="0" applyNumberFormat="0" applyBorder="0" applyAlignment="0" applyProtection="0"/>
    <xf numFmtId="44" fontId="9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42" borderId="0" applyNumberFormat="0" applyBorder="0" applyAlignment="0" applyProtection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3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1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3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12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3" borderId="0" applyNumberFormat="0" applyBorder="0" applyAlignment="0" applyProtection="0"/>
    <xf numFmtId="0" fontId="9" fillId="37" borderId="0" applyNumberFormat="0" applyBorder="0" applyAlignment="0" applyProtection="0"/>
    <xf numFmtId="0" fontId="9" fillId="1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37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2" borderId="0" applyNumberFormat="0" applyBorder="0" applyAlignment="0" applyProtection="0"/>
    <xf numFmtId="0" fontId="9" fillId="38" borderId="0" applyNumberFormat="0" applyBorder="0" applyAlignment="0" applyProtection="0"/>
    <xf numFmtId="0" fontId="9" fillId="1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0" borderId="0" applyNumberFormat="0" applyBorder="0" applyAlignment="0" applyProtection="0"/>
    <xf numFmtId="0" fontId="9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28" fillId="13" borderId="0" applyNumberFormat="0" applyBorder="0" applyAlignment="0" applyProtection="0"/>
    <xf numFmtId="0" fontId="28" fillId="41" borderId="0" applyNumberFormat="0" applyBorder="0" applyAlignment="0" applyProtection="0"/>
    <xf numFmtId="0" fontId="28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25" borderId="0" applyNumberFormat="0" applyBorder="0" applyAlignment="0" applyProtection="0"/>
    <xf numFmtId="0" fontId="28" fillId="43" borderId="0" applyNumberFormat="0" applyBorder="0" applyAlignment="0" applyProtection="0"/>
    <xf numFmtId="0" fontId="28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33" borderId="0" applyNumberFormat="0" applyBorder="0" applyAlignment="0" applyProtection="0"/>
    <xf numFmtId="0" fontId="28" fillId="38" borderId="0" applyNumberFormat="0" applyBorder="0" applyAlignment="0" applyProtection="0"/>
    <xf numFmtId="0" fontId="28" fillId="10" borderId="0" applyNumberFormat="0" applyBorder="0" applyAlignment="0" applyProtection="0"/>
    <xf numFmtId="0" fontId="28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44" borderId="0" applyNumberFormat="0" applyBorder="0" applyAlignment="0" applyProtection="0"/>
    <xf numFmtId="0" fontId="28" fillId="18" borderId="0" applyNumberFormat="0" applyBorder="0" applyAlignment="0" applyProtection="0"/>
    <xf numFmtId="0" fontId="28" fillId="45" borderId="0" applyNumberFormat="0" applyBorder="0" applyAlignment="0" applyProtection="0"/>
    <xf numFmtId="0" fontId="28" fillId="22" borderId="0" applyNumberFormat="0" applyBorder="0" applyAlignment="0" applyProtection="0"/>
    <xf numFmtId="0" fontId="28" fillId="47" borderId="0" applyNumberFormat="0" applyBorder="0" applyAlignment="0" applyProtection="0"/>
    <xf numFmtId="0" fontId="28" fillId="30" borderId="0" applyNumberFormat="0" applyBorder="0" applyAlignment="0" applyProtection="0"/>
    <xf numFmtId="0" fontId="28" fillId="48" borderId="0" applyNumberFormat="0" applyBorder="0" applyAlignment="0" applyProtection="0"/>
    <xf numFmtId="0" fontId="21" fillId="4" borderId="0" applyNumberFormat="0" applyBorder="0" applyAlignment="0" applyProtection="0"/>
    <xf numFmtId="0" fontId="21" fillId="49" borderId="0" applyNumberFormat="0" applyBorder="0" applyAlignment="0" applyProtection="0"/>
    <xf numFmtId="0" fontId="24" fillId="7" borderId="17" applyNumberFormat="0" applyAlignment="0" applyProtection="0"/>
    <xf numFmtId="0" fontId="79" fillId="50" borderId="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77" fillId="0" borderId="0"/>
    <xf numFmtId="43" fontId="4" fillId="0" borderId="0" applyFont="0" applyFill="0" applyBorder="0" applyAlignment="0" applyProtection="0"/>
    <xf numFmtId="165" fontId="77" fillId="0" borderId="0"/>
    <xf numFmtId="44" fontId="4" fillId="0" borderId="0" applyFont="0" applyFill="0" applyBorder="0" applyAlignment="0" applyProtection="0"/>
    <xf numFmtId="169" fontId="77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9" fontId="77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3" borderId="0" applyNumberFormat="0" applyBorder="0" applyAlignment="0" applyProtection="0"/>
    <xf numFmtId="0" fontId="20" fillId="41" borderId="0" applyNumberFormat="0" applyBorder="0" applyAlignment="0" applyProtection="0"/>
    <xf numFmtId="0" fontId="81" fillId="0" borderId="31" applyNumberFormat="0" applyFill="0" applyAlignment="0" applyProtection="0"/>
    <xf numFmtId="0" fontId="73" fillId="0" borderId="31" applyNumberFormat="0" applyFill="0" applyAlignment="0" applyProtection="0"/>
    <xf numFmtId="0" fontId="17" fillId="0" borderId="14" applyNumberFormat="0" applyFill="0" applyAlignment="0" applyProtection="0"/>
    <xf numFmtId="0" fontId="73" fillId="0" borderId="31" applyNumberFormat="0" applyFill="0" applyAlignment="0" applyProtection="0"/>
    <xf numFmtId="0" fontId="82" fillId="0" borderId="32" applyNumberFormat="0" applyFill="0" applyAlignment="0" applyProtection="0"/>
    <xf numFmtId="0" fontId="74" fillId="0" borderId="32" applyNumberFormat="0" applyFill="0" applyAlignment="0" applyProtection="0"/>
    <xf numFmtId="0" fontId="18" fillId="0" borderId="15" applyNumberFormat="0" applyFill="0" applyAlignment="0" applyProtection="0"/>
    <xf numFmtId="0" fontId="74" fillId="0" borderId="32" applyNumberFormat="0" applyFill="0" applyAlignment="0" applyProtection="0"/>
    <xf numFmtId="0" fontId="75" fillId="0" borderId="33" applyNumberFormat="0" applyFill="0" applyAlignment="0" applyProtection="0"/>
    <xf numFmtId="0" fontId="83" fillId="0" borderId="33" applyNumberFormat="0" applyFill="0" applyAlignment="0" applyProtection="0"/>
    <xf numFmtId="0" fontId="75" fillId="0" borderId="33" applyNumberFormat="0" applyFill="0" applyAlignment="0" applyProtection="0"/>
    <xf numFmtId="0" fontId="19" fillId="0" borderId="16" applyNumberFormat="0" applyFill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6" borderId="17" applyNumberFormat="0" applyAlignment="0" applyProtection="0"/>
    <xf numFmtId="0" fontId="22" fillId="42" borderId="17" applyNumberFormat="0" applyAlignment="0" applyProtection="0"/>
    <xf numFmtId="0" fontId="71" fillId="0" borderId="34" applyNumberFormat="0" applyFill="0" applyAlignment="0" applyProtection="0"/>
    <xf numFmtId="0" fontId="85" fillId="0" borderId="34" applyNumberFormat="0" applyFill="0" applyAlignment="0" applyProtection="0"/>
    <xf numFmtId="0" fontId="71" fillId="0" borderId="34" applyNumberFormat="0" applyFill="0" applyAlignment="0" applyProtection="0"/>
    <xf numFmtId="0" fontId="25" fillId="0" borderId="19" applyNumberFormat="0" applyFill="0" applyAlignment="0" applyProtection="0"/>
    <xf numFmtId="0" fontId="39" fillId="5" borderId="0" applyNumberFormat="0" applyBorder="0" applyAlignment="0" applyProtection="0"/>
    <xf numFmtId="0" fontId="8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 applyNumberFormat="0" applyFill="0" applyBorder="0" applyProtection="0">
      <alignment vertical="top" wrapText="1"/>
    </xf>
    <xf numFmtId="0" fontId="9" fillId="0" borderId="0"/>
    <xf numFmtId="0" fontId="77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 applyNumberFormat="0" applyFill="0" applyBorder="0" applyProtection="0">
      <alignment vertical="top" wrapText="1"/>
    </xf>
    <xf numFmtId="0" fontId="77" fillId="0" borderId="0"/>
    <xf numFmtId="0" fontId="72" fillId="0" borderId="0" applyNumberFormat="0" applyFill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23" fillId="7" borderId="18" applyNumberFormat="0" applyAlignment="0" applyProtection="0"/>
    <xf numFmtId="0" fontId="23" fillId="50" borderId="18" applyNumberFormat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7" fillId="0" borderId="0"/>
    <xf numFmtId="9" fontId="4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13" fillId="0" borderId="36" applyNumberFormat="0" applyFill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3" borderId="0" applyNumberFormat="0" applyBorder="0" applyAlignment="0" applyProtection="0"/>
    <xf numFmtId="0" fontId="28" fillId="41" borderId="0" applyNumberFormat="0" applyBorder="0" applyAlignment="0" applyProtection="0"/>
    <xf numFmtId="0" fontId="28" fillId="38" borderId="0" applyNumberFormat="0" applyBorder="0" applyAlignment="0" applyProtection="0"/>
    <xf numFmtId="0" fontId="28" fillId="46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1" fillId="49" borderId="0" applyNumberFormat="0" applyBorder="0" applyAlignment="0" applyProtection="0"/>
    <xf numFmtId="0" fontId="79" fillId="50" borderId="17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41" borderId="0" applyNumberFormat="0" applyBorder="0" applyAlignment="0" applyProtection="0"/>
    <xf numFmtId="0" fontId="73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74" fillId="0" borderId="32" applyNumberFormat="0" applyFill="0" applyAlignment="0" applyProtection="0"/>
    <xf numFmtId="0" fontId="82" fillId="0" borderId="32" applyNumberFormat="0" applyFill="0" applyAlignment="0" applyProtection="0"/>
    <xf numFmtId="0" fontId="82" fillId="0" borderId="32" applyNumberFormat="0" applyFill="0" applyAlignment="0" applyProtection="0"/>
    <xf numFmtId="0" fontId="82" fillId="0" borderId="32" applyNumberFormat="0" applyFill="0" applyAlignment="0" applyProtection="0"/>
    <xf numFmtId="0" fontId="75" fillId="0" borderId="33" applyNumberFormat="0" applyFill="0" applyAlignment="0" applyProtection="0"/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42" borderId="17" applyNumberFormat="0" applyAlignment="0" applyProtection="0"/>
    <xf numFmtId="0" fontId="71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36" fillId="9" borderId="21" applyNumberFormat="0" applyFont="0" applyAlignment="0" applyProtection="0"/>
    <xf numFmtId="0" fontId="23" fillId="50" borderId="18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" fillId="0" borderId="36" applyNumberFormat="0" applyFill="0" applyAlignment="0" applyProtection="0"/>
    <xf numFmtId="0" fontId="13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>
      <alignment vertical="top"/>
    </xf>
    <xf numFmtId="167" fontId="9" fillId="0" borderId="0"/>
    <xf numFmtId="0" fontId="9" fillId="0" borderId="0"/>
    <xf numFmtId="167" fontId="9" fillId="0" borderId="0"/>
    <xf numFmtId="167" fontId="9" fillId="0" borderId="0"/>
    <xf numFmtId="0" fontId="4" fillId="0" borderId="0">
      <alignment vertical="top"/>
    </xf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8" fillId="42" borderId="37" applyNumberFormat="0" applyProtection="0">
      <alignment vertical="center"/>
    </xf>
    <xf numFmtId="4" fontId="89" fillId="42" borderId="37" applyNumberFormat="0" applyProtection="0">
      <alignment vertical="center"/>
    </xf>
    <xf numFmtId="4" fontId="78" fillId="42" borderId="37" applyNumberFormat="0" applyProtection="0">
      <alignment horizontal="left" vertical="center" indent="1"/>
    </xf>
    <xf numFmtId="0" fontId="78" fillId="42" borderId="37" applyNumberFormat="0" applyProtection="0">
      <alignment horizontal="left" vertical="top" indent="1"/>
    </xf>
    <xf numFmtId="4" fontId="78" fillId="51" borderId="0" applyNumberFormat="0" applyProtection="0">
      <alignment horizontal="left" vertical="center" indent="1"/>
    </xf>
    <xf numFmtId="4" fontId="31" fillId="43" borderId="37" applyNumberFormat="0" applyProtection="0">
      <alignment horizontal="right" vertical="center"/>
    </xf>
    <xf numFmtId="4" fontId="31" fillId="38" borderId="37" applyNumberFormat="0" applyProtection="0">
      <alignment horizontal="right" vertical="center"/>
    </xf>
    <xf numFmtId="4" fontId="31" fillId="48" borderId="37" applyNumberFormat="0" applyProtection="0">
      <alignment horizontal="right" vertical="center"/>
    </xf>
    <xf numFmtId="4" fontId="31" fillId="45" borderId="37" applyNumberFormat="0" applyProtection="0">
      <alignment horizontal="right" vertical="center"/>
    </xf>
    <xf numFmtId="4" fontId="31" fillId="52" borderId="37" applyNumberFormat="0" applyProtection="0">
      <alignment horizontal="right" vertical="center"/>
    </xf>
    <xf numFmtId="4" fontId="31" fillId="44" borderId="37" applyNumberFormat="0" applyProtection="0">
      <alignment horizontal="right" vertical="center"/>
    </xf>
    <xf numFmtId="4" fontId="31" fillId="53" borderId="37" applyNumberFormat="0" applyProtection="0">
      <alignment horizontal="right" vertical="center"/>
    </xf>
    <xf numFmtId="4" fontId="31" fillId="54" borderId="37" applyNumberFormat="0" applyProtection="0">
      <alignment horizontal="right" vertical="center"/>
    </xf>
    <xf numFmtId="4" fontId="31" fillId="55" borderId="37" applyNumberFormat="0" applyProtection="0">
      <alignment horizontal="right" vertical="center"/>
    </xf>
    <xf numFmtId="4" fontId="78" fillId="56" borderId="38" applyNumberFormat="0" applyProtection="0">
      <alignment horizontal="left" vertical="center" indent="1"/>
    </xf>
    <xf numFmtId="4" fontId="31" fillId="57" borderId="0" applyNumberFormat="0" applyProtection="0">
      <alignment horizontal="left" vertical="center" indent="1"/>
    </xf>
    <xf numFmtId="4" fontId="90" fillId="47" borderId="0" applyNumberFormat="0" applyProtection="0">
      <alignment horizontal="left" vertical="center" indent="1"/>
    </xf>
    <xf numFmtId="4" fontId="31" fillId="51" borderId="37" applyNumberFormat="0" applyProtection="0">
      <alignment horizontal="right" vertical="center"/>
    </xf>
    <xf numFmtId="4" fontId="31" fillId="57" borderId="0" applyNumberFormat="0" applyProtection="0">
      <alignment horizontal="left" vertical="center" indent="1"/>
    </xf>
    <xf numFmtId="4" fontId="31" fillId="51" borderId="0" applyNumberFormat="0" applyProtection="0">
      <alignment horizontal="left" vertical="center" indent="1"/>
    </xf>
    <xf numFmtId="0" fontId="4" fillId="47" borderId="37" applyNumberFormat="0" applyProtection="0">
      <alignment horizontal="left" vertical="center" indent="1"/>
    </xf>
    <xf numFmtId="0" fontId="4" fillId="47" borderId="37" applyNumberFormat="0" applyProtection="0">
      <alignment horizontal="left" vertical="top" indent="1"/>
    </xf>
    <xf numFmtId="0" fontId="4" fillId="51" borderId="37" applyNumberFormat="0" applyProtection="0">
      <alignment horizontal="left" vertical="center" indent="1"/>
    </xf>
    <xf numFmtId="0" fontId="4" fillId="51" borderId="37" applyNumberFormat="0" applyProtection="0">
      <alignment horizontal="left" vertical="top" indent="1"/>
    </xf>
    <xf numFmtId="0" fontId="4" fillId="37" borderId="37" applyNumberFormat="0" applyProtection="0">
      <alignment horizontal="left" vertical="center" indent="1"/>
    </xf>
    <xf numFmtId="0" fontId="4" fillId="37" borderId="37" applyNumberFormat="0" applyProtection="0">
      <alignment horizontal="left" vertical="top" indent="1"/>
    </xf>
    <xf numFmtId="0" fontId="4" fillId="57" borderId="37" applyNumberFormat="0" applyProtection="0">
      <alignment horizontal="left" vertical="center" indent="1"/>
    </xf>
    <xf numFmtId="0" fontId="4" fillId="57" borderId="37" applyNumberFormat="0" applyProtection="0">
      <alignment horizontal="left" vertical="top" indent="1"/>
    </xf>
    <xf numFmtId="0" fontId="4" fillId="50" borderId="12" applyNumberFormat="0">
      <protection locked="0"/>
    </xf>
    <xf numFmtId="4" fontId="31" fillId="39" borderId="37" applyNumberFormat="0" applyProtection="0">
      <alignment vertical="center"/>
    </xf>
    <xf numFmtId="4" fontId="91" fillId="39" borderId="37" applyNumberFormat="0" applyProtection="0">
      <alignment vertical="center"/>
    </xf>
    <xf numFmtId="4" fontId="31" fillId="39" borderId="37" applyNumberFormat="0" applyProtection="0">
      <alignment horizontal="left" vertical="center" indent="1"/>
    </xf>
    <xf numFmtId="0" fontId="31" fillId="39" borderId="37" applyNumberFormat="0" applyProtection="0">
      <alignment horizontal="left" vertical="top" indent="1"/>
    </xf>
    <xf numFmtId="4" fontId="31" fillId="57" borderId="37" applyNumberFormat="0" applyProtection="0">
      <alignment horizontal="right" vertical="center"/>
    </xf>
    <xf numFmtId="4" fontId="91" fillId="57" borderId="37" applyNumberFormat="0" applyProtection="0">
      <alignment horizontal="right" vertical="center"/>
    </xf>
    <xf numFmtId="4" fontId="31" fillId="51" borderId="37" applyNumberFormat="0" applyProtection="0">
      <alignment horizontal="left" vertical="center" indent="1"/>
    </xf>
    <xf numFmtId="0" fontId="31" fillId="51" borderId="37" applyNumberFormat="0" applyProtection="0">
      <alignment horizontal="left" vertical="top" indent="1"/>
    </xf>
    <xf numFmtId="4" fontId="92" fillId="58" borderId="0" applyNumberFormat="0" applyProtection="0">
      <alignment horizontal="left" vertical="center" indent="1"/>
    </xf>
    <xf numFmtId="4" fontId="68" fillId="57" borderId="37" applyNumberFormat="0" applyProtection="0">
      <alignment horizontal="right" vertical="center"/>
    </xf>
    <xf numFmtId="0" fontId="76" fillId="0" borderId="0" applyNumberForma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37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41" fontId="93" fillId="0" borderId="0"/>
    <xf numFmtId="0" fontId="9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4" fillId="0" borderId="0"/>
    <xf numFmtId="0" fontId="95" fillId="0" borderId="14" applyNumberFormat="0" applyFill="0" applyAlignment="0" applyProtection="0"/>
    <xf numFmtId="0" fontId="96" fillId="0" borderId="15" applyNumberFormat="0" applyFill="0" applyAlignment="0" applyProtection="0"/>
    <xf numFmtId="0" fontId="97" fillId="0" borderId="16" applyNumberFormat="0" applyFill="0" applyAlignment="0" applyProtection="0"/>
    <xf numFmtId="0" fontId="97" fillId="0" borderId="0" applyNumberFormat="0" applyFill="0" applyBorder="0" applyAlignment="0" applyProtection="0"/>
    <xf numFmtId="0" fontId="98" fillId="3" borderId="0" applyNumberFormat="0" applyBorder="0" applyAlignment="0" applyProtection="0"/>
    <xf numFmtId="0" fontId="99" fillId="4" borderId="0" applyNumberFormat="0" applyBorder="0" applyAlignment="0" applyProtection="0"/>
    <xf numFmtId="0" fontId="100" fillId="5" borderId="0" applyNumberFormat="0" applyBorder="0" applyAlignment="0" applyProtection="0"/>
    <xf numFmtId="0" fontId="101" fillId="6" borderId="17" applyNumberFormat="0" applyAlignment="0" applyProtection="0"/>
    <xf numFmtId="0" fontId="102" fillId="7" borderId="18" applyNumberFormat="0" applyAlignment="0" applyProtection="0"/>
    <xf numFmtId="0" fontId="103" fillId="7" borderId="17" applyNumberFormat="0" applyAlignment="0" applyProtection="0"/>
    <xf numFmtId="0" fontId="104" fillId="0" borderId="19" applyNumberFormat="0" applyFill="0" applyAlignment="0" applyProtection="0"/>
    <xf numFmtId="0" fontId="105" fillId="8" borderId="20" applyNumberFormat="0" applyAlignment="0" applyProtection="0"/>
    <xf numFmtId="0" fontId="106" fillId="0" borderId="0" applyNumberFormat="0" applyFill="0" applyBorder="0" applyAlignment="0" applyProtection="0"/>
    <xf numFmtId="0" fontId="94" fillId="9" borderId="21" applyNumberFormat="0" applyFont="0" applyAlignment="0" applyProtection="0"/>
    <xf numFmtId="0" fontId="107" fillId="0" borderId="0" applyNumberFormat="0" applyFill="0" applyBorder="0" applyAlignment="0" applyProtection="0"/>
    <xf numFmtId="0" fontId="108" fillId="0" borderId="22" applyNumberFormat="0" applyFill="0" applyAlignment="0" applyProtection="0"/>
    <xf numFmtId="0" fontId="109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109" fillId="13" borderId="0" applyNumberFormat="0" applyBorder="0" applyAlignment="0" applyProtection="0"/>
    <xf numFmtId="0" fontId="109" fillId="14" borderId="0" applyNumberFormat="0" applyBorder="0" applyAlignment="0" applyProtection="0"/>
    <xf numFmtId="0" fontId="94" fillId="15" borderId="0" applyNumberFormat="0" applyBorder="0" applyAlignment="0" applyProtection="0"/>
    <xf numFmtId="0" fontId="94" fillId="16" borderId="0" applyNumberFormat="0" applyBorder="0" applyAlignment="0" applyProtection="0"/>
    <xf numFmtId="0" fontId="109" fillId="17" borderId="0" applyNumberFormat="0" applyBorder="0" applyAlignment="0" applyProtection="0"/>
    <xf numFmtId="0" fontId="109" fillId="18" borderId="0" applyNumberFormat="0" applyBorder="0" applyAlignment="0" applyProtection="0"/>
    <xf numFmtId="0" fontId="94" fillId="19" borderId="0" applyNumberFormat="0" applyBorder="0" applyAlignment="0" applyProtection="0"/>
    <xf numFmtId="0" fontId="94" fillId="20" borderId="0" applyNumberFormat="0" applyBorder="0" applyAlignment="0" applyProtection="0"/>
    <xf numFmtId="0" fontId="109" fillId="21" borderId="0" applyNumberFormat="0" applyBorder="0" applyAlignment="0" applyProtection="0"/>
    <xf numFmtId="0" fontId="109" fillId="22" borderId="0" applyNumberFormat="0" applyBorder="0" applyAlignment="0" applyProtection="0"/>
    <xf numFmtId="0" fontId="94" fillId="23" borderId="0" applyNumberFormat="0" applyBorder="0" applyAlignment="0" applyProtection="0"/>
    <xf numFmtId="0" fontId="94" fillId="24" borderId="0" applyNumberFormat="0" applyBorder="0" applyAlignment="0" applyProtection="0"/>
    <xf numFmtId="0" fontId="109" fillId="25" borderId="0" applyNumberFormat="0" applyBorder="0" applyAlignment="0" applyProtection="0"/>
    <xf numFmtId="0" fontId="109" fillId="26" borderId="0" applyNumberFormat="0" applyBorder="0" applyAlignment="0" applyProtection="0"/>
    <xf numFmtId="0" fontId="94" fillId="27" borderId="0" applyNumberFormat="0" applyBorder="0" applyAlignment="0" applyProtection="0"/>
    <xf numFmtId="0" fontId="94" fillId="28" borderId="0" applyNumberFormat="0" applyBorder="0" applyAlignment="0" applyProtection="0"/>
    <xf numFmtId="0" fontId="109" fillId="29" borderId="0" applyNumberFormat="0" applyBorder="0" applyAlignment="0" applyProtection="0"/>
    <xf numFmtId="0" fontId="10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109" fillId="33" borderId="0" applyNumberFormat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>
      <alignment vertical="top"/>
    </xf>
    <xf numFmtId="4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0" fontId="110" fillId="0" borderId="0" applyNumberFormat="0" applyFont="0" applyFill="0" applyAlignment="0" applyProtection="0"/>
    <xf numFmtId="0" fontId="5" fillId="0" borderId="0" applyNumberFormat="0" applyFont="0" applyFill="0" applyAlignment="0" applyProtection="0"/>
    <xf numFmtId="0" fontId="4" fillId="0" borderId="39" applyNumberFormat="0" applyFon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" fillId="0" borderId="0"/>
    <xf numFmtId="0" fontId="9" fillId="0" borderId="0"/>
    <xf numFmtId="0" fontId="6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1" fillId="59" borderId="40" applyNumberFormat="0" applyAlignment="0" applyProtection="0">
      <alignment horizontal="center" vertical="top"/>
    </xf>
    <xf numFmtId="0" fontId="112" fillId="60" borderId="41" applyNumberFormat="0" applyFont="0" applyFill="0" applyAlignment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44" fontId="9" fillId="0" borderId="0" applyFont="0" applyFill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0" borderId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9" borderId="21" applyNumberFormat="0" applyFont="0" applyAlignment="0" applyProtection="0"/>
    <xf numFmtId="0" fontId="9" fillId="41" borderId="0" applyNumberFormat="0" applyBorder="0" applyAlignment="0" applyProtection="0"/>
    <xf numFmtId="9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3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9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39" borderId="0" applyNumberFormat="0" applyBorder="0" applyAlignment="0" applyProtection="0"/>
    <xf numFmtId="0" fontId="9" fillId="9" borderId="21" applyNumberFormat="0" applyFont="0" applyAlignment="0" applyProtection="0"/>
    <xf numFmtId="0" fontId="9" fillId="42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39" borderId="0" applyNumberFormat="0" applyBorder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4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39" borderId="0" applyNumberFormat="0" applyBorder="0" applyAlignment="0" applyProtection="0"/>
    <xf numFmtId="44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43" fontId="9" fillId="0" borderId="0" applyFont="0" applyFill="0" applyBorder="0" applyAlignment="0" applyProtection="0"/>
    <xf numFmtId="0" fontId="9" fillId="41" borderId="0" applyNumberFormat="0" applyBorder="0" applyAlignment="0" applyProtection="0"/>
    <xf numFmtId="44" fontId="9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42" borderId="0" applyNumberFormat="0" applyBorder="0" applyAlignment="0" applyProtection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3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1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3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12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1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3" borderId="0" applyNumberFormat="0" applyBorder="0" applyAlignment="0" applyProtection="0"/>
    <xf numFmtId="0" fontId="9" fillId="37" borderId="0" applyNumberFormat="0" applyBorder="0" applyAlignment="0" applyProtection="0"/>
    <xf numFmtId="0" fontId="9" fillId="11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12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37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6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2" borderId="0" applyNumberFormat="0" applyBorder="0" applyAlignment="0" applyProtection="0"/>
    <xf numFmtId="0" fontId="9" fillId="38" borderId="0" applyNumberFormat="0" applyBorder="0" applyAlignment="0" applyProtection="0"/>
    <xf numFmtId="0" fontId="9" fillId="1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2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2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1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4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0" borderId="0" applyNumberFormat="0" applyBorder="0" applyAlignment="0" applyProtection="0"/>
    <xf numFmtId="0" fontId="9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7" borderId="0" applyNumberFormat="0" applyBorder="0" applyAlignment="0" applyProtection="0"/>
    <xf numFmtId="0" fontId="9" fillId="39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2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9" fillId="24" borderId="0" applyNumberFormat="0" applyBorder="0" applyAlignment="0" applyProtection="0"/>
    <xf numFmtId="0" fontId="9" fillId="20" borderId="0" applyNumberFormat="0" applyBorder="0" applyAlignment="0" applyProtection="0"/>
    <xf numFmtId="0" fontId="9" fillId="1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0" fontId="9" fillId="11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0" fontId="9" fillId="15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9" fillId="0" borderId="0"/>
    <xf numFmtId="0" fontId="9" fillId="0" borderId="0"/>
    <xf numFmtId="167" fontId="9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9" borderId="21" applyNumberFormat="0" applyFont="0" applyAlignment="0" applyProtection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9" borderId="21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9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</cellStyleXfs>
  <cellXfs count="386">
    <xf numFmtId="0" fontId="0" fillId="0" borderId="0" xfId="0"/>
    <xf numFmtId="0" fontId="6" fillId="0" borderId="0" xfId="3" applyFont="1"/>
    <xf numFmtId="0" fontId="6" fillId="0" borderId="0" xfId="3" applyFont="1" applyAlignment="1">
      <alignment vertical="top"/>
    </xf>
    <xf numFmtId="0" fontId="7" fillId="0" borderId="0" xfId="3" applyFont="1" applyAlignment="1">
      <alignment horizontal="center"/>
    </xf>
    <xf numFmtId="41" fontId="7" fillId="0" borderId="0" xfId="3" applyNumberFormat="1" applyFont="1"/>
    <xf numFmtId="41" fontId="6" fillId="0" borderId="0" xfId="3" applyNumberFormat="1" applyFont="1"/>
    <xf numFmtId="0" fontId="6" fillId="0" borderId="6" xfId="3" applyFont="1" applyBorder="1"/>
    <xf numFmtId="0" fontId="10" fillId="0" borderId="0" xfId="0" applyFont="1"/>
    <xf numFmtId="0" fontId="10" fillId="0" borderId="2" xfId="0" applyFont="1" applyBorder="1"/>
    <xf numFmtId="0" fontId="6" fillId="0" borderId="2" xfId="3" applyFont="1" applyBorder="1"/>
    <xf numFmtId="49" fontId="6" fillId="0" borderId="0" xfId="3" applyNumberFormat="1" applyFont="1"/>
    <xf numFmtId="49" fontId="7" fillId="0" borderId="0" xfId="3" applyNumberFormat="1" applyFont="1"/>
    <xf numFmtId="0" fontId="6" fillId="0" borderId="0" xfId="3" applyFont="1" applyAlignment="1">
      <alignment horizontal="left" indent="1"/>
    </xf>
    <xf numFmtId="41" fontId="7" fillId="0" borderId="2" xfId="3" applyNumberFormat="1" applyFont="1" applyBorder="1"/>
    <xf numFmtId="0" fontId="7" fillId="0" borderId="5" xfId="3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6" fillId="0" borderId="5" xfId="3" applyFont="1" applyBorder="1"/>
    <xf numFmtId="0" fontId="7" fillId="0" borderId="26" xfId="3" applyFont="1" applyBorder="1" applyAlignment="1">
      <alignment horizontal="center"/>
    </xf>
    <xf numFmtId="0" fontId="7" fillId="0" borderId="10" xfId="3" applyFont="1" applyBorder="1" applyAlignment="1">
      <alignment horizontal="center"/>
    </xf>
    <xf numFmtId="0" fontId="7" fillId="0" borderId="9" xfId="3" applyFont="1" applyBorder="1" applyAlignment="1">
      <alignment horizontal="center"/>
    </xf>
    <xf numFmtId="41" fontId="7" fillId="0" borderId="9" xfId="3" applyNumberFormat="1" applyFont="1" applyBorder="1"/>
    <xf numFmtId="41" fontId="6" fillId="0" borderId="9" xfId="3" applyNumberFormat="1" applyFont="1" applyBorder="1"/>
    <xf numFmtId="0" fontId="6" fillId="0" borderId="8" xfId="3" applyFont="1" applyBorder="1"/>
    <xf numFmtId="0" fontId="7" fillId="0" borderId="6" xfId="3" applyFont="1" applyBorder="1" applyAlignment="1">
      <alignment horizontal="center"/>
    </xf>
    <xf numFmtId="0" fontId="7" fillId="0" borderId="6" xfId="3" applyFont="1" applyBorder="1" applyAlignment="1">
      <alignment horizontal="left"/>
    </xf>
    <xf numFmtId="0" fontId="7" fillId="0" borderId="6" xfId="3" applyFont="1" applyBorder="1"/>
    <xf numFmtId="0" fontId="6" fillId="0" borderId="6" xfId="3" applyFont="1" applyBorder="1" applyAlignment="1">
      <alignment horizontal="left"/>
    </xf>
    <xf numFmtId="49" fontId="6" fillId="0" borderId="6" xfId="3" applyNumberFormat="1" applyFont="1" applyBorder="1"/>
    <xf numFmtId="0" fontId="7" fillId="0" borderId="7" xfId="3" applyFont="1" applyBorder="1"/>
    <xf numFmtId="0" fontId="7" fillId="0" borderId="2" xfId="3" applyFont="1" applyBorder="1" applyAlignment="1">
      <alignment horizontal="center"/>
    </xf>
    <xf numFmtId="0" fontId="15" fillId="0" borderId="0" xfId="3" applyFont="1" applyAlignment="1">
      <alignment horizontal="center"/>
    </xf>
    <xf numFmtId="0" fontId="40" fillId="0" borderId="0" xfId="3" applyFont="1"/>
    <xf numFmtId="0" fontId="42" fillId="0" borderId="0" xfId="3" applyFont="1"/>
    <xf numFmtId="0" fontId="40" fillId="0" borderId="1" xfId="3" applyFont="1" applyBorder="1"/>
    <xf numFmtId="0" fontId="42" fillId="0" borderId="27" xfId="3" applyFont="1" applyBorder="1" applyAlignment="1">
      <alignment horizontal="center"/>
    </xf>
    <xf numFmtId="0" fontId="42" fillId="0" borderId="7" xfId="3" applyFont="1" applyBorder="1" applyAlignment="1">
      <alignment horizontal="center"/>
    </xf>
    <xf numFmtId="0" fontId="40" fillId="0" borderId="0" xfId="3" applyFont="1" applyAlignment="1">
      <alignment horizontal="center" vertical="center" wrapText="1"/>
    </xf>
    <xf numFmtId="0" fontId="42" fillId="0" borderId="13" xfId="3" applyFont="1" applyBorder="1" applyAlignment="1">
      <alignment horizontal="center" vertical="center" wrapText="1"/>
    </xf>
    <xf numFmtId="0" fontId="42" fillId="0" borderId="4" xfId="3" applyFont="1" applyBorder="1" applyAlignment="1">
      <alignment horizontal="center" vertical="center" wrapText="1"/>
    </xf>
    <xf numFmtId="0" fontId="40" fillId="0" borderId="0" xfId="3" applyFont="1" applyAlignment="1">
      <alignment horizontal="center"/>
    </xf>
    <xf numFmtId="0" fontId="42" fillId="0" borderId="0" xfId="3" applyFont="1" applyAlignment="1">
      <alignment horizontal="center" wrapText="1"/>
    </xf>
    <xf numFmtId="0" fontId="42" fillId="0" borderId="6" xfId="3" applyFont="1" applyBorder="1" applyAlignment="1">
      <alignment horizontal="center" wrapText="1"/>
    </xf>
    <xf numFmtId="0" fontId="42" fillId="0" borderId="0" xfId="3" applyFont="1" applyAlignment="1">
      <alignment horizontal="center"/>
    </xf>
    <xf numFmtId="0" fontId="40" fillId="0" borderId="0" xfId="3" applyFont="1" applyAlignment="1">
      <alignment vertical="top"/>
    </xf>
    <xf numFmtId="0" fontId="42" fillId="0" borderId="0" xfId="3" applyFont="1" applyAlignment="1">
      <alignment vertical="top"/>
    </xf>
    <xf numFmtId="0" fontId="40" fillId="0" borderId="6" xfId="3" applyFont="1" applyBorder="1" applyAlignment="1">
      <alignment vertical="top"/>
    </xf>
    <xf numFmtId="49" fontId="43" fillId="0" borderId="0" xfId="3" applyNumberFormat="1" applyFont="1" applyAlignment="1">
      <alignment horizontal="left" vertical="top"/>
    </xf>
    <xf numFmtId="41" fontId="40" fillId="0" borderId="0" xfId="3" applyNumberFormat="1" applyFont="1" applyAlignment="1">
      <alignment vertical="top"/>
    </xf>
    <xf numFmtId="41" fontId="40" fillId="0" borderId="6" xfId="3" applyNumberFormat="1" applyFont="1" applyBorder="1" applyAlignment="1">
      <alignment vertical="top"/>
    </xf>
    <xf numFmtId="49" fontId="44" fillId="0" borderId="0" xfId="3" applyNumberFormat="1" applyFont="1" applyAlignment="1">
      <alignment horizontal="left" vertical="top"/>
    </xf>
    <xf numFmtId="41" fontId="42" fillId="0" borderId="0" xfId="3" applyNumberFormat="1" applyFont="1" applyAlignment="1">
      <alignment vertical="top"/>
    </xf>
    <xf numFmtId="41" fontId="42" fillId="0" borderId="6" xfId="3" applyNumberFormat="1" applyFont="1" applyBorder="1" applyAlignment="1">
      <alignment vertical="top"/>
    </xf>
    <xf numFmtId="49" fontId="40" fillId="0" borderId="0" xfId="3" applyNumberFormat="1" applyFont="1" applyAlignment="1">
      <alignment horizontal="left" vertical="top"/>
    </xf>
    <xf numFmtId="49" fontId="44" fillId="0" borderId="23" xfId="3" applyNumberFormat="1" applyFont="1" applyBorder="1" applyAlignment="1">
      <alignment horizontal="left" vertical="top"/>
    </xf>
    <xf numFmtId="0" fontId="40" fillId="0" borderId="23" xfId="3" applyFont="1" applyBorder="1" applyAlignment="1">
      <alignment vertical="top"/>
    </xf>
    <xf numFmtId="41" fontId="42" fillId="0" borderId="23" xfId="3" applyNumberFormat="1" applyFont="1" applyBorder="1" applyAlignment="1">
      <alignment vertical="top"/>
    </xf>
    <xf numFmtId="41" fontId="42" fillId="0" borderId="24" xfId="3" applyNumberFormat="1" applyFont="1" applyBorder="1" applyAlignment="1">
      <alignment vertical="top"/>
    </xf>
    <xf numFmtId="0" fontId="40" fillId="0" borderId="6" xfId="3" applyFont="1" applyBorder="1"/>
    <xf numFmtId="0" fontId="40" fillId="0" borderId="0" xfId="3" applyFont="1" applyAlignment="1">
      <alignment horizontal="left"/>
    </xf>
    <xf numFmtId="164" fontId="40" fillId="0" borderId="0" xfId="1" applyNumberFormat="1" applyFont="1"/>
    <xf numFmtId="164" fontId="40" fillId="0" borderId="6" xfId="1" applyNumberFormat="1" applyFont="1" applyBorder="1"/>
    <xf numFmtId="0" fontId="42" fillId="0" borderId="6" xfId="3" applyFont="1" applyBorder="1"/>
    <xf numFmtId="164" fontId="42" fillId="0" borderId="0" xfId="1" applyNumberFormat="1" applyFont="1"/>
    <xf numFmtId="164" fontId="42" fillId="0" borderId="6" xfId="1" applyNumberFormat="1" applyFont="1" applyBorder="1"/>
    <xf numFmtId="164" fontId="40" fillId="0" borderId="0" xfId="1" applyNumberFormat="1" applyFont="1" applyAlignment="1">
      <alignment vertical="top"/>
    </xf>
    <xf numFmtId="164" fontId="40" fillId="0" borderId="6" xfId="1" applyNumberFormat="1" applyFont="1" applyBorder="1" applyAlignment="1">
      <alignment vertical="top"/>
    </xf>
    <xf numFmtId="9" fontId="40" fillId="0" borderId="0" xfId="2" applyFont="1" applyAlignment="1">
      <alignment vertical="top"/>
    </xf>
    <xf numFmtId="9" fontId="40" fillId="0" borderId="6" xfId="2" applyFont="1" applyBorder="1" applyAlignment="1">
      <alignment vertical="top"/>
    </xf>
    <xf numFmtId="49" fontId="42" fillId="0" borderId="0" xfId="3" applyNumberFormat="1" applyFont="1"/>
    <xf numFmtId="49" fontId="40" fillId="0" borderId="0" xfId="3" applyNumberFormat="1" applyFont="1"/>
    <xf numFmtId="0" fontId="40" fillId="0" borderId="0" xfId="3" applyFont="1" applyAlignment="1">
      <alignment horizontal="left" vertical="top"/>
    </xf>
    <xf numFmtId="41" fontId="40" fillId="0" borderId="0" xfId="1" applyNumberFormat="1" applyFont="1" applyAlignment="1">
      <alignment vertical="top"/>
    </xf>
    <xf numFmtId="41" fontId="40" fillId="0" borderId="6" xfId="1" applyNumberFormat="1" applyFont="1" applyBorder="1" applyAlignment="1">
      <alignment vertical="top"/>
    </xf>
    <xf numFmtId="41" fontId="42" fillId="0" borderId="4" xfId="1" applyNumberFormat="1" applyFont="1" applyBorder="1" applyAlignment="1">
      <alignment vertical="top"/>
    </xf>
    <xf numFmtId="41" fontId="42" fillId="0" borderId="13" xfId="1" applyNumberFormat="1" applyFont="1" applyBorder="1" applyAlignment="1">
      <alignment vertical="top"/>
    </xf>
    <xf numFmtId="0" fontId="42" fillId="0" borderId="0" xfId="3" applyFont="1" applyAlignment="1">
      <alignment horizontal="left" vertical="top"/>
    </xf>
    <xf numFmtId="41" fontId="45" fillId="0" borderId="0" xfId="1" applyNumberFormat="1" applyFont="1" applyAlignment="1">
      <alignment vertical="top"/>
    </xf>
    <xf numFmtId="41" fontId="45" fillId="0" borderId="6" xfId="1" applyNumberFormat="1" applyFont="1" applyBorder="1" applyAlignment="1">
      <alignment vertical="top"/>
    </xf>
    <xf numFmtId="41" fontId="42" fillId="0" borderId="0" xfId="1" applyNumberFormat="1" applyFont="1" applyAlignment="1">
      <alignment vertical="top"/>
    </xf>
    <xf numFmtId="41" fontId="42" fillId="0" borderId="6" xfId="1" applyNumberFormat="1" applyFont="1" applyBorder="1" applyAlignment="1">
      <alignment vertical="top"/>
    </xf>
    <xf numFmtId="41" fontId="40" fillId="0" borderId="0" xfId="3" applyNumberFormat="1" applyFont="1"/>
    <xf numFmtId="0" fontId="46" fillId="0" borderId="0" xfId="3" applyFont="1"/>
    <xf numFmtId="0" fontId="46" fillId="0" borderId="0" xfId="3" applyFont="1" applyAlignment="1">
      <alignment wrapText="1"/>
    </xf>
    <xf numFmtId="0" fontId="49" fillId="0" borderId="0" xfId="3" applyFont="1"/>
    <xf numFmtId="0" fontId="50" fillId="0" borderId="0" xfId="3" applyFont="1"/>
    <xf numFmtId="0" fontId="46" fillId="0" borderId="1" xfId="3" applyFont="1" applyBorder="1"/>
    <xf numFmtId="0" fontId="50" fillId="0" borderId="3" xfId="3" applyFont="1" applyBorder="1" applyAlignment="1">
      <alignment horizontal="center"/>
    </xf>
    <xf numFmtId="0" fontId="50" fillId="0" borderId="2" xfId="3" applyFont="1" applyBorder="1" applyAlignment="1">
      <alignment horizontal="center"/>
    </xf>
    <xf numFmtId="0" fontId="46" fillId="0" borderId="0" xfId="3" applyFont="1" applyAlignment="1">
      <alignment horizontal="center" vertical="center" wrapText="1"/>
    </xf>
    <xf numFmtId="0" fontId="50" fillId="0" borderId="5" xfId="3" applyFont="1" applyBorder="1" applyAlignment="1">
      <alignment horizontal="center" vertical="center" wrapText="1"/>
    </xf>
    <xf numFmtId="0" fontId="50" fillId="0" borderId="0" xfId="3" applyFont="1" applyAlignment="1">
      <alignment horizontal="center" vertical="center" wrapText="1"/>
    </xf>
    <xf numFmtId="0" fontId="46" fillId="0" borderId="0" xfId="3" applyFont="1" applyAlignment="1">
      <alignment horizontal="left" wrapText="1"/>
    </xf>
    <xf numFmtId="0" fontId="46" fillId="0" borderId="0" xfId="3" applyFont="1" applyAlignment="1">
      <alignment horizontal="center"/>
    </xf>
    <xf numFmtId="0" fontId="50" fillId="0" borderId="0" xfId="3" applyFont="1" applyAlignment="1">
      <alignment horizontal="center" wrapText="1"/>
    </xf>
    <xf numFmtId="0" fontId="46" fillId="0" borderId="0" xfId="3" applyFont="1" applyAlignment="1">
      <alignment vertical="top"/>
    </xf>
    <xf numFmtId="0" fontId="50" fillId="0" borderId="0" xfId="3" applyFont="1" applyAlignment="1">
      <alignment vertical="top"/>
    </xf>
    <xf numFmtId="49" fontId="51" fillId="0" borderId="0" xfId="3" applyNumberFormat="1" applyFont="1" applyAlignment="1">
      <alignment horizontal="left" vertical="top"/>
    </xf>
    <xf numFmtId="41" fontId="46" fillId="0" borderId="0" xfId="3" applyNumberFormat="1" applyFont="1" applyAlignment="1">
      <alignment vertical="top"/>
    </xf>
    <xf numFmtId="49" fontId="52" fillId="0" borderId="0" xfId="3" applyNumberFormat="1" applyFont="1" applyAlignment="1">
      <alignment horizontal="left" vertical="top"/>
    </xf>
    <xf numFmtId="41" fontId="50" fillId="0" borderId="0" xfId="3" applyNumberFormat="1" applyFont="1" applyAlignment="1">
      <alignment vertical="top"/>
    </xf>
    <xf numFmtId="49" fontId="46" fillId="0" borderId="0" xfId="3" applyNumberFormat="1" applyFont="1" applyAlignment="1">
      <alignment horizontal="left" vertical="top"/>
    </xf>
    <xf numFmtId="0" fontId="50" fillId="0" borderId="0" xfId="3" applyFont="1" applyAlignment="1">
      <alignment horizontal="left" wrapText="1"/>
    </xf>
    <xf numFmtId="0" fontId="46" fillId="0" borderId="23" xfId="3" applyFont="1" applyBorder="1" applyAlignment="1">
      <alignment vertical="top"/>
    </xf>
    <xf numFmtId="41" fontId="50" fillId="0" borderId="23" xfId="3" applyNumberFormat="1" applyFont="1" applyBorder="1" applyAlignment="1">
      <alignment vertical="top"/>
    </xf>
    <xf numFmtId="0" fontId="46" fillId="0" borderId="0" xfId="3" applyFont="1" applyAlignment="1">
      <alignment horizontal="left"/>
    </xf>
    <xf numFmtId="164" fontId="46" fillId="0" borderId="0" xfId="1" applyNumberFormat="1" applyFont="1"/>
    <xf numFmtId="164" fontId="50" fillId="0" borderId="0" xfId="1" applyNumberFormat="1" applyFont="1"/>
    <xf numFmtId="164" fontId="46" fillId="0" borderId="0" xfId="1" applyNumberFormat="1" applyFont="1" applyAlignment="1">
      <alignment vertical="top"/>
    </xf>
    <xf numFmtId="9" fontId="46" fillId="0" borderId="0" xfId="2" applyFont="1" applyAlignment="1">
      <alignment vertical="top"/>
    </xf>
    <xf numFmtId="49" fontId="50" fillId="0" borderId="0" xfId="3" applyNumberFormat="1" applyFont="1"/>
    <xf numFmtId="49" fontId="46" fillId="0" borderId="0" xfId="3" applyNumberFormat="1" applyFont="1"/>
    <xf numFmtId="0" fontId="46" fillId="0" borderId="0" xfId="3" applyFont="1" applyAlignment="1">
      <alignment horizontal="left" vertical="top"/>
    </xf>
    <xf numFmtId="41" fontId="46" fillId="0" borderId="0" xfId="1" applyNumberFormat="1" applyFont="1" applyAlignment="1">
      <alignment vertical="top"/>
    </xf>
    <xf numFmtId="41" fontId="50" fillId="0" borderId="4" xfId="1" applyNumberFormat="1" applyFont="1" applyBorder="1" applyAlignment="1">
      <alignment vertical="top"/>
    </xf>
    <xf numFmtId="0" fontId="50" fillId="0" borderId="0" xfId="3" applyFont="1" applyAlignment="1">
      <alignment horizontal="left" vertical="top"/>
    </xf>
    <xf numFmtId="41" fontId="50" fillId="0" borderId="0" xfId="1" applyNumberFormat="1" applyFont="1" applyAlignment="1">
      <alignment vertical="top"/>
    </xf>
    <xf numFmtId="41" fontId="53" fillId="0" borderId="0" xfId="1" applyNumberFormat="1" applyFont="1" applyAlignment="1">
      <alignment vertical="top"/>
    </xf>
    <xf numFmtId="41" fontId="46" fillId="0" borderId="0" xfId="3" applyNumberFormat="1" applyFont="1"/>
    <xf numFmtId="41" fontId="6" fillId="0" borderId="0" xfId="1" applyNumberFormat="1" applyFont="1"/>
    <xf numFmtId="41" fontId="7" fillId="0" borderId="0" xfId="1" applyNumberFormat="1" applyFont="1"/>
    <xf numFmtId="41" fontId="7" fillId="0" borderId="0" xfId="3" applyNumberFormat="1" applyFont="1" applyAlignment="1">
      <alignment horizontal="center"/>
    </xf>
    <xf numFmtId="41" fontId="7" fillId="0" borderId="9" xfId="3" applyNumberFormat="1" applyFont="1" applyBorder="1" applyAlignment="1">
      <alignment horizontal="center"/>
    </xf>
    <xf numFmtId="41" fontId="6" fillId="0" borderId="9" xfId="1" applyNumberFormat="1" applyFont="1" applyBorder="1"/>
    <xf numFmtId="41" fontId="7" fillId="0" borderId="9" xfId="1" applyNumberFormat="1" applyFont="1" applyBorder="1"/>
    <xf numFmtId="41" fontId="7" fillId="0" borderId="10" xfId="1" applyNumberFormat="1" applyFont="1" applyBorder="1"/>
    <xf numFmtId="49" fontId="40" fillId="0" borderId="0" xfId="3" applyNumberFormat="1" applyFont="1" applyAlignment="1">
      <alignment horizontal="center" vertical="center" wrapText="1"/>
    </xf>
    <xf numFmtId="49" fontId="40" fillId="0" borderId="0" xfId="3" applyNumberFormat="1" applyFont="1" applyAlignment="1">
      <alignment horizontal="center"/>
    </xf>
    <xf numFmtId="49" fontId="42" fillId="0" borderId="0" xfId="3" applyNumberFormat="1" applyFont="1" applyAlignment="1">
      <alignment horizontal="left" vertical="top"/>
    </xf>
    <xf numFmtId="49" fontId="40" fillId="0" borderId="0" xfId="3" applyNumberFormat="1" applyFont="1" applyAlignment="1">
      <alignment vertical="top"/>
    </xf>
    <xf numFmtId="49" fontId="42" fillId="0" borderId="0" xfId="3" applyNumberFormat="1" applyFont="1" applyAlignment="1">
      <alignment vertical="top"/>
    </xf>
    <xf numFmtId="0" fontId="7" fillId="0" borderId="0" xfId="3" applyFont="1" applyAlignment="1">
      <alignment horizontal="left" vertical="top"/>
    </xf>
    <xf numFmtId="49" fontId="50" fillId="0" borderId="0" xfId="3" applyNumberFormat="1" applyFont="1" applyAlignment="1">
      <alignment horizontal="left" vertical="top"/>
    </xf>
    <xf numFmtId="49" fontId="7" fillId="0" borderId="0" xfId="3" applyNumberFormat="1" applyFont="1" applyAlignment="1">
      <alignment vertical="top"/>
    </xf>
    <xf numFmtId="49" fontId="46" fillId="0" borderId="0" xfId="3" applyNumberFormat="1" applyFont="1" applyAlignment="1">
      <alignment vertical="top"/>
    </xf>
    <xf numFmtId="49" fontId="50" fillId="0" borderId="0" xfId="3" applyNumberFormat="1" applyFont="1" applyAlignment="1">
      <alignment vertical="top"/>
    </xf>
    <xf numFmtId="49" fontId="46" fillId="0" borderId="0" xfId="3" applyNumberFormat="1" applyFont="1" applyAlignment="1">
      <alignment horizontal="center"/>
    </xf>
    <xf numFmtId="49" fontId="46" fillId="0" borderId="0" xfId="3" applyNumberFormat="1" applyFont="1" applyAlignment="1">
      <alignment horizontal="center" vertical="center" wrapText="1"/>
    </xf>
    <xf numFmtId="0" fontId="43" fillId="0" borderId="0" xfId="3" applyFont="1" applyAlignment="1">
      <alignment horizontal="left" vertical="top"/>
    </xf>
    <xf numFmtId="0" fontId="7" fillId="0" borderId="0" xfId="3" applyFont="1" applyAlignment="1">
      <alignment vertical="top"/>
    </xf>
    <xf numFmtId="0" fontId="7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left" vertical="top"/>
    </xf>
    <xf numFmtId="1" fontId="6" fillId="0" borderId="0" xfId="3" applyNumberFormat="1" applyFont="1"/>
    <xf numFmtId="3" fontId="6" fillId="0" borderId="0" xfId="3" applyNumberFormat="1" applyFont="1"/>
    <xf numFmtId="43" fontId="6" fillId="0" borderId="0" xfId="3" applyNumberFormat="1" applyFont="1"/>
    <xf numFmtId="0" fontId="5" fillId="0" borderId="0" xfId="3" applyFont="1"/>
    <xf numFmtId="0" fontId="41" fillId="0" borderId="0" xfId="1" applyNumberFormat="1" applyFont="1"/>
    <xf numFmtId="0" fontId="47" fillId="0" borderId="0" xfId="3" applyFont="1"/>
    <xf numFmtId="0" fontId="48" fillId="0" borderId="0" xfId="1" applyNumberFormat="1" applyFont="1" applyProtection="1">
      <protection hidden="1"/>
    </xf>
    <xf numFmtId="0" fontId="41" fillId="0" borderId="0" xfId="1" applyNumberFormat="1" applyFont="1" applyProtection="1">
      <protection hidden="1"/>
    </xf>
    <xf numFmtId="0" fontId="12" fillId="0" borderId="0" xfId="3" applyFont="1"/>
    <xf numFmtId="0" fontId="10" fillId="0" borderId="6" xfId="0" applyFont="1" applyBorder="1"/>
    <xf numFmtId="0" fontId="10" fillId="0" borderId="11" xfId="0" applyFont="1" applyBorder="1"/>
    <xf numFmtId="0" fontId="10" fillId="0" borderId="13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" fillId="0" borderId="0" xfId="0" applyFont="1"/>
    <xf numFmtId="0" fontId="3" fillId="0" borderId="5" xfId="0" applyFont="1" applyBorder="1"/>
    <xf numFmtId="0" fontId="3" fillId="0" borderId="9" xfId="0" applyFont="1" applyBorder="1"/>
    <xf numFmtId="0" fontId="3" fillId="0" borderId="0" xfId="0" applyFont="1" applyAlignment="1">
      <alignment horizontal="left"/>
    </xf>
    <xf numFmtId="0" fontId="3" fillId="0" borderId="2" xfId="0" applyFont="1" applyBorder="1"/>
    <xf numFmtId="0" fontId="3" fillId="0" borderId="6" xfId="0" applyFont="1" applyBorder="1"/>
    <xf numFmtId="0" fontId="3" fillId="0" borderId="4" xfId="0" applyFont="1" applyBorder="1"/>
    <xf numFmtId="0" fontId="59" fillId="0" borderId="0" xfId="0" applyFont="1" applyAlignment="1">
      <alignment horizontal="left"/>
    </xf>
    <xf numFmtId="0" fontId="10" fillId="0" borderId="8" xfId="0" applyFont="1" applyBorder="1" applyAlignment="1">
      <alignment horizontal="center"/>
    </xf>
    <xf numFmtId="0" fontId="3" fillId="0" borderId="11" xfId="0" applyFont="1" applyBorder="1"/>
    <xf numFmtId="0" fontId="10" fillId="0" borderId="0" xfId="0" applyFont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10" fillId="0" borderId="1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64" fontId="10" fillId="0" borderId="13" xfId="0" applyNumberFormat="1" applyFont="1" applyBorder="1"/>
    <xf numFmtId="164" fontId="10" fillId="0" borderId="4" xfId="0" applyNumberFormat="1" applyFont="1" applyBorder="1"/>
    <xf numFmtId="1" fontId="10" fillId="0" borderId="11" xfId="0" applyNumberFormat="1" applyFont="1" applyBorder="1"/>
    <xf numFmtId="41" fontId="10" fillId="0" borderId="12" xfId="0" applyNumberFormat="1" applyFont="1" applyBorder="1"/>
    <xf numFmtId="41" fontId="10" fillId="0" borderId="4" xfId="0" applyNumberFormat="1" applyFont="1" applyBorder="1"/>
    <xf numFmtId="41" fontId="10" fillId="0" borderId="11" xfId="0" applyNumberFormat="1" applyFont="1" applyBorder="1"/>
    <xf numFmtId="41" fontId="10" fillId="0" borderId="13" xfId="0" applyNumberFormat="1" applyFont="1" applyBorder="1"/>
    <xf numFmtId="43" fontId="10" fillId="0" borderId="4" xfId="44" applyNumberFormat="1" applyFont="1" applyBorder="1"/>
    <xf numFmtId="43" fontId="10" fillId="0" borderId="11" xfId="44" applyNumberFormat="1" applyFont="1" applyBorder="1"/>
    <xf numFmtId="0" fontId="10" fillId="0" borderId="0" xfId="0" applyFont="1" applyAlignment="1">
      <alignment horizontal="left"/>
    </xf>
    <xf numFmtId="164" fontId="3" fillId="0" borderId="6" xfId="0" quotePrefix="1" applyNumberFormat="1" applyFont="1" applyBorder="1" applyAlignment="1">
      <alignment horizontal="center"/>
    </xf>
    <xf numFmtId="164" fontId="3" fillId="0" borderId="0" xfId="0" applyNumberFormat="1" applyFont="1"/>
    <xf numFmtId="14" fontId="3" fillId="0" borderId="0" xfId="0" applyNumberFormat="1" applyFont="1" applyAlignment="1">
      <alignment horizontal="center"/>
    </xf>
    <xf numFmtId="1" fontId="3" fillId="0" borderId="9" xfId="43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41" fontId="3" fillId="0" borderId="0" xfId="0" applyNumberFormat="1" applyFont="1"/>
    <xf numFmtId="41" fontId="3" fillId="0" borderId="9" xfId="0" applyNumberFormat="1" applyFont="1" applyBorder="1"/>
    <xf numFmtId="41" fontId="3" fillId="0" borderId="6" xfId="0" applyNumberFormat="1" applyFont="1" applyBorder="1"/>
    <xf numFmtId="43" fontId="3" fillId="0" borderId="0" xfId="44" applyNumberFormat="1" applyFont="1"/>
    <xf numFmtId="43" fontId="3" fillId="0" borderId="9" xfId="44" applyNumberFormat="1" applyFont="1" applyBorder="1"/>
    <xf numFmtId="0" fontId="3" fillId="0" borderId="6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10" fillId="0" borderId="1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13" xfId="0" applyFont="1" applyBorder="1" applyAlignment="1">
      <alignment horizontal="left"/>
    </xf>
    <xf numFmtId="43" fontId="10" fillId="0" borderId="0" xfId="44" applyNumberFormat="1" applyFont="1"/>
    <xf numFmtId="0" fontId="10" fillId="0" borderId="6" xfId="0" applyFont="1" applyBorder="1" applyAlignment="1">
      <alignment horizontal="left"/>
    </xf>
    <xf numFmtId="0" fontId="10" fillId="0" borderId="26" xfId="0" applyFont="1" applyBorder="1"/>
    <xf numFmtId="43" fontId="3" fillId="0" borderId="8" xfId="44" applyNumberFormat="1" applyFont="1" applyBorder="1"/>
    <xf numFmtId="43" fontId="3" fillId="0" borderId="5" xfId="44" applyNumberFormat="1" applyFont="1" applyBorder="1"/>
    <xf numFmtId="43" fontId="3" fillId="0" borderId="26" xfId="44" applyNumberFormat="1" applyFont="1" applyBorder="1"/>
    <xf numFmtId="0" fontId="10" fillId="0" borderId="9" xfId="0" applyFont="1" applyBorder="1"/>
    <xf numFmtId="43" fontId="3" fillId="0" borderId="6" xfId="44" applyNumberFormat="1" applyFont="1" applyBorder="1"/>
    <xf numFmtId="0" fontId="10" fillId="0" borderId="7" xfId="0" applyFont="1" applyBorder="1" applyAlignment="1">
      <alignment horizontal="left"/>
    </xf>
    <xf numFmtId="0" fontId="10" fillId="0" borderId="10" xfId="0" applyFont="1" applyBorder="1"/>
    <xf numFmtId="43" fontId="3" fillId="0" borderId="7" xfId="44" applyNumberFormat="1" applyFont="1" applyBorder="1"/>
    <xf numFmtId="43" fontId="3" fillId="0" borderId="2" xfId="44" applyNumberFormat="1" applyFont="1" applyBorder="1"/>
    <xf numFmtId="43" fontId="3" fillId="0" borderId="10" xfId="44" applyNumberFormat="1" applyFont="1" applyBorder="1"/>
    <xf numFmtId="10" fontId="3" fillId="0" borderId="0" xfId="44" applyNumberFormat="1" applyFont="1" applyAlignment="1">
      <alignment horizontal="right"/>
    </xf>
    <xf numFmtId="10" fontId="3" fillId="0" borderId="0" xfId="0" applyNumberFormat="1" applyFont="1" applyAlignment="1">
      <alignment horizontal="right"/>
    </xf>
    <xf numFmtId="5" fontId="6" fillId="0" borderId="0" xfId="0" applyNumberFormat="1" applyFont="1" applyAlignment="1">
      <alignment horizontal="right"/>
    </xf>
    <xf numFmtId="6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5" fontId="3" fillId="0" borderId="0" xfId="0" applyNumberFormat="1" applyFont="1" applyAlignment="1">
      <alignment horizontal="right"/>
    </xf>
    <xf numFmtId="0" fontId="10" fillId="0" borderId="0" xfId="0" applyFont="1" applyAlignment="1">
      <alignment horizontal="center" wrapText="1"/>
    </xf>
    <xf numFmtId="164" fontId="60" fillId="0" borderId="2" xfId="0" quotePrefix="1" applyNumberFormat="1" applyFont="1" applyBorder="1" applyAlignment="1">
      <alignment horizontal="left"/>
    </xf>
    <xf numFmtId="164" fontId="3" fillId="0" borderId="2" xfId="0" applyNumberFormat="1" applyFont="1" applyBorder="1"/>
    <xf numFmtId="1" fontId="3" fillId="0" borderId="2" xfId="43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41" fontId="3" fillId="0" borderId="2" xfId="0" applyNumberFormat="1" applyFont="1" applyBorder="1"/>
    <xf numFmtId="164" fontId="3" fillId="0" borderId="0" xfId="0" applyNumberFormat="1" applyFont="1" applyAlignment="1">
      <alignment horizontal="left"/>
    </xf>
    <xf numFmtId="164" fontId="3" fillId="0" borderId="30" xfId="0" applyNumberFormat="1" applyFont="1" applyBorder="1" applyAlignment="1">
      <alignment horizontal="center"/>
    </xf>
    <xf numFmtId="0" fontId="10" fillId="0" borderId="28" xfId="0" applyFont="1" applyBorder="1"/>
    <xf numFmtId="0" fontId="10" fillId="0" borderId="1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0" fontId="3" fillId="0" borderId="0" xfId="44" applyNumberFormat="1" applyFont="1"/>
    <xf numFmtId="0" fontId="10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left" wrapText="1"/>
    </xf>
    <xf numFmtId="0" fontId="60" fillId="0" borderId="0" xfId="0" applyFont="1"/>
    <xf numFmtId="41" fontId="60" fillId="0" borderId="0" xfId="0" applyNumberFormat="1" applyFont="1"/>
    <xf numFmtId="41" fontId="10" fillId="0" borderId="0" xfId="0" applyNumberFormat="1" applyFont="1"/>
    <xf numFmtId="9" fontId="3" fillId="0" borderId="0" xfId="44" applyFont="1"/>
    <xf numFmtId="0" fontId="10" fillId="0" borderId="5" xfId="0" applyFont="1" applyBorder="1" applyAlignment="1">
      <alignment horizontal="left"/>
    </xf>
    <xf numFmtId="0" fontId="10" fillId="0" borderId="5" xfId="0" applyFont="1" applyBorder="1"/>
    <xf numFmtId="41" fontId="10" fillId="0" borderId="5" xfId="0" applyNumberFormat="1" applyFont="1" applyBorder="1"/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4" fontId="10" fillId="0" borderId="6" xfId="0" applyNumberFormat="1" applyFont="1" applyBorder="1"/>
    <xf numFmtId="0" fontId="3" fillId="0" borderId="6" xfId="0" applyFont="1" applyBorder="1" applyAlignment="1">
      <alignment vertical="top"/>
    </xf>
    <xf numFmtId="0" fontId="10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10" fillId="0" borderId="12" xfId="0" applyFont="1" applyBorder="1"/>
    <xf numFmtId="41" fontId="3" fillId="0" borderId="4" xfId="0" applyNumberFormat="1" applyFont="1" applyBorder="1"/>
    <xf numFmtId="41" fontId="3" fillId="0" borderId="26" xfId="0" applyNumberFormat="1" applyFont="1" applyBorder="1"/>
    <xf numFmtId="0" fontId="3" fillId="0" borderId="8" xfId="0" applyFont="1" applyBorder="1"/>
    <xf numFmtId="41" fontId="10" fillId="0" borderId="2" xfId="0" applyNumberFormat="1" applyFont="1" applyBorder="1"/>
    <xf numFmtId="41" fontId="3" fillId="0" borderId="10" xfId="0" applyNumberFormat="1" applyFont="1" applyBorder="1"/>
    <xf numFmtId="0" fontId="3" fillId="0" borderId="7" xfId="0" applyFont="1" applyBorder="1"/>
    <xf numFmtId="0" fontId="10" fillId="0" borderId="29" xfId="0" applyFont="1" applyBorder="1"/>
    <xf numFmtId="0" fontId="10" fillId="0" borderId="30" xfId="0" applyFont="1" applyBorder="1"/>
    <xf numFmtId="164" fontId="3" fillId="0" borderId="0" xfId="43" applyNumberFormat="1" applyFont="1"/>
    <xf numFmtId="10" fontId="60" fillId="0" borderId="0" xfId="44" applyNumberFormat="1" applyFont="1" applyAlignment="1">
      <alignment horizontal="right"/>
    </xf>
    <xf numFmtId="0" fontId="58" fillId="0" borderId="0" xfId="0" applyFont="1"/>
    <xf numFmtId="0" fontId="59" fillId="0" borderId="0" xfId="0" applyFont="1"/>
    <xf numFmtId="0" fontId="3" fillId="0" borderId="6" xfId="0" applyFont="1" applyBorder="1" applyAlignment="1">
      <alignment horizontal="left" indent="2"/>
    </xf>
    <xf numFmtId="10" fontId="61" fillId="0" borderId="0" xfId="44" applyNumberFormat="1" applyFont="1" applyAlignment="1">
      <alignment horizontal="left"/>
    </xf>
    <xf numFmtId="0" fontId="10" fillId="0" borderId="4" xfId="0" applyFont="1" applyBorder="1" applyAlignment="1">
      <alignment horizontal="center"/>
    </xf>
    <xf numFmtId="164" fontId="3" fillId="0" borderId="4" xfId="43" applyNumberFormat="1" applyFont="1" applyBorder="1"/>
    <xf numFmtId="0" fontId="3" fillId="0" borderId="10" xfId="43" applyNumberFormat="1" applyFont="1" applyBorder="1"/>
    <xf numFmtId="0" fontId="10" fillId="0" borderId="11" xfId="0" applyFont="1" applyBorder="1" applyAlignment="1">
      <alignment horizontal="center"/>
    </xf>
    <xf numFmtId="164" fontId="3" fillId="0" borderId="2" xfId="43" applyNumberFormat="1" applyFont="1" applyBorder="1"/>
    <xf numFmtId="0" fontId="2" fillId="0" borderId="2" xfId="0" applyFont="1" applyBorder="1" applyAlignment="1">
      <alignment horizontal="center"/>
    </xf>
    <xf numFmtId="0" fontId="3" fillId="0" borderId="9" xfId="43" applyNumberFormat="1" applyFont="1" applyBorder="1"/>
    <xf numFmtId="0" fontId="6" fillId="0" borderId="9" xfId="0" applyFont="1" applyBorder="1" applyAlignment="1">
      <alignment horizontal="right"/>
    </xf>
    <xf numFmtId="0" fontId="3" fillId="0" borderId="11" xfId="43" applyNumberFormat="1" applyFont="1" applyBorder="1"/>
    <xf numFmtId="0" fontId="3" fillId="0" borderId="9" xfId="44" applyNumberFormat="1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6" xfId="0" applyFont="1" applyBorder="1"/>
    <xf numFmtId="0" fontId="1" fillId="0" borderId="9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41" fontId="50" fillId="0" borderId="0" xfId="1" applyNumberFormat="1" applyFont="1" applyBorder="1" applyAlignment="1">
      <alignment vertical="top"/>
    </xf>
    <xf numFmtId="41" fontId="42" fillId="0" borderId="0" xfId="1" applyNumberFormat="1" applyFont="1" applyBorder="1" applyAlignment="1">
      <alignment vertical="top"/>
    </xf>
    <xf numFmtId="0" fontId="3" fillId="0" borderId="10" xfId="0" applyFont="1" applyBorder="1"/>
    <xf numFmtId="10" fontId="3" fillId="0" borderId="0" xfId="2" applyNumberFormat="1" applyFont="1" applyAlignment="1">
      <alignment horizontal="right"/>
    </xf>
    <xf numFmtId="0" fontId="1" fillId="0" borderId="7" xfId="0" applyFont="1" applyBorder="1" applyAlignment="1">
      <alignment horizontal="left"/>
    </xf>
    <xf numFmtId="5" fontId="3" fillId="0" borderId="2" xfId="0" applyNumberFormat="1" applyFont="1" applyBorder="1" applyAlignment="1">
      <alignment horizontal="right"/>
    </xf>
    <xf numFmtId="5" fontId="2" fillId="0" borderId="0" xfId="1122" applyNumberFormat="1" applyFont="1" applyAlignment="1">
      <alignment horizontal="center"/>
    </xf>
    <xf numFmtId="5" fontId="3" fillId="0" borderId="0" xfId="1122" applyNumberFormat="1" applyFont="1"/>
    <xf numFmtId="10" fontId="2" fillId="0" borderId="0" xfId="2" applyNumberFormat="1" applyFont="1" applyAlignment="1">
      <alignment horizontal="center"/>
    </xf>
    <xf numFmtId="10" fontId="3" fillId="0" borderId="0" xfId="2" applyNumberFormat="1" applyFont="1"/>
    <xf numFmtId="10" fontId="3" fillId="0" borderId="0" xfId="0" applyNumberFormat="1" applyFont="1"/>
    <xf numFmtId="5" fontId="63" fillId="0" borderId="0" xfId="1122" applyNumberFormat="1" applyFont="1" applyAlignment="1">
      <alignment horizontal="center"/>
    </xf>
    <xf numFmtId="5" fontId="63" fillId="0" borderId="0" xfId="1122" applyNumberFormat="1" applyFont="1"/>
    <xf numFmtId="0" fontId="63" fillId="0" borderId="6" xfId="0" applyFont="1" applyBorder="1" applyAlignment="1">
      <alignment horizontal="left" indent="1"/>
    </xf>
    <xf numFmtId="0" fontId="1" fillId="0" borderId="9" xfId="43" applyNumberFormat="1" applyFont="1" applyBorder="1"/>
    <xf numFmtId="0" fontId="63" fillId="0" borderId="9" xfId="43" applyNumberFormat="1" applyFont="1" applyBorder="1"/>
    <xf numFmtId="0" fontId="1" fillId="0" borderId="6" xfId="0" applyFont="1" applyBorder="1"/>
    <xf numFmtId="11" fontId="6" fillId="0" borderId="0" xfId="1" applyNumberFormat="1" applyFont="1"/>
    <xf numFmtId="0" fontId="46" fillId="61" borderId="23" xfId="3" applyFont="1" applyFill="1" applyBorder="1" applyAlignment="1">
      <alignment vertical="top"/>
    </xf>
    <xf numFmtId="41" fontId="50" fillId="61" borderId="23" xfId="3" applyNumberFormat="1" applyFont="1" applyFill="1" applyBorder="1" applyAlignment="1">
      <alignment vertical="top"/>
    </xf>
    <xf numFmtId="49" fontId="44" fillId="61" borderId="23" xfId="3" applyNumberFormat="1" applyFont="1" applyFill="1" applyBorder="1" applyAlignment="1">
      <alignment horizontal="left" vertical="top"/>
    </xf>
    <xf numFmtId="0" fontId="40" fillId="61" borderId="23" xfId="3" applyFont="1" applyFill="1" applyBorder="1" applyAlignment="1">
      <alignment vertical="top"/>
    </xf>
    <xf numFmtId="41" fontId="42" fillId="61" borderId="23" xfId="3" applyNumberFormat="1" applyFont="1" applyFill="1" applyBorder="1" applyAlignment="1">
      <alignment vertical="top"/>
    </xf>
    <xf numFmtId="41" fontId="42" fillId="61" borderId="24" xfId="3" applyNumberFormat="1" applyFont="1" applyFill="1" applyBorder="1" applyAlignment="1">
      <alignment vertical="top"/>
    </xf>
    <xf numFmtId="0" fontId="7" fillId="61" borderId="24" xfId="3" applyFont="1" applyFill="1" applyBorder="1"/>
    <xf numFmtId="0" fontId="6" fillId="61" borderId="23" xfId="3" applyFont="1" applyFill="1" applyBorder="1"/>
    <xf numFmtId="41" fontId="7" fillId="61" borderId="23" xfId="3" applyNumberFormat="1" applyFont="1" applyFill="1" applyBorder="1"/>
    <xf numFmtId="41" fontId="7" fillId="61" borderId="25" xfId="3" applyNumberFormat="1" applyFont="1" applyFill="1" applyBorder="1"/>
    <xf numFmtId="11" fontId="46" fillId="0" borderId="0" xfId="1" applyNumberFormat="1" applyFont="1" applyAlignment="1">
      <alignment vertical="top"/>
    </xf>
    <xf numFmtId="11" fontId="40" fillId="0" borderId="0" xfId="1" applyNumberFormat="1" applyFont="1" applyAlignment="1">
      <alignment vertical="top"/>
    </xf>
    <xf numFmtId="1" fontId="3" fillId="0" borderId="9" xfId="43" applyNumberFormat="1" applyFont="1" applyBorder="1" applyAlignment="1" applyProtection="1">
      <alignment horizontal="center"/>
    </xf>
    <xf numFmtId="43" fontId="3" fillId="0" borderId="0" xfId="44" applyNumberFormat="1" applyFont="1" applyProtection="1"/>
    <xf numFmtId="43" fontId="3" fillId="0" borderId="9" xfId="44" applyNumberFormat="1" applyFont="1" applyBorder="1" applyProtection="1"/>
    <xf numFmtId="10" fontId="3" fillId="0" borderId="0" xfId="44" applyNumberFormat="1" applyFont="1" applyProtection="1"/>
    <xf numFmtId="41" fontId="50" fillId="62" borderId="23" xfId="3" applyNumberFormat="1" applyFont="1" applyFill="1" applyBorder="1" applyAlignment="1">
      <alignment vertical="top"/>
    </xf>
    <xf numFmtId="41" fontId="3" fillId="63" borderId="0" xfId="0" applyNumberFormat="1" applyFont="1" applyFill="1"/>
    <xf numFmtId="49" fontId="62" fillId="0" borderId="0" xfId="3" applyNumberFormat="1" applyFont="1" applyAlignment="1">
      <alignment vertical="top"/>
    </xf>
    <xf numFmtId="49" fontId="49" fillId="0" borderId="0" xfId="3" applyNumberFormat="1" applyFont="1" applyAlignment="1">
      <alignment horizontal="left" vertical="top"/>
    </xf>
    <xf numFmtId="0" fontId="6" fillId="0" borderId="0" xfId="3" applyFont="1" applyAlignment="1">
      <alignment horizontal="left" wrapText="1"/>
    </xf>
    <xf numFmtId="49" fontId="49" fillId="0" borderId="0" xfId="3" applyNumberFormat="1" applyFont="1" applyAlignment="1">
      <alignment vertical="top"/>
    </xf>
    <xf numFmtId="164" fontId="49" fillId="2" borderId="0" xfId="1" applyNumberFormat="1" applyFont="1" applyFill="1" applyAlignment="1">
      <alignment vertical="top"/>
    </xf>
    <xf numFmtId="164" fontId="49" fillId="0" borderId="0" xfId="1" applyNumberFormat="1" applyFont="1" applyAlignment="1">
      <alignment vertical="top"/>
    </xf>
    <xf numFmtId="49" fontId="62" fillId="0" borderId="0" xfId="3" applyNumberFormat="1" applyFont="1" applyAlignment="1">
      <alignment horizontal="left" vertical="top"/>
    </xf>
    <xf numFmtId="164" fontId="62" fillId="0" borderId="0" xfId="1" applyNumberFormat="1" applyFont="1" applyAlignment="1">
      <alignment vertical="top"/>
    </xf>
    <xf numFmtId="164" fontId="49" fillId="0" borderId="0" xfId="1" applyNumberFormat="1" applyFont="1" applyFill="1" applyAlignment="1">
      <alignment vertical="top"/>
    </xf>
    <xf numFmtId="0" fontId="114" fillId="0" borderId="0" xfId="3" applyFont="1"/>
    <xf numFmtId="0" fontId="115" fillId="0" borderId="0" xfId="3" applyFont="1"/>
    <xf numFmtId="0" fontId="114" fillId="0" borderId="0" xfId="3" applyFont="1" applyAlignment="1">
      <alignment horizontal="center" vertical="center" wrapText="1"/>
    </xf>
    <xf numFmtId="0" fontId="115" fillId="0" borderId="0" xfId="3" applyFont="1" applyAlignment="1">
      <alignment horizontal="center" vertical="center" wrapText="1"/>
    </xf>
    <xf numFmtId="0" fontId="114" fillId="0" borderId="0" xfId="3" applyFont="1" applyAlignment="1">
      <alignment horizontal="center"/>
    </xf>
    <xf numFmtId="0" fontId="115" fillId="0" borderId="0" xfId="3" applyFont="1" applyAlignment="1">
      <alignment horizontal="center"/>
    </xf>
    <xf numFmtId="0" fontId="114" fillId="0" borderId="0" xfId="3" applyFont="1" applyAlignment="1">
      <alignment vertical="top"/>
    </xf>
    <xf numFmtId="0" fontId="115" fillId="0" borderId="0" xfId="3" applyFont="1" applyAlignment="1">
      <alignment vertical="top"/>
    </xf>
    <xf numFmtId="0" fontId="116" fillId="0" borderId="0" xfId="3" applyFont="1" applyAlignment="1">
      <alignment vertical="top"/>
    </xf>
    <xf numFmtId="0" fontId="117" fillId="0" borderId="0" xfId="3" applyFont="1" applyAlignment="1">
      <alignment vertical="top"/>
    </xf>
    <xf numFmtId="0" fontId="116" fillId="0" borderId="0" xfId="3" applyFont="1"/>
    <xf numFmtId="0" fontId="117" fillId="0" borderId="0" xfId="3" applyFont="1"/>
    <xf numFmtId="9" fontId="114" fillId="0" borderId="0" xfId="2" applyFont="1" applyAlignment="1">
      <alignment vertical="top"/>
    </xf>
    <xf numFmtId="164" fontId="114" fillId="0" borderId="0" xfId="3" applyNumberFormat="1" applyFont="1" applyAlignment="1">
      <alignment vertical="top"/>
    </xf>
    <xf numFmtId="164" fontId="114" fillId="0" borderId="0" xfId="1" applyNumberFormat="1" applyFont="1" applyAlignment="1">
      <alignment vertical="top"/>
    </xf>
    <xf numFmtId="0" fontId="114" fillId="0" borderId="0" xfId="3" applyFont="1" applyAlignment="1">
      <alignment horizontal="center" vertical="top"/>
    </xf>
    <xf numFmtId="0" fontId="12" fillId="0" borderId="0" xfId="1" applyNumberFormat="1" applyFont="1"/>
    <xf numFmtId="43" fontId="115" fillId="0" borderId="0" xfId="3" applyNumberFormat="1" applyFont="1" applyAlignment="1">
      <alignment vertical="top"/>
    </xf>
    <xf numFmtId="41" fontId="114" fillId="0" borderId="0" xfId="3" applyNumberFormat="1" applyFont="1" applyAlignment="1">
      <alignment vertical="top"/>
    </xf>
    <xf numFmtId="43" fontId="114" fillId="0" borderId="0" xfId="3" applyNumberFormat="1" applyFont="1" applyAlignment="1">
      <alignment vertical="top"/>
    </xf>
    <xf numFmtId="164" fontId="62" fillId="62" borderId="0" xfId="1" applyNumberFormat="1" applyFont="1" applyFill="1" applyAlignment="1">
      <alignment vertical="top"/>
    </xf>
    <xf numFmtId="49" fontId="118" fillId="0" borderId="23" xfId="3" applyNumberFormat="1" applyFont="1" applyBorder="1" applyAlignment="1">
      <alignment horizontal="left" vertical="top"/>
    </xf>
    <xf numFmtId="0" fontId="49" fillId="0" borderId="23" xfId="3" applyFont="1" applyBorder="1" applyAlignment="1">
      <alignment vertical="top"/>
    </xf>
    <xf numFmtId="41" fontId="62" fillId="0" borderId="23" xfId="3" applyNumberFormat="1" applyFont="1" applyBorder="1" applyAlignment="1">
      <alignment vertical="top"/>
    </xf>
    <xf numFmtId="0" fontId="49" fillId="0" borderId="0" xfId="3" applyFont="1" applyAlignment="1">
      <alignment horizontal="left" wrapText="1"/>
    </xf>
    <xf numFmtId="0" fontId="49" fillId="0" borderId="0" xfId="3" applyFont="1" applyAlignment="1">
      <alignment vertical="top"/>
    </xf>
    <xf numFmtId="0" fontId="50" fillId="0" borderId="3" xfId="3" applyFont="1" applyBorder="1" applyAlignment="1">
      <alignment horizontal="center" vertical="center" wrapText="1"/>
    </xf>
    <xf numFmtId="0" fontId="50" fillId="0" borderId="2" xfId="3" applyFont="1" applyBorder="1" applyAlignment="1">
      <alignment horizontal="center" vertical="center" wrapText="1"/>
    </xf>
    <xf numFmtId="0" fontId="42" fillId="0" borderId="4" xfId="3" applyFont="1" applyBorder="1" applyAlignment="1">
      <alignment horizontal="center" vertical="center" wrapText="1"/>
    </xf>
    <xf numFmtId="0" fontId="42" fillId="0" borderId="3" xfId="3" applyFont="1" applyBorder="1" applyAlignment="1">
      <alignment horizontal="center"/>
    </xf>
    <xf numFmtId="0" fontId="42" fillId="0" borderId="2" xfId="3" applyFont="1" applyBorder="1" applyAlignment="1">
      <alignment horizontal="center"/>
    </xf>
    <xf numFmtId="0" fontId="42" fillId="0" borderId="11" xfId="3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10" fillId="0" borderId="8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59" fillId="0" borderId="29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</cellXfs>
  <cellStyles count="16531">
    <cellStyle name="20% - Accent1" xfId="26" builtinId="30" customBuiltin="1"/>
    <cellStyle name="20% - Accent1 10" xfId="307" xr:uid="{7D2E63E7-9F38-4071-9E44-AF65F331EA1E}"/>
    <cellStyle name="20% - Accent1 10 2" xfId="673" xr:uid="{D9FE8FFF-E33F-4345-BD2D-29BC850296CC}"/>
    <cellStyle name="20% - Accent1 10 2 2" xfId="4749" xr:uid="{F87B8518-C3AD-44E4-B340-0D3C9A43C6A5}"/>
    <cellStyle name="20% - Accent1 10 2 2 2" xfId="12152" xr:uid="{18429CBA-4F09-4CCE-B318-6AD512C27AEE}"/>
    <cellStyle name="20% - Accent1 10 2 3" xfId="6860" xr:uid="{081E8648-A636-4046-8A88-47FC0C372DD7}"/>
    <cellStyle name="20% - Accent1 10 2 3 2" xfId="14053" xr:uid="{DFEBB94D-6620-4AF5-9ED7-DC237A4DC4FB}"/>
    <cellStyle name="20% - Accent1 10 2 4" xfId="10542" xr:uid="{12BB8A22-F2E2-47B3-8C12-E478A62D5AA9}"/>
    <cellStyle name="20% - Accent1 10 2 5" xfId="2878" xr:uid="{F7F5FBE8-CA06-4A0E-BD3F-08BEBC10AEF7}"/>
    <cellStyle name="20% - Accent1 10 3" xfId="4712" xr:uid="{652D1F2F-9A4B-4A5C-A01A-1F8F2927F55A}"/>
    <cellStyle name="20% - Accent1 10 3 2" xfId="12111" xr:uid="{1968DEE7-0C15-4C10-AEA2-F1930C30B32B}"/>
    <cellStyle name="20% - Accent1 10 4" xfId="6861" xr:uid="{914D3879-5429-41E4-9B33-7D251ECAE64B}"/>
    <cellStyle name="20% - Accent1 10 4 2" xfId="14054" xr:uid="{9685A1ED-C9C3-41F8-894D-CE7A228F98E2}"/>
    <cellStyle name="20% - Accent1 10 5" xfId="9417" xr:uid="{86FCA91A-DAE8-48C8-9EBD-C6E456D57CA1}"/>
    <cellStyle name="20% - Accent1 10 5 2" xfId="16400" xr:uid="{339692D1-9A43-496D-BFB3-316F4E586620}"/>
    <cellStyle name="20% - Accent1 10 6" xfId="9625" xr:uid="{C5D0A316-A007-430A-ABBA-BF3000707CA1}"/>
    <cellStyle name="20% - Accent1 10 7" xfId="1196" xr:uid="{33924B4D-A347-4043-9597-1C56E99111F0}"/>
    <cellStyle name="20% - Accent1 11" xfId="320" xr:uid="{42A8A495-46D9-4911-821B-35FF1EEB55F8}"/>
    <cellStyle name="20% - Accent1 11 2" xfId="686" xr:uid="{40F6BD6F-3288-4870-BE32-3F738FA6C7AF}"/>
    <cellStyle name="20% - Accent1 11 2 2" xfId="10543" xr:uid="{BCBBCC6E-DF8A-4D0D-978B-6512C69C2FA1}"/>
    <cellStyle name="20% - Accent1 11 2 3" xfId="2879" xr:uid="{FE07A309-3AAC-4629-9E16-D5BE9A029085}"/>
    <cellStyle name="20% - Accent1 11 3" xfId="4937" xr:uid="{388883C2-3862-4C99-BB07-68736AD191CB}"/>
    <cellStyle name="20% - Accent1 11 3 2" xfId="12343" xr:uid="{A4062333-3E3E-4669-A170-9D4B0452A0A2}"/>
    <cellStyle name="20% - Accent1 11 4" xfId="6859" xr:uid="{C80A00BF-4158-4CE0-A98F-A162C74AF0FC}"/>
    <cellStyle name="20% - Accent1 11 4 2" xfId="14052" xr:uid="{C88F5A93-67F5-4507-A499-E06C43B7127B}"/>
    <cellStyle name="20% - Accent1 11 5" xfId="9506" xr:uid="{135959D9-6BDB-401F-9298-D0452FF8B401}"/>
    <cellStyle name="20% - Accent1 11 5 2" xfId="16489" xr:uid="{419C368D-0D18-4DF9-944B-BCF5B76F0309}"/>
    <cellStyle name="20% - Accent1 11 6" xfId="9610" xr:uid="{5737E200-6727-46F5-8095-9D6E94F8F539}"/>
    <cellStyle name="20% - Accent1 11 7" xfId="1181" xr:uid="{3B7E24EB-2D49-424A-B441-2D5D9C6E290E}"/>
    <cellStyle name="20% - Accent1 12" xfId="333" xr:uid="{35F464EB-3FE9-46C2-8DB9-AECEB53C057E}"/>
    <cellStyle name="20% - Accent1 12 2" xfId="699" xr:uid="{47871FF4-1EC2-4571-9073-94E75E0DD512}"/>
    <cellStyle name="20% - Accent1 12 2 2" xfId="2881" xr:uid="{E4671EF6-7270-4B23-AC27-D21CCB2C3372}"/>
    <cellStyle name="20% - Accent1 12 2 2 2" xfId="10545" xr:uid="{4F16BC9E-81A6-4684-8B9F-E8D33419F314}"/>
    <cellStyle name="20% - Accent1 12 2 3" xfId="5055" xr:uid="{FC0C3171-8908-4016-84BE-DC8F81FE48DC}"/>
    <cellStyle name="20% - Accent1 12 2 3 2" xfId="12463" xr:uid="{28417D90-A9ED-446D-B319-B4020AB8032E}"/>
    <cellStyle name="20% - Accent1 12 2 4" xfId="6857" xr:uid="{490BDC86-6506-4736-932A-6145413F0090}"/>
    <cellStyle name="20% - Accent1 12 2 4 2" xfId="14050" xr:uid="{2A38D9B7-C103-4C16-AB84-2831729E8D53}"/>
    <cellStyle name="20% - Accent1 12 2 5" xfId="9612" xr:uid="{05C1DDD1-F33B-447C-9C00-87CC09479EBA}"/>
    <cellStyle name="20% - Accent1 12 2 6" xfId="1183" xr:uid="{EAC0F1DD-47CF-4E62-ABF8-F35AAA69E028}"/>
    <cellStyle name="20% - Accent1 12 3" xfId="2880" xr:uid="{7F653401-F192-45B4-BFA1-0F3C4257FF2C}"/>
    <cellStyle name="20% - Accent1 12 3 2" xfId="10544" xr:uid="{399F8325-98CA-47B9-A564-58D600D2C9F2}"/>
    <cellStyle name="20% - Accent1 12 4" xfId="4730" xr:uid="{98C78CE7-9BEE-44EB-A55D-3624AAC17071}"/>
    <cellStyle name="20% - Accent1 12 4 2" xfId="12131" xr:uid="{4CBB2451-BD28-4166-ABCA-EC8DE21A1DB0}"/>
    <cellStyle name="20% - Accent1 12 5" xfId="6858" xr:uid="{FD8F11DE-8DC1-4895-9B0A-9083C9AE6848}"/>
    <cellStyle name="20% - Accent1 12 5 2" xfId="14051" xr:uid="{F1B6999D-2CA3-47A4-BCC6-0D1DA09B3C64}"/>
    <cellStyle name="20% - Accent1 12 6" xfId="8662" xr:uid="{6EE66115-CE69-49FB-8124-269C205586CB}"/>
    <cellStyle name="20% - Accent1 12 6 2" xfId="15690" xr:uid="{B149FCA7-6AE4-45D3-82AF-8A60EAD1EB12}"/>
    <cellStyle name="20% - Accent1 12 7" xfId="9611" xr:uid="{3D90555A-F1F7-43A4-9C5B-B5EEA0CC019C}"/>
    <cellStyle name="20% - Accent1 12 8" xfId="1182" xr:uid="{9BB56F4D-C495-454C-94B5-59D990ACD7D2}"/>
    <cellStyle name="20% - Accent1 13" xfId="346" xr:uid="{34267EDC-08AD-478E-BCA0-7EA77235B7B9}"/>
    <cellStyle name="20% - Accent1 13 2" xfId="714" xr:uid="{9DB2AF4C-F167-49DC-AC59-9925899D63BE}"/>
    <cellStyle name="20% - Accent1 13 2 2" xfId="10546" xr:uid="{392D9B81-687E-4B0C-88EF-2A7991BA2D06}"/>
    <cellStyle name="20% - Accent1 13 2 3" xfId="2882" xr:uid="{97DE6B55-8BC8-48F6-B194-6CD2714C8874}"/>
    <cellStyle name="20% - Accent1 13 3" xfId="4926" xr:uid="{091D2A74-8BA1-4C74-963C-B735E96F725B}"/>
    <cellStyle name="20% - Accent1 13 3 2" xfId="12332" xr:uid="{AAC4F5A8-2DD2-4909-B1BF-C9B06419A5E7}"/>
    <cellStyle name="20% - Accent1 13 4" xfId="6856" xr:uid="{B9B4CDE9-2730-46A0-B447-3225DC3E4B6E}"/>
    <cellStyle name="20% - Accent1 13 4 2" xfId="14049" xr:uid="{B176F7A4-E764-4E1B-8298-2DC54B3DC0A9}"/>
    <cellStyle name="20% - Accent1 13 5" xfId="9624" xr:uid="{91168BF1-839E-43A1-AD8E-347983C90256}"/>
    <cellStyle name="20% - Accent1 13 6" xfId="1195" xr:uid="{508A452B-D97E-4DA1-814E-62FAA4596856}"/>
    <cellStyle name="20% - Accent1 14" xfId="359" xr:uid="{4BAD274B-2F9F-4424-91B6-6C77D169461C}"/>
    <cellStyle name="20% - Accent1 14 2" xfId="727" xr:uid="{2028D0C4-ACDE-4675-8F54-A6B5B26C7EF6}"/>
    <cellStyle name="20% - Accent1 14 2 2" xfId="10547" xr:uid="{9B8714C7-8737-4F25-9A44-EFAE14C1E69A}"/>
    <cellStyle name="20% - Accent1 14 2 3" xfId="2883" xr:uid="{B6886172-473C-40D0-87CC-4299342A6889}"/>
    <cellStyle name="20% - Accent1 14 3" xfId="4895" xr:uid="{57326F08-0101-4F07-A369-BA2189EA1FB2}"/>
    <cellStyle name="20% - Accent1 14 3 2" xfId="12300" xr:uid="{CFAF3DF3-4FCD-4611-8374-017419448976}"/>
    <cellStyle name="20% - Accent1 14 4" xfId="6855" xr:uid="{B70D55E8-64F2-4D00-AB5C-6E318FE36428}"/>
    <cellStyle name="20% - Accent1 14 4 2" xfId="14048" xr:uid="{3EACBD0C-8418-4149-BEBB-1031C8D5BCBB}"/>
    <cellStyle name="20% - Accent1 14 5" xfId="9616" xr:uid="{60E72ACD-82ED-4A80-B3C3-DB5CA4E8E278}"/>
    <cellStyle name="20% - Accent1 14 6" xfId="1187" xr:uid="{4489E478-4118-43B8-9F72-1292A1D27A97}"/>
    <cellStyle name="20% - Accent1 15" xfId="372" xr:uid="{E9800FBE-EA6A-40FD-A2E8-B7CD6A198C61}"/>
    <cellStyle name="20% - Accent1 15 2" xfId="740" xr:uid="{5DE933FA-693A-4EAF-A750-427A61B778F6}"/>
    <cellStyle name="20% - Accent1 15 2 2" xfId="10548" xr:uid="{1B8C6D11-5140-4468-97C7-0CED04FD221A}"/>
    <cellStyle name="20% - Accent1 15 2 3" xfId="2884" xr:uid="{0B0DF9EA-A1F5-4D49-B056-FCB1475F0AA9}"/>
    <cellStyle name="20% - Accent1 15 3" xfId="4770" xr:uid="{575F556C-237B-4D10-A8C4-0265CBF9B78C}"/>
    <cellStyle name="20% - Accent1 15 3 2" xfId="12173" xr:uid="{E952325E-CADF-48B2-A0CE-4DD484F821C7}"/>
    <cellStyle name="20% - Accent1 15 4" xfId="6854" xr:uid="{1B0255C8-1400-4B55-9B4A-7A5729BB992A}"/>
    <cellStyle name="20% - Accent1 15 4 2" xfId="14047" xr:uid="{89842FCB-E001-4F7F-811C-26E2630D6E4A}"/>
    <cellStyle name="20% - Accent1 15 5" xfId="9609" xr:uid="{92A9511F-2A4B-4648-A799-A69BA99713C4}"/>
    <cellStyle name="20% - Accent1 15 6" xfId="1180" xr:uid="{23DA90F3-04D4-45B1-965D-88680E2E994D}"/>
    <cellStyle name="20% - Accent1 16" xfId="385" xr:uid="{CE769D3D-D4AE-4686-ADE6-7BA74E896E01}"/>
    <cellStyle name="20% - Accent1 16 2" xfId="753" xr:uid="{4D14008C-DB3B-4129-8DDC-571641F5F7A6}"/>
    <cellStyle name="20% - Accent1 16 2 2" xfId="10549" xr:uid="{7A4DC2E5-A0E8-4515-8EFF-DBD98F7CE40D}"/>
    <cellStyle name="20% - Accent1 16 2 3" xfId="2885" xr:uid="{1EF96EE0-75D7-4660-8DC5-1B9A9E35CCFC}"/>
    <cellStyle name="20% - Accent1 16 3" xfId="4791" xr:uid="{559C2031-C678-4796-8BB2-84AD45253921}"/>
    <cellStyle name="20% - Accent1 16 3 2" xfId="12196" xr:uid="{4426CFAB-021B-4D53-A7E0-94E8D32A8226}"/>
    <cellStyle name="20% - Accent1 16 4" xfId="6853" xr:uid="{1D327526-3945-4909-9AFD-1572A470D67D}"/>
    <cellStyle name="20% - Accent1 16 4 2" xfId="14046" xr:uid="{670345F0-8EFF-40A8-9DE4-E8BC57A605EF}"/>
    <cellStyle name="20% - Accent1 16 5" xfId="9615" xr:uid="{1D7031D5-9C11-4776-8737-21D3B6B52C26}"/>
    <cellStyle name="20% - Accent1 16 6" xfId="1186" xr:uid="{E7F8B1BC-A5D0-4D94-AD97-411A929E6E48}"/>
    <cellStyle name="20% - Accent1 17" xfId="398" xr:uid="{3D6829EE-E69C-4B34-A523-0BEAB84B6E61}"/>
    <cellStyle name="20% - Accent1 17 2" xfId="766" xr:uid="{04624505-037A-4713-81E7-657344E98FF8}"/>
    <cellStyle name="20% - Accent1 17 2 2" xfId="10550" xr:uid="{859E3129-AEF5-4755-9A10-743AB83D3C9C}"/>
    <cellStyle name="20% - Accent1 17 2 3" xfId="2886" xr:uid="{762563E1-CE32-43DB-921E-F656485C1157}"/>
    <cellStyle name="20% - Accent1 17 3" xfId="4411" xr:uid="{7017A002-C409-47E7-8865-9160B81A76FB}"/>
    <cellStyle name="20% - Accent1 17 3 2" xfId="11810" xr:uid="{59C8E057-A337-482F-9711-DE05886E75B9}"/>
    <cellStyle name="20% - Accent1 17 4" xfId="6852" xr:uid="{7E1D6D55-3044-4741-9C73-CB1C70CBCB30}"/>
    <cellStyle name="20% - Accent1 17 4 2" xfId="14045" xr:uid="{35C53CB6-DBEF-4258-B15E-1440C70B0F4D}"/>
    <cellStyle name="20% - Accent1 17 5" xfId="9620" xr:uid="{32BBE021-51C7-4086-9DAF-8B7B6C6BFA55}"/>
    <cellStyle name="20% - Accent1 17 6" xfId="1191" xr:uid="{DE651D09-3562-4A5F-B9E2-62B9BC0EAC83}"/>
    <cellStyle name="20% - Accent1 18" xfId="411" xr:uid="{A736FDD1-26EA-4FF5-BA57-4E2D4B15801E}"/>
    <cellStyle name="20% - Accent1 18 2" xfId="779" xr:uid="{17173E0A-5159-47D7-A421-DD7B8F91F6EA}"/>
    <cellStyle name="20% - Accent1 18 2 2" xfId="10551" xr:uid="{4DA65945-EFB6-496E-8124-B94402D9EBEA}"/>
    <cellStyle name="20% - Accent1 18 2 3" xfId="2887" xr:uid="{B76085F9-BA70-4ACD-B550-9C720F87D703}"/>
    <cellStyle name="20% - Accent1 18 3" xfId="5092" xr:uid="{23786BA0-A2CA-46BC-A05D-4E21B7D98EDB}"/>
    <cellStyle name="20% - Accent1 18 3 2" xfId="12500" xr:uid="{AB433803-AF4F-41DF-BE1B-CBADA5E15642}"/>
    <cellStyle name="20% - Accent1 18 4" xfId="6801" xr:uid="{FC7336D2-2750-43C8-8E02-7FA7676F62C0}"/>
    <cellStyle name="20% - Accent1 18 4 2" xfId="13994" xr:uid="{222389FE-55C6-4A37-9A28-E52F77F029AB}"/>
    <cellStyle name="20% - Accent1 18 5" xfId="9623" xr:uid="{3717FBD2-B5F3-435A-A962-9D3890FE2FA0}"/>
    <cellStyle name="20% - Accent1 18 6" xfId="1194" xr:uid="{E721FC87-78C5-4D5C-99CF-23FC13F9E793}"/>
    <cellStyle name="20% - Accent1 19" xfId="424" xr:uid="{519993AA-E0EB-4E19-9EF7-69D0A1596FE8}"/>
    <cellStyle name="20% - Accent1 19 2" xfId="792" xr:uid="{209EB432-DA70-41A3-A19A-3C8A529217D6}"/>
    <cellStyle name="20% - Accent1 19 2 2" xfId="11427" xr:uid="{A9B9BD0B-5C6F-4BE5-A9E1-1198AFFA6179}"/>
    <cellStyle name="20% - Accent1 19 3" xfId="5047" xr:uid="{D1833B7E-D0ED-401E-8AD0-C5D8932BA17D}"/>
    <cellStyle name="20% - Accent1 19 3 2" xfId="12455" xr:uid="{8AE29C97-6FA3-4192-9069-AFF8CDB34954}"/>
    <cellStyle name="20% - Accent1 19 4" xfId="6851" xr:uid="{57E2B0DD-523B-405A-86D6-01976CA3EB03}"/>
    <cellStyle name="20% - Accent1 19 4 2" xfId="14044" xr:uid="{EBE166B5-07C0-44C0-9AA7-FC40880E1138}"/>
    <cellStyle name="20% - Accent1 19 5" xfId="10490" xr:uid="{0A0FC457-07FB-42F8-AE13-66F63CDC99EA}"/>
    <cellStyle name="20% - Accent1 2" xfId="68" xr:uid="{00000000-0005-0000-0000-000001000000}"/>
    <cellStyle name="20% - Accent1 2 10" xfId="4134" xr:uid="{90F47022-FAFD-45DF-8A1E-43BEA0B26140}"/>
    <cellStyle name="20% - Accent1 2 10 2" xfId="6849" xr:uid="{13C3A4A9-5802-4ED3-9F86-5C951A80F540}"/>
    <cellStyle name="20% - Accent1 2 10 2 2" xfId="14042" xr:uid="{EFFE305A-8DC5-4D59-9A30-1CB30FD28666}"/>
    <cellStyle name="20% - Accent1 2 10 3" xfId="11536" xr:uid="{8F1B9DEE-E51F-49BF-B6C1-911B5D95FAC1}"/>
    <cellStyle name="20% - Accent1 2 11" xfId="5008" xr:uid="{6A351C86-6E70-4625-A76D-310C2ED0049D}"/>
    <cellStyle name="20% - Accent1 2 11 2" xfId="12416" xr:uid="{EEF9841B-FE22-4A81-917D-512BBB04072C}"/>
    <cellStyle name="20% - Accent1 2 12" xfId="5708" xr:uid="{A7DA58BC-C895-4ACF-89AA-41481C25ACCF}"/>
    <cellStyle name="20% - Accent1 2 12 2" xfId="12891" xr:uid="{EBCF6896-EEA4-4A7A-AEFB-A07E2DBC70E9}"/>
    <cellStyle name="20% - Accent1 2 13" xfId="6277" xr:uid="{9378C1FB-23C7-405E-898E-51447B804F35}"/>
    <cellStyle name="20% - Accent1 2 13 2" xfId="13470" xr:uid="{8EBAD64B-12F7-4575-8C89-37864CA3299C}"/>
    <cellStyle name="20% - Accent1 2 14" xfId="6850" xr:uid="{C264C4D2-6639-4DF7-A65A-6B1ECDAA48A5}"/>
    <cellStyle name="20% - Accent1 2 14 2" xfId="14043" xr:uid="{B32345E8-BF1A-4D57-B646-6D919CE63C21}"/>
    <cellStyle name="20% - Accent1 2 15" xfId="8138" xr:uid="{4D5D59A3-E38B-4127-BEF6-137BC8D86CF0}"/>
    <cellStyle name="20% - Accent1 2 15 2" xfId="15166" xr:uid="{E02D205D-ECE9-4F48-A475-2978F68E2214}"/>
    <cellStyle name="20% - Accent1 2 16" xfId="9557" xr:uid="{B8EBAF56-5EC2-49D0-A14E-53BE3DA12E58}"/>
    <cellStyle name="20% - Accent1 2 17" xfId="9619" xr:uid="{359B4E3D-ED66-489E-970C-B75DFEC1A47C}"/>
    <cellStyle name="20% - Accent1 2 18" xfId="1190" xr:uid="{06A63CFF-3194-4661-82F4-EB121FB523EF}"/>
    <cellStyle name="20% - Accent1 2 2" xfId="211" xr:uid="{836B48F3-AF9B-4429-A511-A9B09FD42595}"/>
    <cellStyle name="20% - Accent1 2 2 10" xfId="6848" xr:uid="{2B17D0D5-24FD-40CE-B19C-22683303EC95}"/>
    <cellStyle name="20% - Accent1 2 2 10 2" xfId="14041" xr:uid="{9AC23F6D-7D7E-44CE-83A0-D6FCA4FBC8E1}"/>
    <cellStyle name="20% - Accent1 2 2 11" xfId="8184" xr:uid="{D4676E49-5B54-4FF8-9591-B5C6CD382A45}"/>
    <cellStyle name="20% - Accent1 2 2 11 2" xfId="15212" xr:uid="{D4ADD972-3016-49FE-9A8B-696F1B66E1FE}"/>
    <cellStyle name="20% - Accent1 2 2 12" xfId="9607" xr:uid="{4BF441CD-1B16-47BA-9ADE-5B25D2626841}"/>
    <cellStyle name="20% - Accent1 2 2 13" xfId="1178" xr:uid="{6B8E6B6B-4DC8-4075-BF99-CE9002D0818F}"/>
    <cellStyle name="20% - Accent1 2 2 2" xfId="578" xr:uid="{159C4C8A-2C80-44E0-B994-D5E8756F6493}"/>
    <cellStyle name="20% - Accent1 2 2 2 10" xfId="8327" xr:uid="{3F6B8C7E-9316-451B-A587-A2267E1C2F15}"/>
    <cellStyle name="20% - Accent1 2 2 2 10 2" xfId="15355" xr:uid="{CB1DCAFB-F398-4E70-AD31-4CF9A20349D2}"/>
    <cellStyle name="20% - Accent1 2 2 2 11" xfId="9618" xr:uid="{492418F6-6DE8-4460-B535-47C6158926A2}"/>
    <cellStyle name="20% - Accent1 2 2 2 12" xfId="1189" xr:uid="{DA9EBCC6-1852-4C8B-9669-76A8FA3477B6}"/>
    <cellStyle name="20% - Accent1 2 2 2 2" xfId="1193" xr:uid="{6FA0C767-B3C5-4ED8-8B7D-AC507FD38442}"/>
    <cellStyle name="20% - Accent1 2 2 2 2 10" xfId="9622" xr:uid="{F1063745-3884-4E28-AEE1-30B748DE3922}"/>
    <cellStyle name="20% - Accent1 2 2 2 2 2" xfId="1184" xr:uid="{9D6F9CBC-5332-43CA-92C3-58702B8C8913}"/>
    <cellStyle name="20% - Accent1 2 2 2 2 2 2" xfId="2892" xr:uid="{BEADE32C-103D-4EE6-9933-062437950302}"/>
    <cellStyle name="20% - Accent1 2 2 2 2 2 2 2" xfId="10556" xr:uid="{D982947D-EEE6-4F0B-8DC0-E8CCBB4935F0}"/>
    <cellStyle name="20% - Accent1 2 2 2 2 2 3" xfId="4782" xr:uid="{81FDF61A-CA61-4E44-BDEC-79F621843351}"/>
    <cellStyle name="20% - Accent1 2 2 2 2 2 3 2" xfId="12187" xr:uid="{412B60CB-85A9-4090-A361-34668E153BA6}"/>
    <cellStyle name="20% - Accent1 2 2 2 2 2 4" xfId="6845" xr:uid="{A14F4D0D-4F9E-4139-902F-8EEF50140269}"/>
    <cellStyle name="20% - Accent1 2 2 2 2 2 4 2" xfId="14038" xr:uid="{312FB59A-5819-4352-965F-D27DA60FEC06}"/>
    <cellStyle name="20% - Accent1 2 2 2 2 2 5" xfId="9195" xr:uid="{4FE3E1A0-D0B6-4E38-963F-EA0EFA7ACBC2}"/>
    <cellStyle name="20% - Accent1 2 2 2 2 2 5 2" xfId="16225" xr:uid="{0482C083-9D67-4E57-968F-2E51F6DF9FEC}"/>
    <cellStyle name="20% - Accent1 2 2 2 2 2 6" xfId="9613" xr:uid="{21642825-7020-4061-95BA-A9573347B128}"/>
    <cellStyle name="20% - Accent1 2 2 2 2 3" xfId="2891" xr:uid="{366FA8E2-E1DB-4057-9D8D-5F7767D12515}"/>
    <cellStyle name="20% - Accent1 2 2 2 2 3 2" xfId="6844" xr:uid="{DD4F6C93-1167-4A11-A743-09001D5FDB38}"/>
    <cellStyle name="20% - Accent1 2 2 2 2 3 2 2" xfId="14037" xr:uid="{3283508E-1891-48B7-A9C0-001C3B09C9FD}"/>
    <cellStyle name="20% - Accent1 2 2 2 2 3 3" xfId="10555" xr:uid="{9A5A3D6D-906B-4917-863D-1AD59BF4689E}"/>
    <cellStyle name="20% - Accent1 2 2 2 2 4" xfId="4648" xr:uid="{4E826243-69DC-40EC-AAB9-17CAF213165E}"/>
    <cellStyle name="20% - Accent1 2 2 2 2 4 2" xfId="12047" xr:uid="{04E81F08-FE80-4782-AFE9-65D868589ABF}"/>
    <cellStyle name="20% - Accent1 2 2 2 2 5" xfId="5067" xr:uid="{CC4AB565-9498-484C-8C9C-0AF36ED9D656}"/>
    <cellStyle name="20% - Accent1 2 2 2 2 5 2" xfId="12475" xr:uid="{20D7171A-C337-4CD7-BAFA-F70A83A5CA17}"/>
    <cellStyle name="20% - Accent1 2 2 2 2 6" xfId="6186" xr:uid="{B32E3010-6ECF-4C6C-9600-57362BB9DE6C}"/>
    <cellStyle name="20% - Accent1 2 2 2 2 6 2" xfId="13369" xr:uid="{7A41AA62-CB28-4AC0-97E2-717E92C6A2E2}"/>
    <cellStyle name="20% - Accent1 2 2 2 2 7" xfId="6755" xr:uid="{D5DE8F91-B463-4083-B468-9C2A355100D4}"/>
    <cellStyle name="20% - Accent1 2 2 2 2 7 2" xfId="13948" xr:uid="{FFBF75E6-D703-4DC4-BD93-4361D3D00F6D}"/>
    <cellStyle name="20% - Accent1 2 2 2 2 8" xfId="6846" xr:uid="{4C5F9DE3-CC7B-4780-9518-BEEBFFAAAF95}"/>
    <cellStyle name="20% - Accent1 2 2 2 2 8 2" xfId="14039" xr:uid="{BB46F41C-4FE7-44E3-96DB-C128B2C36E2E}"/>
    <cellStyle name="20% - Accent1 2 2 2 2 9" xfId="8616" xr:uid="{464130A0-083B-4593-91B4-B742758A81DC}"/>
    <cellStyle name="20% - Accent1 2 2 2 2 9 2" xfId="15644" xr:uid="{9359F2C5-D0D7-40E3-8B11-AABAF2C8EED2}"/>
    <cellStyle name="20% - Accent1 2 2 2 3" xfId="1185" xr:uid="{FE964B2D-95BC-4AFF-8732-EF8637635B89}"/>
    <cellStyle name="20% - Accent1 2 2 2 3 2" xfId="2893" xr:uid="{9EE4DD9B-DB95-47DE-B1F9-7632281BE6D8}"/>
    <cellStyle name="20% - Accent1 2 2 2 3 2 2" xfId="10557" xr:uid="{84D46FB3-3B06-4CB1-B9A3-525F6358F068}"/>
    <cellStyle name="20% - Accent1 2 2 2 3 3" xfId="4075" xr:uid="{0748AB25-DF2D-4EF7-BB92-7D6DD4A0A489}"/>
    <cellStyle name="20% - Accent1 2 2 2 3 3 2" xfId="11477" xr:uid="{DFA3705E-3F04-49DB-844E-04EE514B0DBD}"/>
    <cellStyle name="20% - Accent1 2 2 2 3 4" xfId="6843" xr:uid="{55F7BEE7-49EB-4F14-B132-5214D7C2B2E4}"/>
    <cellStyle name="20% - Accent1 2 2 2 3 4 2" xfId="14036" xr:uid="{F0AFAE89-1393-41C5-84E3-D6D869B3C74A}"/>
    <cellStyle name="20% - Accent1 2 2 2 3 5" xfId="8906" xr:uid="{00867540-D24F-4DC9-805F-D5A8027C5C05}"/>
    <cellStyle name="20% - Accent1 2 2 2 3 5 2" xfId="15936" xr:uid="{61864443-BF48-485E-A4E8-663E6117A8EA}"/>
    <cellStyle name="20% - Accent1 2 2 2 3 6" xfId="9614" xr:uid="{9F2556DB-A9E8-4637-BF6A-CE1ED9F56EF6}"/>
    <cellStyle name="20% - Accent1 2 2 2 4" xfId="2890" xr:uid="{4DBBBD5E-479B-40E9-B7DD-367460D77558}"/>
    <cellStyle name="20% - Accent1 2 2 2 4 2" xfId="6842" xr:uid="{54ABC151-D283-4658-B712-3B046F676C39}"/>
    <cellStyle name="20% - Accent1 2 2 2 4 2 2" xfId="14035" xr:uid="{EE2932D2-2BBF-47CE-9798-90F36948351D}"/>
    <cellStyle name="20% - Accent1 2 2 2 4 3" xfId="10554" xr:uid="{03BF38AA-EA6B-4E19-894B-E1A6BA249258}"/>
    <cellStyle name="20% - Accent1 2 2 2 5" xfId="4348" xr:uid="{879C27B8-4042-419E-AD3F-39205464594D}"/>
    <cellStyle name="20% - Accent1 2 2 2 5 2" xfId="11750" xr:uid="{953B73AF-BC81-4BAC-86E8-5209A1304CFC}"/>
    <cellStyle name="20% - Accent1 2 2 2 6" xfId="5040" xr:uid="{0BB5084F-1433-4728-917D-2CDC609BF63F}"/>
    <cellStyle name="20% - Accent1 2 2 2 6 2" xfId="12448" xr:uid="{DE39AF99-497F-46E6-8C0E-52A7740AAFEF}"/>
    <cellStyle name="20% - Accent1 2 2 2 7" xfId="5897" xr:uid="{0505CD94-2DF8-432A-ABEB-318E32521804}"/>
    <cellStyle name="20% - Accent1 2 2 2 7 2" xfId="13080" xr:uid="{47B9EBFC-3ABD-4699-8904-2A918A0CA8A7}"/>
    <cellStyle name="20% - Accent1 2 2 2 8" xfId="6466" xr:uid="{5CFBD1FD-B3C3-45CB-84D8-51E0C9CD8D4C}"/>
    <cellStyle name="20% - Accent1 2 2 2 8 2" xfId="13659" xr:uid="{8BFF25DB-2895-4770-BE72-67B3890B5A11}"/>
    <cellStyle name="20% - Accent1 2 2 2 9" xfId="6847" xr:uid="{02AE47BB-C98A-425A-BD58-807E1F3A3A78}"/>
    <cellStyle name="20% - Accent1 2 2 2 9 2" xfId="14040" xr:uid="{4CCBC0AB-9ACD-473D-8BE3-9E8955782260}"/>
    <cellStyle name="20% - Accent1 2 2 3" xfId="1198" xr:uid="{3CDD660E-A748-41DA-B3B6-D12E9B341A72}"/>
    <cellStyle name="20% - Accent1 2 2 3 10" xfId="9627" xr:uid="{F6EA12D2-EF03-40A7-9368-12613E99A530}"/>
    <cellStyle name="20% - Accent1 2 2 3 2" xfId="1179" xr:uid="{BD701626-EE07-4AFA-84B2-2173C46AE780}"/>
    <cellStyle name="20% - Accent1 2 2 3 2 2" xfId="2895" xr:uid="{43DC72B4-23D0-407A-964B-537227B2E81A}"/>
    <cellStyle name="20% - Accent1 2 2 3 2 2 2" xfId="10559" xr:uid="{C91DF9AF-86E0-4660-8514-5ED4655F34BC}"/>
    <cellStyle name="20% - Accent1 2 2 3 2 3" xfId="5003" xr:uid="{0716B77B-4802-4D43-BD55-98C51AC3067B}"/>
    <cellStyle name="20% - Accent1 2 2 3 2 3 2" xfId="12411" xr:uid="{2D1C5BD8-C0B4-4B60-8E55-83153B2152B8}"/>
    <cellStyle name="20% - Accent1 2 2 3 2 4" xfId="6840" xr:uid="{92B3E7FE-68E6-45E0-B522-F9ADFAFD7B02}"/>
    <cellStyle name="20% - Accent1 2 2 3 2 4 2" xfId="14033" xr:uid="{17E531A2-86AB-4BE8-ABCA-2080E554FC3C}"/>
    <cellStyle name="20% - Accent1 2 2 3 2 5" xfId="9052" xr:uid="{9013F713-0311-425C-98E1-A698AFBB2C45}"/>
    <cellStyle name="20% - Accent1 2 2 3 2 5 2" xfId="16082" xr:uid="{12930BD2-C897-4B87-BCDD-3BCA85CF1CE5}"/>
    <cellStyle name="20% - Accent1 2 2 3 2 6" xfId="9608" xr:uid="{D03C3488-223C-42E9-B359-23630B810ABC}"/>
    <cellStyle name="20% - Accent1 2 2 3 3" xfId="2894" xr:uid="{AA895397-E3EA-431D-949F-DBCB3FC3B865}"/>
    <cellStyle name="20% - Accent1 2 2 3 3 2" xfId="6839" xr:uid="{E829485B-2B02-4B25-B86D-43F2370FA404}"/>
    <cellStyle name="20% - Accent1 2 2 3 3 2 2" xfId="14032" xr:uid="{E6ED67F6-3C78-4B09-82F7-1E33A40F2697}"/>
    <cellStyle name="20% - Accent1 2 2 3 3 3" xfId="10558" xr:uid="{39B34CB4-EDD6-4BAA-A64A-87BA39934314}"/>
    <cellStyle name="20% - Accent1 2 2 3 4" xfId="4505" xr:uid="{FE58AA0A-3B2D-48CE-886B-4FFDBA5B6685}"/>
    <cellStyle name="20% - Accent1 2 2 3 4 2" xfId="11904" xr:uid="{FD43522A-1B0D-419B-8B22-2781AE67FDC1}"/>
    <cellStyle name="20% - Accent1 2 2 3 5" xfId="4872" xr:uid="{623782A9-B475-4DD2-B6AF-9850364EE73E}"/>
    <cellStyle name="20% - Accent1 2 2 3 5 2" xfId="12277" xr:uid="{07011A6E-F816-4DCF-BFC3-5250CA3F2B54}"/>
    <cellStyle name="20% - Accent1 2 2 3 6" xfId="6043" xr:uid="{42AF45CA-9033-4AAC-B044-C1CF47E43069}"/>
    <cellStyle name="20% - Accent1 2 2 3 6 2" xfId="13226" xr:uid="{E7512CC7-3E44-425E-A984-896F06EF9D94}"/>
    <cellStyle name="20% - Accent1 2 2 3 7" xfId="6612" xr:uid="{66671305-A0F6-4620-9EE7-168FF334783D}"/>
    <cellStyle name="20% - Accent1 2 2 3 7 2" xfId="13805" xr:uid="{16D16B95-B0E4-4F9F-9DB9-884C9FE7023A}"/>
    <cellStyle name="20% - Accent1 2 2 3 8" xfId="6841" xr:uid="{BF2E0569-252A-416E-ACF9-5596F7CD4EC7}"/>
    <cellStyle name="20% - Accent1 2 2 3 8 2" xfId="14034" xr:uid="{A2011872-098F-4CD8-ABB1-FD03C361C6F9}"/>
    <cellStyle name="20% - Accent1 2 2 3 9" xfId="8473" xr:uid="{24288138-0544-463F-A516-42DEE59D8A68}"/>
    <cellStyle name="20% - Accent1 2 2 3 9 2" xfId="15501" xr:uid="{F4641724-3B0F-4616-8882-39043D60F43F}"/>
    <cellStyle name="20% - Accent1 2 2 4" xfId="1197" xr:uid="{ED2F1F9A-BCD8-4D3F-BB29-D58C0765D8D9}"/>
    <cellStyle name="20% - Accent1 2 2 4 2" xfId="2896" xr:uid="{51F51CDA-4479-45C2-A166-B8B8AE3DBF7A}"/>
    <cellStyle name="20% - Accent1 2 2 4 2 2" xfId="10560" xr:uid="{B138DC4B-C4E5-4B7C-AC36-DBCAE05A768E}"/>
    <cellStyle name="20% - Accent1 2 2 4 3" xfId="4414" xr:uid="{2C1AB2BD-0BEC-4FC9-AA9A-0D38AFCAE16A}"/>
    <cellStyle name="20% - Accent1 2 2 4 3 2" xfId="11813" xr:uid="{0B9D4866-CE3A-4B9A-8A63-E22C2F676F9B}"/>
    <cellStyle name="20% - Accent1 2 2 4 4" xfId="6838" xr:uid="{8BB08828-1840-4FB8-B756-C28028CDC0AA}"/>
    <cellStyle name="20% - Accent1 2 2 4 4 2" xfId="14031" xr:uid="{58694075-416E-4784-A26E-BA2889A6989E}"/>
    <cellStyle name="20% - Accent1 2 2 4 5" xfId="9397" xr:uid="{2A4C8E74-B04C-41B2-9377-E01CD8143BBC}"/>
    <cellStyle name="20% - Accent1 2 2 4 5 2" xfId="16380" xr:uid="{28D9F92F-AB4C-45DF-B6E0-FD6489929041}"/>
    <cellStyle name="20% - Accent1 2 2 4 6" xfId="9626" xr:uid="{47F52F10-8739-4242-98E7-142BF9AFCB2D}"/>
    <cellStyle name="20% - Accent1 2 2 5" xfId="2889" xr:uid="{2F75E1A7-A3AE-4AB0-B9FA-80906ADC322B}"/>
    <cellStyle name="20% - Accent1 2 2 5 2" xfId="6837" xr:uid="{F1717C8B-932C-47FA-A1B0-325D57AC1F5F}"/>
    <cellStyle name="20% - Accent1 2 2 5 2 2" xfId="14030" xr:uid="{9CEEFC40-E009-4660-B5C2-C066DB82848C}"/>
    <cellStyle name="20% - Accent1 2 2 5 3" xfId="9486" xr:uid="{89602452-81D7-458B-9E79-5293A92072AB}"/>
    <cellStyle name="20% - Accent1 2 2 5 3 2" xfId="16469" xr:uid="{DD024CCA-980E-413C-B2AB-8EAD4DF2D2B7}"/>
    <cellStyle name="20% - Accent1 2 2 5 4" xfId="10553" xr:uid="{818F0A2F-F97B-4CC6-8B8D-9E011E61A14C}"/>
    <cellStyle name="20% - Accent1 2 2 6" xfId="4203" xr:uid="{77790D49-2D25-4FD9-805F-E4ECF1E5D456}"/>
    <cellStyle name="20% - Accent1 2 2 6 2" xfId="8763" xr:uid="{5DA2F53A-92D1-4C01-AF7C-6D2FA4883165}"/>
    <cellStyle name="20% - Accent1 2 2 6 2 2" xfId="15793" xr:uid="{322B9E38-90F8-439F-8D6F-C9267D7BD78B}"/>
    <cellStyle name="20% - Accent1 2 2 6 3" xfId="11605" xr:uid="{69549C49-406F-4E88-B6EE-C5F976AC78D1}"/>
    <cellStyle name="20% - Accent1 2 2 7" xfId="4714" xr:uid="{F60D1B7A-F736-49FF-91F9-340FBFE4A4A5}"/>
    <cellStyle name="20% - Accent1 2 2 7 2" xfId="12114" xr:uid="{2B79C1D4-4E37-4A1C-8BB9-D13797C7A78D}"/>
    <cellStyle name="20% - Accent1 2 2 8" xfId="5754" xr:uid="{DECAA73A-052B-4BA9-BDE4-853561681D54}"/>
    <cellStyle name="20% - Accent1 2 2 8 2" xfId="12937" xr:uid="{D17F5614-CF19-49A2-8281-73B1FBE829E3}"/>
    <cellStyle name="20% - Accent1 2 2 9" xfId="6323" xr:uid="{C439A9A7-CCD5-46CB-8CA0-B64072AE5CD9}"/>
    <cellStyle name="20% - Accent1 2 2 9 2" xfId="13516" xr:uid="{3B54F6C3-8ED6-4141-83C2-5B788F7D39D6}"/>
    <cellStyle name="20% - Accent1 2 3" xfId="533" xr:uid="{113780AE-D5DB-4FD8-8E77-72FFD3AB0732}"/>
    <cellStyle name="20% - Accent1 2 3 10" xfId="8281" xr:uid="{5D8B7F10-BF4C-428C-AA1C-AF0B5DD2AB94}"/>
    <cellStyle name="20% - Accent1 2 3 10 2" xfId="15309" xr:uid="{0BCE46DD-A001-4346-B049-71A2D4643996}"/>
    <cellStyle name="20% - Accent1 2 3 11" xfId="9617" xr:uid="{11B33362-BB6B-4470-AE50-8392CB4134E1}"/>
    <cellStyle name="20% - Accent1 2 3 12" xfId="1188" xr:uid="{9A61D72F-9DF0-4AC0-9BDF-DCCD8F8A53B9}"/>
    <cellStyle name="20% - Accent1 2 3 2" xfId="1212" xr:uid="{2B9DB430-26A7-4312-90F9-09CF0785ED8F}"/>
    <cellStyle name="20% - Accent1 2 3 2 10" xfId="9641" xr:uid="{DF385755-4B76-4DD3-8A1C-6AE086B8CB33}"/>
    <cellStyle name="20% - Accent1 2 3 2 2" xfId="1205" xr:uid="{2F526B8B-6586-4452-8918-75C26EBCD19D}"/>
    <cellStyle name="20% - Accent1 2 3 2 2 2" xfId="2899" xr:uid="{0B66431C-1A5A-440A-B1E7-0519B0A78CD1}"/>
    <cellStyle name="20% - Accent1 2 3 2 2 2 2" xfId="10563" xr:uid="{68B2E886-ECFD-4EAB-97B7-24A16CB10CFF}"/>
    <cellStyle name="20% - Accent1 2 3 2 2 3" xfId="4728" xr:uid="{EAD76332-11C0-4657-871D-9DC624D07011}"/>
    <cellStyle name="20% - Accent1 2 3 2 2 3 2" xfId="12129" xr:uid="{C75ACE25-AABE-402F-9F12-0AE86E36BB4E}"/>
    <cellStyle name="20% - Accent1 2 3 2 2 4" xfId="6878" xr:uid="{941AD9EB-8F21-49F7-BBB2-7E7C52A5A4DB}"/>
    <cellStyle name="20% - Accent1 2 3 2 2 4 2" xfId="14071" xr:uid="{3D5F2389-558C-47A2-9C83-D6B64070BBF3}"/>
    <cellStyle name="20% - Accent1 2 3 2 2 5" xfId="9149" xr:uid="{C47F491F-1427-4732-AAC1-F4F83ECAF857}"/>
    <cellStyle name="20% - Accent1 2 3 2 2 5 2" xfId="16179" xr:uid="{19A160B0-20B3-4874-B344-713FC00317B5}"/>
    <cellStyle name="20% - Accent1 2 3 2 2 6" xfId="9634" xr:uid="{0C350962-9CBD-47C9-8C8B-584E691BFD90}"/>
    <cellStyle name="20% - Accent1 2 3 2 3" xfId="2898" xr:uid="{80029265-6AF4-474E-9E37-CFCC1CD800EA}"/>
    <cellStyle name="20% - Accent1 2 3 2 3 2" xfId="6836" xr:uid="{ECA4DC57-FD59-4C2E-8153-8B0123F5F6D6}"/>
    <cellStyle name="20% - Accent1 2 3 2 3 2 2" xfId="14029" xr:uid="{449FFCFC-6BC5-4610-835F-9897BAF02AFC}"/>
    <cellStyle name="20% - Accent1 2 3 2 3 3" xfId="10562" xr:uid="{CA80F3FE-4577-4B7F-BAA2-564BAA32D592}"/>
    <cellStyle name="20% - Accent1 2 3 2 4" xfId="4602" xr:uid="{572899B0-0716-4703-8BE5-D9E49A807EDE}"/>
    <cellStyle name="20% - Accent1 2 3 2 4 2" xfId="12001" xr:uid="{7161BDE3-AE7A-41E2-AD35-F342E5003A9C}"/>
    <cellStyle name="20% - Accent1 2 3 2 5" xfId="4835" xr:uid="{01B36C92-51CE-43F2-B7AE-76B7F1010133}"/>
    <cellStyle name="20% - Accent1 2 3 2 5 2" xfId="12240" xr:uid="{EAA09EA0-CB56-457C-9480-6D63638A1412}"/>
    <cellStyle name="20% - Accent1 2 3 2 6" xfId="6140" xr:uid="{7B0202A0-3B60-4579-8A75-7F4B8A82E7E6}"/>
    <cellStyle name="20% - Accent1 2 3 2 6 2" xfId="13323" xr:uid="{A70DAC59-E1D7-42BB-A476-D1E067C7A588}"/>
    <cellStyle name="20% - Accent1 2 3 2 7" xfId="6709" xr:uid="{CF43321F-90F7-4799-B078-70F30A9E4444}"/>
    <cellStyle name="20% - Accent1 2 3 2 7 2" xfId="13902" xr:uid="{52D7E2EB-C21A-4AA7-88D7-64D66396B882}"/>
    <cellStyle name="20% - Accent1 2 3 2 8" xfId="6876" xr:uid="{93CC2ABE-D5FE-4B48-AF51-6ABC9C49619C}"/>
    <cellStyle name="20% - Accent1 2 3 2 8 2" xfId="14069" xr:uid="{7BFB3F79-C0D6-4A7B-BCD6-FD8C413CF98F}"/>
    <cellStyle name="20% - Accent1 2 3 2 9" xfId="8570" xr:uid="{434D08CC-ED09-46D4-904C-E2A63F4F7400}"/>
    <cellStyle name="20% - Accent1 2 3 2 9 2" xfId="15598" xr:uid="{D61EB7C4-8FA5-4AFE-B897-BDEB5BAEC516}"/>
    <cellStyle name="20% - Accent1 2 3 3" xfId="1221" xr:uid="{A6889F9B-FEF3-45D8-8A76-A6F111B218DA}"/>
    <cellStyle name="20% - Accent1 2 3 3 2" xfId="2900" xr:uid="{B5E13AEA-6A2F-454A-9F34-2F3228B46D65}"/>
    <cellStyle name="20% - Accent1 2 3 3 2 2" xfId="10564" xr:uid="{FC5AD8AA-75F2-4311-9C5C-6E847C1248E5}"/>
    <cellStyle name="20% - Accent1 2 3 3 3" xfId="4151" xr:uid="{6D9BBFC3-3233-4003-83A8-21050D52BB47}"/>
    <cellStyle name="20% - Accent1 2 3 3 3 2" xfId="11553" xr:uid="{6CC215E0-21A6-42BC-A497-D98B989AE20B}"/>
    <cellStyle name="20% - Accent1 2 3 3 4" xfId="6835" xr:uid="{7163BB8A-39B3-44BB-862E-95FD383A5A8B}"/>
    <cellStyle name="20% - Accent1 2 3 3 4 2" xfId="14028" xr:uid="{08794DA8-30B3-4196-A1EE-40A163F19D12}"/>
    <cellStyle name="20% - Accent1 2 3 3 5" xfId="8860" xr:uid="{E0BA6C8F-0C71-4328-9F81-4C8B82DA4D6B}"/>
    <cellStyle name="20% - Accent1 2 3 3 5 2" xfId="15890" xr:uid="{16ABAB6C-0BF2-429E-8C93-4E0A9CA77390}"/>
    <cellStyle name="20% - Accent1 2 3 3 6" xfId="9650" xr:uid="{93E1AC77-B20B-4E36-AEC6-EAF68CAA19AC}"/>
    <cellStyle name="20% - Accent1 2 3 4" xfId="2897" xr:uid="{90F9602D-DA09-40DC-B978-55572A11667C}"/>
    <cellStyle name="20% - Accent1 2 3 4 2" xfId="6834" xr:uid="{F5754105-8C4B-4886-BDBB-3361D629047E}"/>
    <cellStyle name="20% - Accent1 2 3 4 2 2" xfId="14027" xr:uid="{20E905A1-B808-4120-A6C5-A2CAC80693FC}"/>
    <cellStyle name="20% - Accent1 2 3 4 3" xfId="10561" xr:uid="{35A6B9A9-183B-45C2-8DBB-DA3DB48A2851}"/>
    <cellStyle name="20% - Accent1 2 3 5" xfId="4302" xr:uid="{3EEE6FF6-6A89-4838-A71B-3DA6D364E4E0}"/>
    <cellStyle name="20% - Accent1 2 3 5 2" xfId="11704" xr:uid="{746DFBD6-39CA-4EEC-B0C7-C7AF7D177BAB}"/>
    <cellStyle name="20% - Accent1 2 3 6" xfId="4984" xr:uid="{8595C805-80CD-4718-8689-2FB3EEDB29BA}"/>
    <cellStyle name="20% - Accent1 2 3 6 2" xfId="12392" xr:uid="{46B4EAF7-CA0F-49F0-9C17-D746BC1E901B}"/>
    <cellStyle name="20% - Accent1 2 3 7" xfId="5851" xr:uid="{3282DA08-96B5-460E-B608-A4B8579168C1}"/>
    <cellStyle name="20% - Accent1 2 3 7 2" xfId="13034" xr:uid="{5821B40E-8317-488E-BF3A-47E6A9BD0A2B}"/>
    <cellStyle name="20% - Accent1 2 3 8" xfId="6420" xr:uid="{2BC3939C-869C-4FDD-8A3D-364DBB67205E}"/>
    <cellStyle name="20% - Accent1 2 3 8 2" xfId="13613" xr:uid="{E0B25E81-59CD-4E79-B0FD-587EEB1EA960}"/>
    <cellStyle name="20% - Accent1 2 3 9" xfId="6877" xr:uid="{0CCF245D-3D46-488A-A8C3-60880654126D}"/>
    <cellStyle name="20% - Accent1 2 3 9 2" xfId="14070" xr:uid="{EE7F32C2-CF40-4957-9CF5-DA0B84873747}"/>
    <cellStyle name="20% - Accent1 2 4" xfId="1214" xr:uid="{4F4A46B7-1F82-4960-A3B3-C129E409E411}"/>
    <cellStyle name="20% - Accent1 2 4 10" xfId="9643" xr:uid="{FAE601ED-CA84-402A-AA1A-D140D9458FC1}"/>
    <cellStyle name="20% - Accent1 2 4 2" xfId="1203" xr:uid="{E01237FD-B45C-4C21-870A-310629E9360E}"/>
    <cellStyle name="20% - Accent1 2 4 2 2" xfId="2902" xr:uid="{7784B8C5-CDB1-4352-8D49-9CDB889CA6E3}"/>
    <cellStyle name="20% - Accent1 2 4 2 2 2" xfId="10566" xr:uid="{E78320E6-8095-47B2-84B9-E02AC4BF4712}"/>
    <cellStyle name="20% - Accent1 2 4 2 3" xfId="4057" xr:uid="{EDB46200-F8A3-45E9-9168-493D14223034}"/>
    <cellStyle name="20% - Accent1 2 4 2 3 2" xfId="11458" xr:uid="{9A6350C7-0770-4CBC-B108-F573F92E696A}"/>
    <cellStyle name="20% - Accent1 2 4 2 4" xfId="6832" xr:uid="{8DA12307-F55E-48E7-A12C-ADC60899C47D}"/>
    <cellStyle name="20% - Accent1 2 4 2 4 2" xfId="14025" xr:uid="{5B55886F-759E-42E6-937B-0A94FAF8A873}"/>
    <cellStyle name="20% - Accent1 2 4 2 5" xfId="9006" xr:uid="{817EA0F7-1448-43F2-BADE-E4E7EC88D0B1}"/>
    <cellStyle name="20% - Accent1 2 4 2 5 2" xfId="16036" xr:uid="{D50F2E6E-710D-4EE6-BE39-AF0CBCF443B6}"/>
    <cellStyle name="20% - Accent1 2 4 2 6" xfId="9632" xr:uid="{74717EE5-4E4B-460B-9AAF-7A3F24213A7B}"/>
    <cellStyle name="20% - Accent1 2 4 3" xfId="2901" xr:uid="{8B9E0F6A-FD0C-4F2E-9BBC-E9FF3DE1A2F0}"/>
    <cellStyle name="20% - Accent1 2 4 3 2" xfId="6831" xr:uid="{BC8A3ECC-AF94-4A18-98BD-D2F02C478C03}"/>
    <cellStyle name="20% - Accent1 2 4 3 2 2" xfId="14024" xr:uid="{5BC01D05-150F-4A3F-9C33-5528CC7E87F6}"/>
    <cellStyle name="20% - Accent1 2 4 3 3" xfId="10565" xr:uid="{E10622FC-EE2A-47AA-B7C7-103A442D33B5}"/>
    <cellStyle name="20% - Accent1 2 4 4" xfId="4459" xr:uid="{B4569E78-9E50-4BB6-B8B2-0ED47C7341F9}"/>
    <cellStyle name="20% - Accent1 2 4 4 2" xfId="11858" xr:uid="{CAD82010-D7A1-4DB0-BCFA-2259248EA56D}"/>
    <cellStyle name="20% - Accent1 2 4 5" xfId="4802" xr:uid="{33FE623D-6B1A-4AA1-87D5-F17799E61CEA}"/>
    <cellStyle name="20% - Accent1 2 4 5 2" xfId="12207" xr:uid="{5D336185-C6D6-4110-A12A-3E59AE362BCE}"/>
    <cellStyle name="20% - Accent1 2 4 6" xfId="5997" xr:uid="{C6D06BAD-F620-42F6-900F-5B2CDF57153F}"/>
    <cellStyle name="20% - Accent1 2 4 6 2" xfId="13180" xr:uid="{A62C33F0-10E2-4675-B517-0958293F59EB}"/>
    <cellStyle name="20% - Accent1 2 4 7" xfId="6566" xr:uid="{3A55C283-0B15-4EFF-A7B3-54DAC140F77E}"/>
    <cellStyle name="20% - Accent1 2 4 7 2" xfId="13759" xr:uid="{1AD144F0-1094-4890-AFCA-E82E741144E7}"/>
    <cellStyle name="20% - Accent1 2 4 8" xfId="6833" xr:uid="{749EC411-33D6-4712-9C2E-2924EED0C390}"/>
    <cellStyle name="20% - Accent1 2 4 8 2" xfId="14026" xr:uid="{67798326-CF93-4907-AFE9-B4DEE2789621}"/>
    <cellStyle name="20% - Accent1 2 4 9" xfId="8427" xr:uid="{E2B14FEF-F38A-4F9F-B7F9-6AB0887B0BB5}"/>
    <cellStyle name="20% - Accent1 2 4 9 2" xfId="15455" xr:uid="{00570029-65A3-498E-8F20-F35F2E697850}"/>
    <cellStyle name="20% - Accent1 2 5" xfId="1219" xr:uid="{0540058A-F821-4361-9866-98F8BCE9052E}"/>
    <cellStyle name="20% - Accent1 2 5 2" xfId="1200" xr:uid="{4E21827C-B022-4A8C-B260-EB2122D6C9CD}"/>
    <cellStyle name="20% - Accent1 2 5 2 2" xfId="2904" xr:uid="{2615DA2F-09CE-480B-9A50-FEFE9935A428}"/>
    <cellStyle name="20% - Accent1 2 5 2 2 2" xfId="10568" xr:uid="{8D9AA143-B0DD-4DB0-97EB-0CC8CD674357}"/>
    <cellStyle name="20% - Accent1 2 5 2 3" xfId="4972" xr:uid="{AA5D3523-9AC9-4150-A2D2-56D7DCE797ED}"/>
    <cellStyle name="20% - Accent1 2 5 2 3 2" xfId="12379" xr:uid="{152A2869-22A5-4283-82B6-D03854219896}"/>
    <cellStyle name="20% - Accent1 2 5 2 4" xfId="6829" xr:uid="{F2EC2916-CE3D-44D7-BC9B-4AB179E99199}"/>
    <cellStyle name="20% - Accent1 2 5 2 4 2" xfId="14022" xr:uid="{D7BDCD6C-4372-48E1-97CF-F2980819ED2E}"/>
    <cellStyle name="20% - Accent1 2 5 2 5" xfId="9629" xr:uid="{08D95DC0-8CB3-440E-B61A-A7F3D8A01DB2}"/>
    <cellStyle name="20% - Accent1 2 5 3" xfId="2903" xr:uid="{DA1DD187-B4C1-48D7-975C-E8068F9BD64A}"/>
    <cellStyle name="20% - Accent1 2 5 3 2" xfId="10567" xr:uid="{E6CA8C5B-1D3B-4EEE-BA37-99A1BFE12829}"/>
    <cellStyle name="20% - Accent1 2 5 4" xfId="4884" xr:uid="{4B5E1340-26A9-4FD2-83AD-5469E6B997E0}"/>
    <cellStyle name="20% - Accent1 2 5 4 2" xfId="12289" xr:uid="{C93F990B-BFB7-4C99-B728-D2691EEFECDF}"/>
    <cellStyle name="20% - Accent1 2 5 5" xfId="6830" xr:uid="{7AC108AD-D735-416A-9C9E-155A0DBAF077}"/>
    <cellStyle name="20% - Accent1 2 5 5 2" xfId="14023" xr:uid="{4F8723B9-83C3-4A26-B836-7E4520BEBBCE}"/>
    <cellStyle name="20% - Accent1 2 5 6" xfId="9241" xr:uid="{41D42346-7049-4A62-816D-4E4C44CCBF85}"/>
    <cellStyle name="20% - Accent1 2 5 6 2" xfId="16271" xr:uid="{77B02A5E-3759-48A8-831F-671465BE97B7}"/>
    <cellStyle name="20% - Accent1 2 5 7" xfId="9648" xr:uid="{0EA72E2E-A0B7-4F87-96A1-9E95A782B6E2}"/>
    <cellStyle name="20% - Accent1 2 6" xfId="1216" xr:uid="{8514B9BA-687F-40E0-B03E-82B6E3FB466D}"/>
    <cellStyle name="20% - Accent1 2 6 2" xfId="2905" xr:uid="{551ECD52-1212-4806-98D9-3768438C2079}"/>
    <cellStyle name="20% - Accent1 2 6 2 2" xfId="10569" xr:uid="{D3283725-5166-4013-B01D-08E1CFBF233B}"/>
    <cellStyle name="20% - Accent1 2 6 3" xfId="4058" xr:uid="{4795E631-1964-4424-9C6C-E805854BD758}"/>
    <cellStyle name="20% - Accent1 2 6 3 2" xfId="11459" xr:uid="{08964472-7C79-4D47-B4DE-A075997D8D92}"/>
    <cellStyle name="20% - Accent1 2 6 4" xfId="6828" xr:uid="{1ED486E0-26BF-4017-B7A5-ACBE68CAE1C5}"/>
    <cellStyle name="20% - Accent1 2 6 4 2" xfId="14021" xr:uid="{8D8D4588-F857-4A0D-938D-441465D2A8EF}"/>
    <cellStyle name="20% - Accent1 2 6 5" xfId="9351" xr:uid="{EC7DC21C-186A-4F30-AA0A-239401144E13}"/>
    <cellStyle name="20% - Accent1 2 6 5 2" xfId="16334" xr:uid="{9610A4CD-A527-4707-89AB-D142AE53B2F6}"/>
    <cellStyle name="20% - Accent1 2 6 6" xfId="9645" xr:uid="{408A97BB-A94F-4913-9548-2D8E4895B18D}"/>
    <cellStyle name="20% - Accent1 2 7" xfId="1209" xr:uid="{8DBA1D1F-E77F-4D3F-B30C-FD2011F5A7DE}"/>
    <cellStyle name="20% - Accent1 2 7 2" xfId="2906" xr:uid="{3FBFF9C3-EAD8-4CEF-85C3-CFD64BA9BB30}"/>
    <cellStyle name="20% - Accent1 2 7 2 2" xfId="10570" xr:uid="{8B3B5FB8-F5FB-444C-A653-3B46D7D462E9}"/>
    <cellStyle name="20% - Accent1 2 7 3" xfId="4717" xr:uid="{FD40ABB5-3993-4E38-8D84-18300E98F7FC}"/>
    <cellStyle name="20% - Accent1 2 7 3 2" xfId="12117" xr:uid="{F73F2CCE-0B7C-467C-8AF3-B107CB988CA6}"/>
    <cellStyle name="20% - Accent1 2 7 4" xfId="6827" xr:uid="{D74E5454-16B1-40FF-8B69-8E60BC40EBA6}"/>
    <cellStyle name="20% - Accent1 2 7 4 2" xfId="14020" xr:uid="{D38DA72F-599E-4A79-814D-24228046E5CA}"/>
    <cellStyle name="20% - Accent1 2 7 5" xfId="9440" xr:uid="{D3557BC8-CDD0-4286-8B93-E9F36C5654CA}"/>
    <cellStyle name="20% - Accent1 2 7 5 2" xfId="16423" xr:uid="{F63D10CA-AC33-4C8F-8B6B-3A66E5078078}"/>
    <cellStyle name="20% - Accent1 2 7 6" xfId="9638" xr:uid="{04E81E11-003B-47A6-804F-F5E0846589DE}"/>
    <cellStyle name="20% - Accent1 2 8" xfId="2860" xr:uid="{F814AF72-3635-47FB-841C-E8C6DC751CF9}"/>
    <cellStyle name="20% - Accent1 2 8 2" xfId="4776" xr:uid="{F1ACFF4A-C102-45DD-8497-4CB771C790F3}"/>
    <cellStyle name="20% - Accent1 2 8 2 2" xfId="12180" xr:uid="{55F9A8BF-EAE9-4ABC-9B5C-C63ACD8197A2}"/>
    <cellStyle name="20% - Accent1 2 8 3" xfId="6826" xr:uid="{257C5D9C-CB64-4282-B7FA-1AEA16D66DC4}"/>
    <cellStyle name="20% - Accent1 2 8 3 2" xfId="14019" xr:uid="{2B80E49E-2B97-48AF-AB42-3BC0D81DCB45}"/>
    <cellStyle name="20% - Accent1 2 8 4" xfId="8717" xr:uid="{63AB1B12-6512-41C1-A918-E07952E7809A}"/>
    <cellStyle name="20% - Accent1 2 8 4 2" xfId="15747" xr:uid="{4915B15B-59E8-465E-AFC9-AA22051D250E}"/>
    <cellStyle name="20% - Accent1 2 8 5" xfId="10524" xr:uid="{AB79FBDC-FAB1-41DF-B18E-E37E2D2D653F}"/>
    <cellStyle name="20% - Accent1 2 9" xfId="2888" xr:uid="{365F23D1-DE30-48CA-8E81-66E94A9A4B1E}"/>
    <cellStyle name="20% - Accent1 2 9 2" xfId="4936" xr:uid="{F187AC60-A7FF-47F3-B80A-92A62CF1F94E}"/>
    <cellStyle name="20% - Accent1 2 9 2 2" xfId="12342" xr:uid="{FCBFF723-3AAE-47A8-AF3B-2D7C8CD13D84}"/>
    <cellStyle name="20% - Accent1 2 9 3" xfId="6825" xr:uid="{3ADCD234-8886-49EE-8303-AD4300F5290A}"/>
    <cellStyle name="20% - Accent1 2 9 3 2" xfId="14018" xr:uid="{516454D4-A6CC-4B37-BC9B-FC533A1CBEB7}"/>
    <cellStyle name="20% - Accent1 2 9 4" xfId="10552" xr:uid="{4B3FDDC4-D1F6-4B43-8208-0F03D02EEF4A}"/>
    <cellStyle name="20% - Accent1 20" xfId="437" xr:uid="{22D7BC97-C566-4AA9-BA37-9A3549119613}"/>
    <cellStyle name="20% - Accent1 20 2" xfId="805" xr:uid="{42D1387D-7BB5-4D33-A114-DED9817947CA}"/>
    <cellStyle name="20% - Accent1 20 2 2" xfId="12175" xr:uid="{53DEC403-6598-4C10-89EE-F1410BB2E502}"/>
    <cellStyle name="20% - Accent1 20 3" xfId="6824" xr:uid="{89D7E5EB-5EDB-47C4-BA12-233F27F73655}"/>
    <cellStyle name="20% - Accent1 20 3 2" xfId="14017" xr:uid="{59E06583-D425-4EF6-AD0E-7AF5EA4C2210}"/>
    <cellStyle name="20% - Accent1 20 4" xfId="10507" xr:uid="{1D0B0E41-FDE8-4E8E-8548-AEA7A9B3773B}"/>
    <cellStyle name="20% - Accent1 21" xfId="455" xr:uid="{8537D762-47A4-4C91-9518-2D8A9F08B202}"/>
    <cellStyle name="20% - Accent1 21 2" xfId="819" xr:uid="{FF8FFCB3-B455-4463-B32F-88FC5DD2D280}"/>
    <cellStyle name="20% - Accent1 21 2 2" xfId="12464" xr:uid="{BCFA74CD-C9EB-451C-9E5A-192750F8F59B}"/>
    <cellStyle name="20% - Accent1 21 2 3" xfId="5056" xr:uid="{1C99C548-8EF1-4D2F-97FF-757DDEC8A5E3}"/>
    <cellStyle name="20% - Accent1 21 3" xfId="6823" xr:uid="{6160CAC3-5027-47BD-90E5-0F32F8D13FB4}"/>
    <cellStyle name="20% - Accent1 21 3 2" xfId="14016" xr:uid="{D5CE6594-F074-402F-81EB-C993E61B23D9}"/>
    <cellStyle name="20% - Accent1 21 4" xfId="10541" xr:uid="{02B33573-7D57-4193-8181-9EEC2FFEEC02}"/>
    <cellStyle name="20% - Accent1 21 5" xfId="2877" xr:uid="{9AD8E661-3B5A-40C1-AE9B-5633DA747C45}"/>
    <cellStyle name="20% - Accent1 22" xfId="474" xr:uid="{10540EB2-0C7D-4766-8368-7AE4E2B13CD2}"/>
    <cellStyle name="20% - Accent1 22 2" xfId="833" xr:uid="{CE44EF02-4F6C-4CA9-BA86-638FBA760835}"/>
    <cellStyle name="20% - Accent1 23" xfId="493" xr:uid="{FB037690-8795-4E4A-890D-8D161494E938}"/>
    <cellStyle name="20% - Accent1 23 2" xfId="846" xr:uid="{6F419664-E0B7-4B8E-AF78-B43FC4C47AA1}"/>
    <cellStyle name="20% - Accent1 23 2 2" xfId="12378" xr:uid="{8EFCA447-13B3-4525-9883-852C4DE9973D}"/>
    <cellStyle name="20% - Accent1 23 3" xfId="4971" xr:uid="{8CCFA85A-A217-443D-AB2A-BC097C12F227}"/>
    <cellStyle name="20% - Accent1 24" xfId="506" xr:uid="{D7A90A47-7CB3-4D30-9692-4F25DFB9FBC8}"/>
    <cellStyle name="20% - Accent1 24 2" xfId="859" xr:uid="{15121B93-A80A-43B9-8774-409D47049054}"/>
    <cellStyle name="20% - Accent1 25" xfId="872" xr:uid="{CE7B97B0-B957-43A6-A6E7-DBEF09027C7C}"/>
    <cellStyle name="20% - Accent1 25 2" xfId="13415" xr:uid="{189EC99F-8BF5-42AB-A080-EBCFD91CE6C7}"/>
    <cellStyle name="20% - Accent1 26" xfId="885" xr:uid="{3C4EABC9-0B22-4A46-AE8B-F63FE13C4E06}"/>
    <cellStyle name="20% - Accent1 26 2" xfId="14055" xr:uid="{D92BAD33-81C1-4CDA-A2CB-60D3B6C4667A}"/>
    <cellStyle name="20% - Accent1 26 3" xfId="6862" xr:uid="{0004EBA7-AEFE-40A1-820C-2ACFEDA0456E}"/>
    <cellStyle name="20% - Accent1 27" xfId="898" xr:uid="{85F8784C-9F61-43A3-80A8-FAD7BEE4D1FE}"/>
    <cellStyle name="20% - Accent1 27 2" xfId="15106" xr:uid="{3422E548-5B01-4D46-B44C-D4F13690098F}"/>
    <cellStyle name="20% - Accent1 28" xfId="911" xr:uid="{30F53798-3236-4DE3-A330-4B28A3D0C291}"/>
    <cellStyle name="20% - Accent1 28 2" xfId="15111" xr:uid="{05D3788F-58E5-47E7-B061-03F0A4648D37}"/>
    <cellStyle name="20% - Accent1 29" xfId="924" xr:uid="{C386FFE0-EA84-4911-854D-825B3BB7437A}"/>
    <cellStyle name="20% - Accent1 29 2" xfId="9621" xr:uid="{B76369DF-1D5E-4D92-A071-6E98ABD7AAFA}"/>
    <cellStyle name="20% - Accent1 29 3" xfId="1192" xr:uid="{8BF21B74-D8CA-446B-A129-FC6EA8A653C5}"/>
    <cellStyle name="20% - Accent1 3" xfId="196" xr:uid="{974CE802-E323-47B1-BFB6-7A32466EEFB3}"/>
    <cellStyle name="20% - Accent1 3 10" xfId="6300" xr:uid="{F2FF74BD-9865-4E9B-A518-1315012ADE23}"/>
    <cellStyle name="20% - Accent1 3 10 2" xfId="13493" xr:uid="{926BDFDE-6CF3-4D86-9619-613C0E76E189}"/>
    <cellStyle name="20% - Accent1 3 11" xfId="6822" xr:uid="{85779A6F-AD20-46B0-B1E1-67D5C484B27A}"/>
    <cellStyle name="20% - Accent1 3 11 2" xfId="14015" xr:uid="{EEF97768-8532-46C0-A376-4F0B7C8CD935}"/>
    <cellStyle name="20% - Accent1 3 12" xfId="8161" xr:uid="{4AD7D67A-55D9-41B0-A967-3F5A8B054AC2}"/>
    <cellStyle name="20% - Accent1 3 12 2" xfId="15189" xr:uid="{BF97621B-8BD8-467C-9FEA-58740E552B3F}"/>
    <cellStyle name="20% - Accent1 3 13" xfId="9631" xr:uid="{77F8114E-5070-4562-95C2-C9ECC8B25E9E}"/>
    <cellStyle name="20% - Accent1 3 14" xfId="1202" xr:uid="{302EEE9E-C1EA-466B-A538-33126DF28B6D}"/>
    <cellStyle name="20% - Accent1 3 2" xfId="564" xr:uid="{E5EDB9F9-072E-46B7-A194-814A342C4AF5}"/>
    <cellStyle name="20% - Accent1 3 2 10" xfId="8304" xr:uid="{46777F98-B320-4379-BBFA-BC10AB888FC2}"/>
    <cellStyle name="20% - Accent1 3 2 10 2" xfId="15332" xr:uid="{8EB5F028-41D3-4A56-9EE3-32F8745F1533}"/>
    <cellStyle name="20% - Accent1 3 2 11" xfId="9647" xr:uid="{B1A04B16-155B-4E74-90CF-3F3C8CCDBD3C}"/>
    <cellStyle name="20% - Accent1 3 2 12" xfId="1218" xr:uid="{B66C20A4-7FE9-4126-B6BA-4382569C0992}"/>
    <cellStyle name="20% - Accent1 3 2 2" xfId="1207" xr:uid="{0285B151-F301-4D8C-B1D7-44AD8871BBFE}"/>
    <cellStyle name="20% - Accent1 3 2 2 10" xfId="9636" xr:uid="{2381C284-A71E-44A7-99B1-52E9C010B501}"/>
    <cellStyle name="20% - Accent1 3 2 2 2" xfId="1204" xr:uid="{33DAA7A2-052B-4429-A9E6-7769122D0BC3}"/>
    <cellStyle name="20% - Accent1 3 2 2 2 2" xfId="2910" xr:uid="{C32DA95F-3404-43CB-B547-6C1C4B42C500}"/>
    <cellStyle name="20% - Accent1 3 2 2 2 2 2" xfId="10574" xr:uid="{2224F276-04E3-4DE2-AB04-CCDB51F753F0}"/>
    <cellStyle name="20% - Accent1 3 2 2 2 3" xfId="4887" xr:uid="{F19F207C-3ABA-4BD3-81F3-E3A589DB60FC}"/>
    <cellStyle name="20% - Accent1 3 2 2 2 3 2" xfId="12292" xr:uid="{779E9C20-DC1E-4C5C-834A-77EAEE58BB2C}"/>
    <cellStyle name="20% - Accent1 3 2 2 2 4" xfId="6819" xr:uid="{96412029-DBBE-4114-9F57-C625455EBAB8}"/>
    <cellStyle name="20% - Accent1 3 2 2 2 4 2" xfId="14012" xr:uid="{A2DB1A2C-2461-4D18-B50D-A83DC7FDCD1A}"/>
    <cellStyle name="20% - Accent1 3 2 2 2 5" xfId="9172" xr:uid="{F2695294-4142-403C-AE5B-24E90C4FDC49}"/>
    <cellStyle name="20% - Accent1 3 2 2 2 5 2" xfId="16202" xr:uid="{C66FA65B-C6B7-48DB-8FE8-58323F82BF75}"/>
    <cellStyle name="20% - Accent1 3 2 2 2 6" xfId="9633" xr:uid="{B4271981-EF5F-4944-9DFB-8EB50014EDE4}"/>
    <cellStyle name="20% - Accent1 3 2 2 3" xfId="2909" xr:uid="{1010AE74-4C98-47B6-9D0C-120D4FE668FC}"/>
    <cellStyle name="20% - Accent1 3 2 2 3 2" xfId="6818" xr:uid="{18941D42-5575-4184-ABDF-DC6398391FFE}"/>
    <cellStyle name="20% - Accent1 3 2 2 3 2 2" xfId="14011" xr:uid="{E75899AF-68E8-4A1F-8E6A-D30A185F33F6}"/>
    <cellStyle name="20% - Accent1 3 2 2 3 3" xfId="10573" xr:uid="{B7105640-BB9C-4774-97B7-130E2DFAA6B5}"/>
    <cellStyle name="20% - Accent1 3 2 2 4" xfId="4625" xr:uid="{D3785369-2B1B-42F8-B49B-05CCD65F857E}"/>
    <cellStyle name="20% - Accent1 3 2 2 4 2" xfId="12024" xr:uid="{A22B57B9-F1C2-4794-B36A-51F3368B7D17}"/>
    <cellStyle name="20% - Accent1 3 2 2 5" xfId="4819" xr:uid="{738BFC7B-E687-450B-90B6-160F66F676FE}"/>
    <cellStyle name="20% - Accent1 3 2 2 5 2" xfId="12224" xr:uid="{B40C3E47-4FF5-4B3A-8FC7-27375EE903A5}"/>
    <cellStyle name="20% - Accent1 3 2 2 6" xfId="6163" xr:uid="{E9CA5A19-F2CE-42EF-ACEF-CB06DF391C51}"/>
    <cellStyle name="20% - Accent1 3 2 2 6 2" xfId="13346" xr:uid="{00C3B8E0-C096-4C58-ABA8-6A08F16C18A3}"/>
    <cellStyle name="20% - Accent1 3 2 2 7" xfId="6732" xr:uid="{FDE5F9E1-F4E7-4DEA-BE41-CBDDCCE6D30C}"/>
    <cellStyle name="20% - Accent1 3 2 2 7 2" xfId="13925" xr:uid="{87FD2DE0-4E1B-4C9A-9D2C-1A4C51CB78A3}"/>
    <cellStyle name="20% - Accent1 3 2 2 8" xfId="6820" xr:uid="{092A25BF-60FB-4694-9831-6C56794E4D91}"/>
    <cellStyle name="20% - Accent1 3 2 2 8 2" xfId="14013" xr:uid="{CA7C8C51-66E5-41C1-9646-81088AA19205}"/>
    <cellStyle name="20% - Accent1 3 2 2 9" xfId="8593" xr:uid="{1075CAC3-A7AC-4F1F-8BF1-1F0117B37079}"/>
    <cellStyle name="20% - Accent1 3 2 2 9 2" xfId="15621" xr:uid="{67658558-5347-4A1A-84C1-F15CFEFB5D2A}"/>
    <cellStyle name="20% - Accent1 3 2 3" xfId="1220" xr:uid="{5939502D-1E70-4B47-9AF3-D88A89213E1A}"/>
    <cellStyle name="20% - Accent1 3 2 3 2" xfId="2911" xr:uid="{D254A362-C9E8-4263-AA68-0476EE90F2E4}"/>
    <cellStyle name="20% - Accent1 3 2 3 2 2" xfId="10575" xr:uid="{BFDB684C-93DF-4348-83C8-3DE11407D2B8}"/>
    <cellStyle name="20% - Accent1 3 2 3 3" xfId="4890" xr:uid="{3020C78C-AF93-4E7E-A8A2-4D99662866F5}"/>
    <cellStyle name="20% - Accent1 3 2 3 3 2" xfId="12295" xr:uid="{93DA5F51-75BE-4156-BC02-6AEF74223414}"/>
    <cellStyle name="20% - Accent1 3 2 3 4" xfId="6817" xr:uid="{34DD4A03-A788-4EE8-BADE-BC56966B81AD}"/>
    <cellStyle name="20% - Accent1 3 2 3 4 2" xfId="14010" xr:uid="{343399A1-2372-4281-B735-FEF01DB2A6C0}"/>
    <cellStyle name="20% - Accent1 3 2 3 5" xfId="8883" xr:uid="{D53DA196-48E9-49BD-81EB-4B00A9F04FC3}"/>
    <cellStyle name="20% - Accent1 3 2 3 5 2" xfId="15913" xr:uid="{9B745ECF-5A80-48C8-A9B1-BCA531C9A34F}"/>
    <cellStyle name="20% - Accent1 3 2 3 6" xfId="9649" xr:uid="{C196CDF3-2460-4B6A-9E63-0C89014991FD}"/>
    <cellStyle name="20% - Accent1 3 2 4" xfId="2908" xr:uid="{6EE32D7F-78CA-4130-B3FC-1171110DFFCA}"/>
    <cellStyle name="20% - Accent1 3 2 4 2" xfId="6879" xr:uid="{83CB6FEA-3BFB-48BF-ABCB-DD0443D44699}"/>
    <cellStyle name="20% - Accent1 3 2 4 2 2" xfId="14072" xr:uid="{9E047520-37C0-4380-B4AB-D9EC48921E21}"/>
    <cellStyle name="20% - Accent1 3 2 4 3" xfId="10572" xr:uid="{D89E9024-A57B-4093-8582-51C53FA99B69}"/>
    <cellStyle name="20% - Accent1 3 2 5" xfId="4325" xr:uid="{494E98DD-55E9-44B4-A26E-59E4496E4546}"/>
    <cellStyle name="20% - Accent1 3 2 5 2" xfId="11727" xr:uid="{CB080487-9BB3-4D1A-8A52-D1E9BB5DE29E}"/>
    <cellStyle name="20% - Accent1 3 2 6" xfId="4737" xr:uid="{B9369CA1-4234-4539-A276-4BD951EF1BB0}"/>
    <cellStyle name="20% - Accent1 3 2 6 2" xfId="12140" xr:uid="{F1B50021-98F9-41D7-9BB4-F638BBC2B3C5}"/>
    <cellStyle name="20% - Accent1 3 2 7" xfId="5874" xr:uid="{AD5A796E-8181-470E-AB67-7818DC464B34}"/>
    <cellStyle name="20% - Accent1 3 2 7 2" xfId="13057" xr:uid="{394B5AE2-5B29-4498-819A-195630868DFE}"/>
    <cellStyle name="20% - Accent1 3 2 8" xfId="6443" xr:uid="{F60B2DD1-20A8-4192-B3C4-E0234F64B937}"/>
    <cellStyle name="20% - Accent1 3 2 8 2" xfId="13636" xr:uid="{E23B6176-E15F-4DA3-A5D7-C516669EE4E1}"/>
    <cellStyle name="20% - Accent1 3 2 9" xfId="6821" xr:uid="{A5106C09-F36B-4A19-9DC6-6849578FF730}"/>
    <cellStyle name="20% - Accent1 3 2 9 2" xfId="14014" xr:uid="{81E242C2-0600-44CD-917B-8ABAD71233C5}"/>
    <cellStyle name="20% - Accent1 3 3" xfId="1213" xr:uid="{ED42FE97-4038-453B-A648-DE3984C833D9}"/>
    <cellStyle name="20% - Accent1 3 3 10" xfId="9642" xr:uid="{EE7F6F37-5035-409D-AF73-1EA2340ACABD}"/>
    <cellStyle name="20% - Accent1 3 3 2" xfId="1206" xr:uid="{FE6BE336-7AC9-4E77-8ACE-D130821560C7}"/>
    <cellStyle name="20% - Accent1 3 3 2 2" xfId="2913" xr:uid="{AC9DC2A0-6C82-4E89-81CB-6B83B936D065}"/>
    <cellStyle name="20% - Accent1 3 3 2 2 2" xfId="10577" xr:uid="{74A7051C-AC4C-438C-9B71-0E3C834BF9A3}"/>
    <cellStyle name="20% - Accent1 3 3 2 3" xfId="4765" xr:uid="{D1746658-C410-48D4-A799-6DF630866BAC}"/>
    <cellStyle name="20% - Accent1 3 3 2 3 2" xfId="12168" xr:uid="{99E4245B-86F9-47BD-8372-D81242EA5A1D}"/>
    <cellStyle name="20% - Accent1 3 3 2 4" xfId="6863" xr:uid="{7F7A1C80-A5A7-491B-8E69-A6E0FF1098B7}"/>
    <cellStyle name="20% - Accent1 3 3 2 4 2" xfId="14056" xr:uid="{C6E2985A-4D17-4F08-8D3E-829D5513A3E1}"/>
    <cellStyle name="20% - Accent1 3 3 2 5" xfId="9029" xr:uid="{0484A466-E9E8-4D66-B6B9-D12C1F45C555}"/>
    <cellStyle name="20% - Accent1 3 3 2 5 2" xfId="16059" xr:uid="{F0976C5A-7981-4C9D-92C8-43C3A9661F7C}"/>
    <cellStyle name="20% - Accent1 3 3 2 6" xfId="9635" xr:uid="{13AE0AAA-46F0-42C7-9A66-364C9AEAC8E7}"/>
    <cellStyle name="20% - Accent1 3 3 3" xfId="2912" xr:uid="{EE08F4F5-65AA-47EB-9B97-70563642AA1F}"/>
    <cellStyle name="20% - Accent1 3 3 3 2" xfId="6864" xr:uid="{97A4798A-4D81-4765-B01D-C739E831CFD7}"/>
    <cellStyle name="20% - Accent1 3 3 3 2 2" xfId="14057" xr:uid="{8665DE87-99FA-4181-B772-0EFE60E1C63A}"/>
    <cellStyle name="20% - Accent1 3 3 3 3" xfId="10576" xr:uid="{18BF6265-E3C2-4D9B-9DBD-61EF5BA13C1B}"/>
    <cellStyle name="20% - Accent1 3 3 4" xfId="4482" xr:uid="{897D1116-4BC6-4B09-9B85-D14BAEA71C41}"/>
    <cellStyle name="20% - Accent1 3 3 4 2" xfId="11881" xr:uid="{00FBBD2B-EA4A-4913-B206-F45A5DD2D83E}"/>
    <cellStyle name="20% - Accent1 3 3 5" xfId="4977" xr:uid="{7ECF294F-2E42-4DE1-80DD-52073BF89389}"/>
    <cellStyle name="20% - Accent1 3 3 5 2" xfId="12385" xr:uid="{B4EAB310-8C02-4501-B4FE-B131F8698BE5}"/>
    <cellStyle name="20% - Accent1 3 3 6" xfId="6020" xr:uid="{218955AC-11CC-4721-8684-2EEA386F28CC}"/>
    <cellStyle name="20% - Accent1 3 3 6 2" xfId="13203" xr:uid="{89061802-0298-496E-AA26-C85DC9D78099}"/>
    <cellStyle name="20% - Accent1 3 3 7" xfId="6589" xr:uid="{EF5D98B5-28DF-458B-A4F2-A317F50393C5}"/>
    <cellStyle name="20% - Accent1 3 3 7 2" xfId="13782" xr:uid="{BF969C1B-45C1-4BCB-8D36-3554E454FA17}"/>
    <cellStyle name="20% - Accent1 3 3 8" xfId="6816" xr:uid="{DA50120A-4B73-4E7E-84A5-458519F1D14A}"/>
    <cellStyle name="20% - Accent1 3 3 8 2" xfId="14009" xr:uid="{4775E190-49BC-4FA2-9DB2-0C0BD2C6F15F}"/>
    <cellStyle name="20% - Accent1 3 3 9" xfId="8450" xr:uid="{20AFECE6-C76B-4E8C-83EB-77AA10D4A036}"/>
    <cellStyle name="20% - Accent1 3 3 9 2" xfId="15478" xr:uid="{16C08A95-1EC0-4259-AE07-0B7F6615E98D}"/>
    <cellStyle name="20% - Accent1 3 4" xfId="1222" xr:uid="{82D2B12F-E6AD-4AFF-B52A-F33EEFE110D0}"/>
    <cellStyle name="20% - Accent1 3 4 2" xfId="2914" xr:uid="{B6A21A9D-7526-4130-BF12-473031D9CD6C}"/>
    <cellStyle name="20% - Accent1 3 4 2 2" xfId="10578" xr:uid="{7BFB3405-3123-4EDF-91CA-99858FEED60B}"/>
    <cellStyle name="20% - Accent1 3 4 3" xfId="4082" xr:uid="{C15EEB49-86E4-414B-AA2E-8489F74672CA}"/>
    <cellStyle name="20% - Accent1 3 4 3 2" xfId="11484" xr:uid="{685FDAE2-0C4F-4441-965A-6110DE18755B}"/>
    <cellStyle name="20% - Accent1 3 4 4" xfId="6815" xr:uid="{0CE32451-80F1-4645-9A24-726152A81306}"/>
    <cellStyle name="20% - Accent1 3 4 4 2" xfId="14008" xr:uid="{F4984BE8-0B69-4FAD-B480-DA980C5046F0}"/>
    <cellStyle name="20% - Accent1 3 4 5" xfId="9374" xr:uid="{CC2A436D-50F9-4AF0-8D2E-04DA9A1338FC}"/>
    <cellStyle name="20% - Accent1 3 4 5 2" xfId="16357" xr:uid="{24622775-4C37-4405-88A6-443355C61267}"/>
    <cellStyle name="20% - Accent1 3 4 6" xfId="9651" xr:uid="{C3BEB331-9B79-4DB0-96D6-15F6D7C098B5}"/>
    <cellStyle name="20% - Accent1 3 5" xfId="1211" xr:uid="{5F0A0D8B-32D5-4C41-8C17-377C13D5F5F4}"/>
    <cellStyle name="20% - Accent1 3 5 2" xfId="2915" xr:uid="{13925B89-5E7B-48E1-8D15-70AB2A1BB252}"/>
    <cellStyle name="20% - Accent1 3 5 2 2" xfId="10579" xr:uid="{949D949A-EB77-47F2-9879-CD879C6A0B29}"/>
    <cellStyle name="20% - Accent1 3 5 3" xfId="5000" xr:uid="{AD6BD0D7-694A-40AB-B04B-78A1A1092D78}"/>
    <cellStyle name="20% - Accent1 3 5 3 2" xfId="12408" xr:uid="{CC4F9CE6-686D-474C-8E27-98E79C4799EA}"/>
    <cellStyle name="20% - Accent1 3 5 4" xfId="6814" xr:uid="{0D8D88FA-E8A0-44E2-A216-14CFF3600621}"/>
    <cellStyle name="20% - Accent1 3 5 4 2" xfId="14007" xr:uid="{2586E4D0-F11D-4204-AFDC-6E5A12D3B408}"/>
    <cellStyle name="20% - Accent1 3 5 5" xfId="9463" xr:uid="{1A61B646-7C67-44AE-AC78-1745BADF94B6}"/>
    <cellStyle name="20% - Accent1 3 5 5 2" xfId="16446" xr:uid="{EBCCC389-E0C6-4EEE-B019-36B1B723E9E1}"/>
    <cellStyle name="20% - Accent1 3 5 6" xfId="9640" xr:uid="{8F3D76BA-6D79-4F70-8895-D8B99018FF50}"/>
    <cellStyle name="20% - Accent1 3 6" xfId="2907" xr:uid="{69276880-05A2-4359-B768-DDA5E3C9F89F}"/>
    <cellStyle name="20% - Accent1 3 6 2" xfId="6813" xr:uid="{5B5389DD-D019-46D6-8D2D-458E5F214B84}"/>
    <cellStyle name="20% - Accent1 3 6 2 2" xfId="14006" xr:uid="{66D0FE8E-9F14-473A-97ED-F38A6B0FDC16}"/>
    <cellStyle name="20% - Accent1 3 6 3" xfId="8740" xr:uid="{C1047FBB-19BF-4060-AACA-39F68DF9D9E0}"/>
    <cellStyle name="20% - Accent1 3 6 3 2" xfId="15770" xr:uid="{E1A5A6C7-C99A-45ED-8071-65DBD8CA8B22}"/>
    <cellStyle name="20% - Accent1 3 6 4" xfId="10571" xr:uid="{FA655549-8772-4D57-9451-20502A1DC12F}"/>
    <cellStyle name="20% - Accent1 3 7" xfId="4177" xr:uid="{535B0398-0A87-4B00-96C6-2680CC9E2616}"/>
    <cellStyle name="20% - Accent1 3 7 2" xfId="11579" xr:uid="{0D88D92D-6F9A-49D2-8C69-383B8FDC96FF}"/>
    <cellStyle name="20% - Accent1 3 8" xfId="4862" xr:uid="{CB047937-B47C-4CEF-8D2A-FA8797F6C34A}"/>
    <cellStyle name="20% - Accent1 3 8 2" xfId="12267" xr:uid="{5373F815-0231-4E92-833B-701E0C5DCEDE}"/>
    <cellStyle name="20% - Accent1 3 9" xfId="5731" xr:uid="{1AB6C5DB-D62E-48C3-A4A3-31BEABBA7B7E}"/>
    <cellStyle name="20% - Accent1 3 9 2" xfId="12914" xr:uid="{883E131D-BA64-48CE-97D6-9DEB3E9B0283}"/>
    <cellStyle name="20% - Accent1 30" xfId="939" xr:uid="{AD800D98-430B-4251-8AA2-26005BCBC60F}"/>
    <cellStyle name="20% - Accent1 30 2" xfId="16511" xr:uid="{09AE5B9D-AB80-44C8-AC58-F1A1C5FBE2C8}"/>
    <cellStyle name="20% - Accent1 31" xfId="952" xr:uid="{D8598B56-F73D-47E9-A801-58764D2E859B}"/>
    <cellStyle name="20% - Accent1 32" xfId="965" xr:uid="{01078BD2-9245-4062-9C3F-A6B9D40B693B}"/>
    <cellStyle name="20% - Accent1 33" xfId="978" xr:uid="{EA9BE17E-072C-470B-B583-6F6F920439FC}"/>
    <cellStyle name="20% - Accent1 34" xfId="991" xr:uid="{F1EF85BD-477E-4929-90A7-9A6899BEFFFB}"/>
    <cellStyle name="20% - Accent1 35" xfId="1004" xr:uid="{8774EB05-842A-47C9-9F7B-8B31E1B19547}"/>
    <cellStyle name="20% - Accent1 36" xfId="1017" xr:uid="{A4AA4CB8-5345-423D-8D56-6B6B6D9BE3A8}"/>
    <cellStyle name="20% - Accent1 37" xfId="1033" xr:uid="{A6D49377-5962-4B0F-A419-896ADDB0748C}"/>
    <cellStyle name="20% - Accent1 38" xfId="1053" xr:uid="{6EE0E2ED-3B54-4A33-A401-3C252756001E}"/>
    <cellStyle name="20% - Accent1 39" xfId="544" xr:uid="{3CB03107-FCB7-4A10-893A-A19ACB025C90}"/>
    <cellStyle name="20% - Accent1 4" xfId="225" xr:uid="{813DB9CD-EF26-4095-BCA8-116087D89251}"/>
    <cellStyle name="20% - Accent1 4 10" xfId="6812" xr:uid="{9716C162-B053-4BE8-ABE0-47C8EF376451}"/>
    <cellStyle name="20% - Accent1 4 10 2" xfId="14005" xr:uid="{EB82B0A9-0CCA-48BF-BBE8-04643E2711B6}"/>
    <cellStyle name="20% - Accent1 4 11" xfId="8115" xr:uid="{501924B6-F686-4837-A0B7-73FEA6759A76}"/>
    <cellStyle name="20% - Accent1 4 11 2" xfId="15143" xr:uid="{8879267A-425A-458C-9CBD-FC42231D3556}"/>
    <cellStyle name="20% - Accent1 4 12" xfId="9637" xr:uid="{6EC92DC7-2B79-4BA2-B824-85962C97A163}"/>
    <cellStyle name="20% - Accent1 4 13" xfId="1208" xr:uid="{D65C4884-2FFE-431E-976C-E378C0BE6E3B}"/>
    <cellStyle name="20% - Accent1 4 2" xfId="592" xr:uid="{EED37618-9C00-47F5-BB91-9ABA15575536}"/>
    <cellStyle name="20% - Accent1 4 2 10" xfId="8258" xr:uid="{67DE7B00-B70F-4E52-A060-957227E399B5}"/>
    <cellStyle name="20% - Accent1 4 2 10 2" xfId="15286" xr:uid="{C055F0FE-EE49-479D-B388-DE6588660BC4}"/>
    <cellStyle name="20% - Accent1 4 2 11" xfId="9630" xr:uid="{13FE38C4-C9E3-4166-864E-D42B6DCC7348}"/>
    <cellStyle name="20% - Accent1 4 2 12" xfId="1201" xr:uid="{593BED91-9C23-436F-9F62-FA82C10CAE55}"/>
    <cellStyle name="20% - Accent1 4 2 2" xfId="1217" xr:uid="{E049C5F0-76D2-4C19-8D3A-EBFC37CB7952}"/>
    <cellStyle name="20% - Accent1 4 2 2 10" xfId="9646" xr:uid="{99B86768-37A7-4AD5-93ED-7A10DDCED50F}"/>
    <cellStyle name="20% - Accent1 4 2 2 2" xfId="1210" xr:uid="{64BF549B-5011-4013-9F96-0CC23DFD729B}"/>
    <cellStyle name="20% - Accent1 4 2 2 2 2" xfId="2919" xr:uid="{4DF1D0C2-BD88-4BB9-8E08-04878232CDFC}"/>
    <cellStyle name="20% - Accent1 4 2 2 2 2 2" xfId="10583" xr:uid="{0DBB833C-BFDC-4CA2-B187-9BE31BA1A9D8}"/>
    <cellStyle name="20% - Accent1 4 2 2 2 3" xfId="4702" xr:uid="{17AA8B86-FA5D-417B-9429-FCE59E761CE8}"/>
    <cellStyle name="20% - Accent1 4 2 2 2 3 2" xfId="12101" xr:uid="{7E612684-5019-41BE-9A20-C2382B0C0653}"/>
    <cellStyle name="20% - Accent1 4 2 2 2 4" xfId="6809" xr:uid="{15AD247D-11DF-45CF-83A4-9D0B6FDD58A9}"/>
    <cellStyle name="20% - Accent1 4 2 2 2 4 2" xfId="14002" xr:uid="{9746B881-40C7-4261-AF96-5F9334DAE7F3}"/>
    <cellStyle name="20% - Accent1 4 2 2 2 5" xfId="9126" xr:uid="{79B8B46D-B224-475B-AEE8-E734813AF685}"/>
    <cellStyle name="20% - Accent1 4 2 2 2 5 2" xfId="16156" xr:uid="{B69E9880-0A98-45A2-B171-F4780541A552}"/>
    <cellStyle name="20% - Accent1 4 2 2 2 6" xfId="9639" xr:uid="{1645950E-EF38-4F82-9ACB-5A5BBEBFABD2}"/>
    <cellStyle name="20% - Accent1 4 2 2 3" xfId="2918" xr:uid="{34E8D37E-A53B-47E3-8C9F-CAEFC6655137}"/>
    <cellStyle name="20% - Accent1 4 2 2 3 2" xfId="6808" xr:uid="{48BAAEB0-0358-4994-8E4B-B09EA827F0F8}"/>
    <cellStyle name="20% - Accent1 4 2 2 3 2 2" xfId="14001" xr:uid="{A678D4A5-7048-4C91-BB9E-06EA4EE52293}"/>
    <cellStyle name="20% - Accent1 4 2 2 3 3" xfId="10582" xr:uid="{31F5E7EE-C610-44C0-86B1-C5DD4F97BB24}"/>
    <cellStyle name="20% - Accent1 4 2 2 4" xfId="4579" xr:uid="{907F8E12-D7CE-4140-A682-13A6E9979AAF}"/>
    <cellStyle name="20% - Accent1 4 2 2 4 2" xfId="11978" xr:uid="{71605848-A53A-460D-B496-DF7D583785E4}"/>
    <cellStyle name="20% - Accent1 4 2 2 5" xfId="5011" xr:uid="{74528046-09C2-4A92-BE06-DE59D0AF6DA9}"/>
    <cellStyle name="20% - Accent1 4 2 2 5 2" xfId="12419" xr:uid="{2669315A-1317-4EC6-BF1D-00C277243399}"/>
    <cellStyle name="20% - Accent1 4 2 2 6" xfId="6117" xr:uid="{031B359A-886A-4332-8120-2DD8AD4C4FA6}"/>
    <cellStyle name="20% - Accent1 4 2 2 6 2" xfId="13300" xr:uid="{DD362B1B-1EB6-4437-9801-B316CDA26121}"/>
    <cellStyle name="20% - Accent1 4 2 2 7" xfId="6686" xr:uid="{83B870A6-BA67-41B8-AF20-99E1CC945AFA}"/>
    <cellStyle name="20% - Accent1 4 2 2 7 2" xfId="13879" xr:uid="{783EF4D5-C7AB-496F-946E-4B5A1FF5B64C}"/>
    <cellStyle name="20% - Accent1 4 2 2 8" xfId="6810" xr:uid="{D521C292-ECF4-4002-823C-0685EF059E14}"/>
    <cellStyle name="20% - Accent1 4 2 2 8 2" xfId="14003" xr:uid="{42E8186F-3CD1-4FB4-8331-6D6C02A4D754}"/>
    <cellStyle name="20% - Accent1 4 2 2 9" xfId="8547" xr:uid="{1E447159-4A57-41A2-9020-EFE2665E7B29}"/>
    <cellStyle name="20% - Accent1 4 2 2 9 2" xfId="15575" xr:uid="{B2062AB0-3781-4EE0-9CC8-550DD35F8D4B}"/>
    <cellStyle name="20% - Accent1 4 2 3" xfId="1199" xr:uid="{AC242B73-534C-4F58-9166-CDA6C72386CA}"/>
    <cellStyle name="20% - Accent1 4 2 3 2" xfId="2920" xr:uid="{B3EEFD84-ACD0-42CB-8EAA-62B6156D5A82}"/>
    <cellStyle name="20% - Accent1 4 2 3 2 2" xfId="10584" xr:uid="{9469E6AD-803F-4D2C-BFE2-97E6D8A3AA7C}"/>
    <cellStyle name="20% - Accent1 4 2 3 3" xfId="4989" xr:uid="{5749DB26-79DF-446A-A9FD-3810542F867C}"/>
    <cellStyle name="20% - Accent1 4 2 3 3 2" xfId="12397" xr:uid="{18C3D480-3743-415E-89D3-2F882E22B508}"/>
    <cellStyle name="20% - Accent1 4 2 3 4" xfId="6807" xr:uid="{A3483296-C42D-46D9-874B-ABCC9C041DBD}"/>
    <cellStyle name="20% - Accent1 4 2 3 4 2" xfId="14000" xr:uid="{8CDFA940-5231-4719-8EAA-21E832E24FE0}"/>
    <cellStyle name="20% - Accent1 4 2 3 5" xfId="8837" xr:uid="{37320B85-5987-4F6C-847B-ED1808CC3E5B}"/>
    <cellStyle name="20% - Accent1 4 2 3 5 2" xfId="15867" xr:uid="{5BCA6C2A-3E2D-43E8-8E10-1AB677924E55}"/>
    <cellStyle name="20% - Accent1 4 2 3 6" xfId="9628" xr:uid="{8A5A9E61-3E3B-4AC0-A6A4-9F6F0742C563}"/>
    <cellStyle name="20% - Accent1 4 2 4" xfId="2917" xr:uid="{26756332-4CAB-4D66-A46F-A841F85C63CA}"/>
    <cellStyle name="20% - Accent1 4 2 4 2" xfId="6806" xr:uid="{ACCA11BA-D3F2-4B24-B3D5-46CA4195C397}"/>
    <cellStyle name="20% - Accent1 4 2 4 2 2" xfId="13999" xr:uid="{1D279171-C312-4493-842A-0D8D3D93898B}"/>
    <cellStyle name="20% - Accent1 4 2 4 3" xfId="10581" xr:uid="{47771992-79DB-41BB-B232-FF0D9BF2059B}"/>
    <cellStyle name="20% - Accent1 4 2 5" xfId="4279" xr:uid="{B9E24118-83EE-4BB4-9D78-EAA167E23C20}"/>
    <cellStyle name="20% - Accent1 4 2 5 2" xfId="11681" xr:uid="{46EA5A1A-70E1-49DB-A6E0-BE4F838DD27A}"/>
    <cellStyle name="20% - Accent1 4 2 6" xfId="4912" xr:uid="{7A0A98DD-8EE2-46FD-9B4E-D545DD59ED3C}"/>
    <cellStyle name="20% - Accent1 4 2 6 2" xfId="12318" xr:uid="{9BE72560-986B-4C51-AC15-8ACB88033F85}"/>
    <cellStyle name="20% - Accent1 4 2 7" xfId="5828" xr:uid="{D0950E9F-135D-4457-BA71-6A33C4994606}"/>
    <cellStyle name="20% - Accent1 4 2 7 2" xfId="13011" xr:uid="{3A5046F3-29C4-4F91-AF9E-273BC342CFB3}"/>
    <cellStyle name="20% - Accent1 4 2 8" xfId="6397" xr:uid="{FFF31926-CBD2-4B33-A646-5A282942823B}"/>
    <cellStyle name="20% - Accent1 4 2 8 2" xfId="13590" xr:uid="{2E9DA084-3C75-4DB3-A166-585EDD054063}"/>
    <cellStyle name="20% - Accent1 4 2 9" xfId="6811" xr:uid="{E754C09B-B013-4D23-8F24-2F8C8D9D9072}"/>
    <cellStyle name="20% - Accent1 4 2 9 2" xfId="14004" xr:uid="{82D27E22-5DE6-4C12-B7E1-E60FF4EB34E3}"/>
    <cellStyle name="20% - Accent1 4 3" xfId="1215" xr:uid="{E098F873-7B42-4B35-8374-1DCDB1AFD667}"/>
    <cellStyle name="20% - Accent1 4 3 10" xfId="9644" xr:uid="{4A38DA7A-4F0E-4B7A-80D6-874D650F8622}"/>
    <cellStyle name="20% - Accent1 4 3 2" xfId="1223" xr:uid="{BD6F34CB-60EC-4D86-90CF-868F56B9712B}"/>
    <cellStyle name="20% - Accent1 4 3 2 2" xfId="2922" xr:uid="{C31F4170-1E09-4F98-99DD-52ADB5C65167}"/>
    <cellStyle name="20% - Accent1 4 3 2 2 2" xfId="10586" xr:uid="{BA988705-1360-4168-9233-FE46A1262612}"/>
    <cellStyle name="20% - Accent1 4 3 2 3" xfId="4863" xr:uid="{04F857CD-AF36-41DC-856E-3FC426A043B1}"/>
    <cellStyle name="20% - Accent1 4 3 2 3 2" xfId="12268" xr:uid="{F4579B57-CB1A-4268-9D4C-18F2825238F2}"/>
    <cellStyle name="20% - Accent1 4 3 2 4" xfId="6804" xr:uid="{91CFB45C-716C-4A2B-AAD3-BBAF054E71E2}"/>
    <cellStyle name="20% - Accent1 4 3 2 4 2" xfId="13997" xr:uid="{19570EEF-7912-49B3-A2D2-855878057255}"/>
    <cellStyle name="20% - Accent1 4 3 2 5" xfId="8986" xr:uid="{2A020DAF-C277-4099-A4C4-8EF1AF8EC802}"/>
    <cellStyle name="20% - Accent1 4 3 2 5 2" xfId="16016" xr:uid="{752DCC7D-EBB1-4069-815E-1F396B2C915D}"/>
    <cellStyle name="20% - Accent1 4 3 2 6" xfId="9652" xr:uid="{E5B66BBA-684D-426B-A858-4B3A13BA6834}"/>
    <cellStyle name="20% - Accent1 4 3 3" xfId="2921" xr:uid="{EE44D8A9-67BC-4774-BC90-B00E7A80BC0E}"/>
    <cellStyle name="20% - Accent1 4 3 3 2" xfId="6803" xr:uid="{A49CB6A1-50DC-4139-A239-31BB7227F9B3}"/>
    <cellStyle name="20% - Accent1 4 3 3 2 2" xfId="13996" xr:uid="{B4C48D35-F3FA-4CB4-A4BE-2B7B05D52D72}"/>
    <cellStyle name="20% - Accent1 4 3 3 3" xfId="10585" xr:uid="{B32F3C71-0B02-4600-AB2E-65C7D46FAD17}"/>
    <cellStyle name="20% - Accent1 4 3 4" xfId="4439" xr:uid="{E53AAE5F-1769-4F4A-9F30-DBC839C222E4}"/>
    <cellStyle name="20% - Accent1 4 3 4 2" xfId="11838" xr:uid="{04C9ABCE-17A1-4C97-B100-EC2B90BBBDD4}"/>
    <cellStyle name="20% - Accent1 4 3 5" xfId="5010" xr:uid="{43ED5B20-9895-4CC3-B922-B5EA65C112C9}"/>
    <cellStyle name="20% - Accent1 4 3 5 2" xfId="12418" xr:uid="{424AAA6C-97B0-4243-B875-8B7EFE5F150F}"/>
    <cellStyle name="20% - Accent1 4 3 6" xfId="5977" xr:uid="{1AFE350A-EE31-4152-BA02-BBF65349401A}"/>
    <cellStyle name="20% - Accent1 4 3 6 2" xfId="13160" xr:uid="{90658213-D667-4BDF-BE27-199B42651C41}"/>
    <cellStyle name="20% - Accent1 4 3 7" xfId="6546" xr:uid="{7CB2D13B-EB6A-4D9F-8AD4-EF0ABE5EA6D3}"/>
    <cellStyle name="20% - Accent1 4 3 7 2" xfId="13739" xr:uid="{E0DFC7D0-4124-43D9-ACCC-6CDBCEACC108}"/>
    <cellStyle name="20% - Accent1 4 3 8" xfId="6805" xr:uid="{2A4C7884-A717-441A-88FF-4AC30762CE3E}"/>
    <cellStyle name="20% - Accent1 4 3 8 2" xfId="13998" xr:uid="{C9B43578-44FF-4F5C-B86E-A34BC9F8BB64}"/>
    <cellStyle name="20% - Accent1 4 3 9" xfId="8407" xr:uid="{E54724E8-42FD-4223-9481-9F416988A49F}"/>
    <cellStyle name="20% - Accent1 4 3 9 2" xfId="15435" xr:uid="{353320A5-38CD-4310-9C7C-EAF26E20FCAF}"/>
    <cellStyle name="20% - Accent1 4 4" xfId="1224" xr:uid="{3B4ED79F-2CDC-4CA6-B271-4370D6D40BB8}"/>
    <cellStyle name="20% - Accent1 4 4 2" xfId="2923" xr:uid="{BFB053FE-5076-4AC7-A4D2-3E1D0D88FFFB}"/>
    <cellStyle name="20% - Accent1 4 4 2 2" xfId="10587" xr:uid="{DE8855F4-E8B7-4B14-925A-D3516A98FF08}"/>
    <cellStyle name="20% - Accent1 4 4 3" xfId="4988" xr:uid="{389AED90-BA32-47AC-B215-C551E23DBB83}"/>
    <cellStyle name="20% - Accent1 4 4 3 2" xfId="12396" xr:uid="{8BCF7B42-48EE-4745-AA06-E64AC082A089}"/>
    <cellStyle name="20% - Accent1 4 4 4" xfId="6802" xr:uid="{E0C09CF7-E096-43B5-8872-6B8F0B524E4D}"/>
    <cellStyle name="20% - Accent1 4 4 4 2" xfId="13995" xr:uid="{8D1BFF69-7659-4B84-BA91-5B629994B2D8}"/>
    <cellStyle name="20% - Accent1 4 4 5" xfId="8694" xr:uid="{2A1E95B6-EB9D-4260-AC7A-822615D0ACF1}"/>
    <cellStyle name="20% - Accent1 4 4 5 2" xfId="15724" xr:uid="{1B3C4240-336D-4036-A204-3199E4363E0C}"/>
    <cellStyle name="20% - Accent1 4 4 6" xfId="9653" xr:uid="{FB30D9C9-F05F-4776-A421-06130FD1D9EA}"/>
    <cellStyle name="20% - Accent1 4 5" xfId="2916" xr:uid="{A30D36D3-3821-4A1C-8B16-6BAC4E9A276E}"/>
    <cellStyle name="20% - Accent1 4 5 2" xfId="6865" xr:uid="{A62151AA-1EFA-4D07-831B-83BF2945687F}"/>
    <cellStyle name="20% - Accent1 4 5 2 2" xfId="14058" xr:uid="{CFAEC7C9-40FC-434E-ADC2-BB64CE5F69C4}"/>
    <cellStyle name="20% - Accent1 4 5 3" xfId="10580" xr:uid="{F9C72899-551A-4D63-906E-0F878A89A6BE}"/>
    <cellStyle name="20% - Accent1 4 6" xfId="4110" xr:uid="{91CEFCA9-02B7-45B1-AA59-46E8772ED07A}"/>
    <cellStyle name="20% - Accent1 4 6 2" xfId="11512" xr:uid="{23726859-EBF9-4508-A29E-5CA975773176}"/>
    <cellStyle name="20% - Accent1 4 7" xfId="5006" xr:uid="{835ED610-031A-493D-B075-254EC6877338}"/>
    <cellStyle name="20% - Accent1 4 7 2" xfId="12414" xr:uid="{836F72DD-8590-4939-AC29-B36A7CCA0336}"/>
    <cellStyle name="20% - Accent1 4 8" xfId="5685" xr:uid="{65F9A38A-4410-4761-9141-A2C60947BC0D}"/>
    <cellStyle name="20% - Accent1 4 8 2" xfId="12868" xr:uid="{3135E6C8-254E-471F-A040-5AEF27A3D442}"/>
    <cellStyle name="20% - Accent1 4 9" xfId="6254" xr:uid="{594DED73-18B6-4F2A-A5BF-2DCA3337F9E8}"/>
    <cellStyle name="20% - Accent1 4 9 2" xfId="13447" xr:uid="{0CA19170-9CF2-46F1-A41C-69A5AF5E3B76}"/>
    <cellStyle name="20% - Accent1 40" xfId="1072" xr:uid="{2C672377-722D-4ED0-B915-FCB8A86B70EA}"/>
    <cellStyle name="20% - Accent1 41" xfId="1138" xr:uid="{070DE418-6B3D-4456-B125-8B443EF26DA8}"/>
    <cellStyle name="20% - Accent1 5" xfId="238" xr:uid="{A9AEEF10-4952-4E67-BFFC-A5B8A5295D73}"/>
    <cellStyle name="20% - Accent1 5 10" xfId="6866" xr:uid="{AAA05B7A-DBBA-4076-BEE1-47AFD14F4273}"/>
    <cellStyle name="20% - Accent1 5 10 2" xfId="14059" xr:uid="{F0E26ECF-FFCC-42B9-B080-64B57E4E37F4}"/>
    <cellStyle name="20% - Accent1 5 11" xfId="8098" xr:uid="{B262BE63-594A-4393-B2FA-77BC0885A5A8}"/>
    <cellStyle name="20% - Accent1 5 11 2" xfId="15126" xr:uid="{26755325-10E9-4074-96D0-ED3CC1FB1270}"/>
    <cellStyle name="20% - Accent1 5 12" xfId="9654" xr:uid="{573D05C8-BA41-4386-A0E8-E406FD83A26B}"/>
    <cellStyle name="20% - Accent1 5 13" xfId="1225" xr:uid="{8AB7D65A-A171-431E-B800-85BFEC977A52}"/>
    <cellStyle name="20% - Accent1 5 2" xfId="605" xr:uid="{9CDB5C90-F888-4B7C-89F5-3E72CEE25E5B}"/>
    <cellStyle name="20% - Accent1 5 2 10" xfId="8241" xr:uid="{64CD3496-E3ED-428A-B1B4-10F4586DE5CE}"/>
    <cellStyle name="20% - Accent1 5 2 10 2" xfId="15269" xr:uid="{3574FF53-3513-4416-B909-8CFE0C3D81F2}"/>
    <cellStyle name="20% - Accent1 5 2 11" xfId="9655" xr:uid="{1434C628-3C6F-49D4-8FD1-26EEDD23255C}"/>
    <cellStyle name="20% - Accent1 5 2 12" xfId="1226" xr:uid="{A84C31D4-4529-4016-B3F9-9297D6B4DB1C}"/>
    <cellStyle name="20% - Accent1 5 2 2" xfId="1227" xr:uid="{9DA732D6-0358-414D-BFC4-4703EFE03B40}"/>
    <cellStyle name="20% - Accent1 5 2 2 10" xfId="9656" xr:uid="{83B8D37E-7BEE-4E3A-9EF3-EEE8C696A638}"/>
    <cellStyle name="20% - Accent1 5 2 2 2" xfId="1228" xr:uid="{521CC373-A5FE-4026-8AC7-2EC772BAB195}"/>
    <cellStyle name="20% - Accent1 5 2 2 2 2" xfId="2927" xr:uid="{4C4F597B-526A-4B8F-B2E4-51D77844E0B5}"/>
    <cellStyle name="20% - Accent1 5 2 2 2 2 2" xfId="10591" xr:uid="{6A7F9210-7197-45A4-A42A-64FBC5DC822D}"/>
    <cellStyle name="20% - Accent1 5 2 2 2 3" xfId="4837" xr:uid="{9BF225F4-1ED4-4BEA-976D-89E3BFA36BE2}"/>
    <cellStyle name="20% - Accent1 5 2 2 2 3 2" xfId="12242" xr:uid="{4FA317EB-D2AF-45D0-A1F2-A1E0D9789333}"/>
    <cellStyle name="20% - Accent1 5 2 2 2 4" xfId="6869" xr:uid="{AA0142E0-ACD8-408C-A120-DB9F661AB689}"/>
    <cellStyle name="20% - Accent1 5 2 2 2 4 2" xfId="14062" xr:uid="{9FB81B78-3906-4FBA-B3BF-998FD9B21BDD}"/>
    <cellStyle name="20% - Accent1 5 2 2 2 5" xfId="9109" xr:uid="{A3786509-5937-48AD-AE86-19A9BE8214BB}"/>
    <cellStyle name="20% - Accent1 5 2 2 2 5 2" xfId="16139" xr:uid="{283E2A19-8558-41C6-B7A7-0E8E9ED101FB}"/>
    <cellStyle name="20% - Accent1 5 2 2 2 6" xfId="9657" xr:uid="{E4C92937-B5DD-4BE1-A364-E1662230A5C2}"/>
    <cellStyle name="20% - Accent1 5 2 2 3" xfId="2926" xr:uid="{6D10316F-A675-417A-A0C2-F961C7EC0689}"/>
    <cellStyle name="20% - Accent1 5 2 2 3 2" xfId="6870" xr:uid="{404760B7-3847-424E-8119-83A36167016A}"/>
    <cellStyle name="20% - Accent1 5 2 2 3 2 2" xfId="14063" xr:uid="{012B29F2-3BE8-4E26-BA7C-B30427322F44}"/>
    <cellStyle name="20% - Accent1 5 2 2 3 3" xfId="10590" xr:uid="{AB71E2F6-E3F3-4522-BC64-ABDDEDF3EA06}"/>
    <cellStyle name="20% - Accent1 5 2 2 4" xfId="4562" xr:uid="{AF27766F-1EB7-434A-A365-584BE832588D}"/>
    <cellStyle name="20% - Accent1 5 2 2 4 2" xfId="11961" xr:uid="{CECD37CF-4755-4796-917C-19702F620585}"/>
    <cellStyle name="20% - Accent1 5 2 2 5" xfId="4905" xr:uid="{B3E21542-C9B2-4058-AE32-E442A49102EC}"/>
    <cellStyle name="20% - Accent1 5 2 2 5 2" xfId="12311" xr:uid="{D03F769D-B19F-4250-A3D4-E315DB0F3CC5}"/>
    <cellStyle name="20% - Accent1 5 2 2 6" xfId="6100" xr:uid="{036CCAB6-6CAC-4194-96BD-49E560CD3926}"/>
    <cellStyle name="20% - Accent1 5 2 2 6 2" xfId="13283" xr:uid="{B1026D34-C8D9-4CB0-85BD-651477896A9A}"/>
    <cellStyle name="20% - Accent1 5 2 2 7" xfId="6669" xr:uid="{324CF8A3-C059-435C-BAB7-58A77A0950AC}"/>
    <cellStyle name="20% - Accent1 5 2 2 7 2" xfId="13862" xr:uid="{A6781315-63CC-4C9D-83D3-BE8364169615}"/>
    <cellStyle name="20% - Accent1 5 2 2 8" xfId="6868" xr:uid="{242DA7BF-2810-48D8-93CE-532622B2FB61}"/>
    <cellStyle name="20% - Accent1 5 2 2 8 2" xfId="14061" xr:uid="{5E8F5A2E-6F43-4BB3-9DA0-04D56E55975B}"/>
    <cellStyle name="20% - Accent1 5 2 2 9" xfId="8530" xr:uid="{41443507-9BFF-42FF-A24A-40CCDEC34836}"/>
    <cellStyle name="20% - Accent1 5 2 2 9 2" xfId="15558" xr:uid="{3B44939A-B498-4F7A-AB63-5F5BBFE7E1B0}"/>
    <cellStyle name="20% - Accent1 5 2 3" xfId="1229" xr:uid="{9A3E37FB-024C-4667-B975-38C6674A1896}"/>
    <cellStyle name="20% - Accent1 5 2 3 2" xfId="2928" xr:uid="{6A6A38A8-DB93-48BE-BB19-E6C0D362B72D}"/>
    <cellStyle name="20% - Accent1 5 2 3 2 2" xfId="10592" xr:uid="{350A8239-FEF6-48F4-97D3-0B06DF8B814D}"/>
    <cellStyle name="20% - Accent1 5 2 3 3" xfId="4948" xr:uid="{11216BCF-114B-4FFD-B9E4-C9849FD82F92}"/>
    <cellStyle name="20% - Accent1 5 2 3 3 2" xfId="12354" xr:uid="{234E093E-77FF-4DB0-A614-3FC606FBF9C3}"/>
    <cellStyle name="20% - Accent1 5 2 3 4" xfId="6871" xr:uid="{1F435F4D-9A68-49E0-BEB2-CEA7030B2A44}"/>
    <cellStyle name="20% - Accent1 5 2 3 4 2" xfId="14064" xr:uid="{2D148713-6145-4005-9835-7D4F822298F0}"/>
    <cellStyle name="20% - Accent1 5 2 3 5" xfId="8820" xr:uid="{E295E908-56C5-47AC-89BE-6CF9183AE3D1}"/>
    <cellStyle name="20% - Accent1 5 2 3 5 2" xfId="15850" xr:uid="{BB352634-6703-4E29-BC82-CC8D0A731D74}"/>
    <cellStyle name="20% - Accent1 5 2 3 6" xfId="9658" xr:uid="{402E75FE-F295-400B-842E-3AB587ED8E78}"/>
    <cellStyle name="20% - Accent1 5 2 4" xfId="2925" xr:uid="{29087551-9C7A-4DE7-801C-0EBB875265C3}"/>
    <cellStyle name="20% - Accent1 5 2 4 2" xfId="6872" xr:uid="{B6B6BDB5-1044-40BF-BA29-6A60AFE6108F}"/>
    <cellStyle name="20% - Accent1 5 2 4 2 2" xfId="14065" xr:uid="{FB9468D9-C41E-4EE3-8444-6168A69DBDBC}"/>
    <cellStyle name="20% - Accent1 5 2 4 3" xfId="10589" xr:uid="{9D8E47B2-A5F0-4E29-9B51-1180208B013F}"/>
    <cellStyle name="20% - Accent1 5 2 5" xfId="4262" xr:uid="{B913178F-4BCE-4420-9960-9F504A14061F}"/>
    <cellStyle name="20% - Accent1 5 2 5 2" xfId="11664" xr:uid="{EB6004A5-CA58-4AC4-A186-99A6DA87FCB7}"/>
    <cellStyle name="20% - Accent1 5 2 6" xfId="4413" xr:uid="{01F82EC2-8DB6-4144-9378-C480D46C3B7F}"/>
    <cellStyle name="20% - Accent1 5 2 6 2" xfId="11812" xr:uid="{885D0F73-CC03-4D50-B82F-3BAFC9FA61C6}"/>
    <cellStyle name="20% - Accent1 5 2 7" xfId="5811" xr:uid="{8BD51077-93BE-4AA7-983F-C70583562E58}"/>
    <cellStyle name="20% - Accent1 5 2 7 2" xfId="12994" xr:uid="{61F8F56D-E949-4C34-B7C6-A2DFF237CB27}"/>
    <cellStyle name="20% - Accent1 5 2 8" xfId="6380" xr:uid="{2D6C93A5-D650-4173-9444-C468552B9A2B}"/>
    <cellStyle name="20% - Accent1 5 2 8 2" xfId="13573" xr:uid="{17BB2ACD-4D75-4D8B-9C1D-E9D38BE37170}"/>
    <cellStyle name="20% - Accent1 5 2 9" xfId="6867" xr:uid="{7677B4FE-A1F2-48A9-8DE1-80A30502C8ED}"/>
    <cellStyle name="20% - Accent1 5 2 9 2" xfId="14060" xr:uid="{3E600918-341C-4000-A223-80449D77808A}"/>
    <cellStyle name="20% - Accent1 5 3" xfId="1230" xr:uid="{6DD6865A-2D1F-4799-902A-38EAB934116C}"/>
    <cellStyle name="20% - Accent1 5 3 10" xfId="9659" xr:uid="{C6135965-49BD-4739-B59A-160B5C042894}"/>
    <cellStyle name="20% - Accent1 5 3 2" xfId="1231" xr:uid="{6C7845AC-7871-445E-98CB-C6992E7724DB}"/>
    <cellStyle name="20% - Accent1 5 3 2 2" xfId="2930" xr:uid="{CE4D8030-0508-42D7-8569-FBA565F85BFD}"/>
    <cellStyle name="20% - Accent1 5 3 2 2 2" xfId="10594" xr:uid="{09E07632-D9F9-4195-BE72-FF1D7C1AADD8}"/>
    <cellStyle name="20% - Accent1 5 3 2 3" xfId="4759" xr:uid="{CCE33864-9FB1-4FD6-A07D-98E3F0913A7D}"/>
    <cellStyle name="20% - Accent1 5 3 2 3 2" xfId="12162" xr:uid="{D9CB9433-DC82-4B05-A045-AEA027B22C96}"/>
    <cellStyle name="20% - Accent1 5 3 2 4" xfId="6874" xr:uid="{63D9432C-B07F-4019-A4B6-08F51C4A6A63}"/>
    <cellStyle name="20% - Accent1 5 3 2 4 2" xfId="14067" xr:uid="{7BC45D17-7B23-4EB0-B33E-02E7714E4630}"/>
    <cellStyle name="20% - Accent1 5 3 2 5" xfId="8959" xr:uid="{351411A8-2A22-491E-8972-D7B4F294CD26}"/>
    <cellStyle name="20% - Accent1 5 3 2 5 2" xfId="15989" xr:uid="{8FB27EC3-BE8D-4132-BED0-B57DA7B5E644}"/>
    <cellStyle name="20% - Accent1 5 3 2 6" xfId="9660" xr:uid="{0F434E56-E8D5-4B01-B2C0-5B8374D5189A}"/>
    <cellStyle name="20% - Accent1 5 3 3" xfId="2929" xr:uid="{E9D74098-3F95-4A76-B4BC-949592CF0F49}"/>
    <cellStyle name="20% - Accent1 5 3 3 2" xfId="6875" xr:uid="{4633343F-B486-4D2B-9E06-0FC16D9DB96E}"/>
    <cellStyle name="20% - Accent1 5 3 3 2 2" xfId="14068" xr:uid="{B610E94B-8F31-488A-8F9F-C4B0AD5A3F88}"/>
    <cellStyle name="20% - Accent1 5 3 3 3" xfId="10593" xr:uid="{19573331-3E71-4209-BA0D-13EE0FCCEFA7}"/>
    <cellStyle name="20% - Accent1 5 3 4" xfId="4404" xr:uid="{BDB2362C-0C61-4EBA-80EF-995BBDDA9A5D}"/>
    <cellStyle name="20% - Accent1 5 3 4 2" xfId="11803" xr:uid="{71099845-3E47-42FA-80DF-2923B4A21379}"/>
    <cellStyle name="20% - Accent1 5 3 5" xfId="4731" xr:uid="{3979F5DB-5FD2-4457-A58B-0986ECD50025}"/>
    <cellStyle name="20% - Accent1 5 3 5 2" xfId="12132" xr:uid="{F845F800-71BA-43AD-8B5E-81593F7D277E}"/>
    <cellStyle name="20% - Accent1 5 3 6" xfId="5950" xr:uid="{3E61F498-FDED-48FE-9692-53E0EEFAA014}"/>
    <cellStyle name="20% - Accent1 5 3 6 2" xfId="13133" xr:uid="{18C71313-C666-4642-8E82-DAFEB74001D8}"/>
    <cellStyle name="20% - Accent1 5 3 7" xfId="6519" xr:uid="{6005076B-6AF5-4205-A713-29E4DFAF40EB}"/>
    <cellStyle name="20% - Accent1 5 3 7 2" xfId="13712" xr:uid="{0D1293FE-1249-4018-B759-C4AF5E78D8F6}"/>
    <cellStyle name="20% - Accent1 5 3 8" xfId="6873" xr:uid="{B3484DD3-2D55-4291-BACE-FCD45E37753A}"/>
    <cellStyle name="20% - Accent1 5 3 8 2" xfId="14066" xr:uid="{B21BB14E-9676-4073-BD10-1D6232D8AB48}"/>
    <cellStyle name="20% - Accent1 5 3 9" xfId="8380" xr:uid="{DFA54A54-A30A-4C1B-8320-43A4F933951C}"/>
    <cellStyle name="20% - Accent1 5 3 9 2" xfId="15408" xr:uid="{378B3F01-5EB8-4020-A86F-EDBB0E89AD0D}"/>
    <cellStyle name="20% - Accent1 5 4" xfId="1232" xr:uid="{C934504B-5EFE-4F9F-84B0-DAEA2CA3D4B1}"/>
    <cellStyle name="20% - Accent1 5 4 2" xfId="2931" xr:uid="{A1BDCC7E-6F30-4A2B-9A3E-948F7ECF3B69}"/>
    <cellStyle name="20% - Accent1 5 4 2 2" xfId="10595" xr:uid="{AF999CCC-1203-4497-8625-1A3863E6AC1C}"/>
    <cellStyle name="20% - Accent1 5 4 3" xfId="4725" xr:uid="{6BF079A3-F164-4CD5-ABED-8CD78163F179}"/>
    <cellStyle name="20% - Accent1 5 4 3 2" xfId="12126" xr:uid="{0787BB0D-467C-4579-B2AA-033AE5919A7C}"/>
    <cellStyle name="20% - Accent1 5 4 4" xfId="6880" xr:uid="{A37BC650-6862-4146-922E-BE46B1FE490D}"/>
    <cellStyle name="20% - Accent1 5 4 4 2" xfId="14073" xr:uid="{D5710AD2-8ABD-4C2F-A7B1-4BF036E17445}"/>
    <cellStyle name="20% - Accent1 5 4 5" xfId="8677" xr:uid="{0305C0B7-5B46-41F5-B4DE-8DBA6BC2A4B2}"/>
    <cellStyle name="20% - Accent1 5 4 5 2" xfId="15707" xr:uid="{C0A38C5B-CD47-4653-AA95-4E93C6D5E4C2}"/>
    <cellStyle name="20% - Accent1 5 4 6" xfId="9661" xr:uid="{97362039-B47C-4A0C-AAED-C45C576DDFE1}"/>
    <cellStyle name="20% - Accent1 5 5" xfId="2924" xr:uid="{9155323F-E2B5-4A4B-850C-C4D3BC0B7F23}"/>
    <cellStyle name="20% - Accent1 5 5 2" xfId="6881" xr:uid="{D3110D65-BEE9-4CAC-94E9-E45F6603EBB8}"/>
    <cellStyle name="20% - Accent1 5 5 2 2" xfId="14074" xr:uid="{9CC58BE5-96C4-48CB-A0C4-D9667A1940CD}"/>
    <cellStyle name="20% - Accent1 5 5 3" xfId="10588" xr:uid="{CBF9D797-63BA-417F-B1B1-1D1CCECB826B}"/>
    <cellStyle name="20% - Accent1 5 6" xfId="4093" xr:uid="{7D9930E9-B9B6-492F-A0C6-99A42F6A3A60}"/>
    <cellStyle name="20% - Accent1 5 6 2" xfId="11495" xr:uid="{7984DA18-E45A-4220-82D3-FD7788447ACE}"/>
    <cellStyle name="20% - Accent1 5 7" xfId="4849" xr:uid="{50E23435-FDB2-4FE6-8533-2B1E3FC37330}"/>
    <cellStyle name="20% - Accent1 5 7 2" xfId="12254" xr:uid="{F9460EB2-F2E7-4AFD-8941-1E564BA200A6}"/>
    <cellStyle name="20% - Accent1 5 8" xfId="5668" xr:uid="{00B9670F-082C-44EE-8545-F4426628C824}"/>
    <cellStyle name="20% - Accent1 5 8 2" xfId="12851" xr:uid="{3D8CE0B4-5AA7-4AD3-B063-469B1BBD94C4}"/>
    <cellStyle name="20% - Accent1 5 9" xfId="6237" xr:uid="{DB390FCC-84F9-4A63-8C5A-4978F3173591}"/>
    <cellStyle name="20% - Accent1 5 9 2" xfId="13430" xr:uid="{B67FE398-EA30-4AA0-8CE6-2F78EC2BC087}"/>
    <cellStyle name="20% - Accent1 6" xfId="251" xr:uid="{9633850F-6091-472A-BA8C-037FE0B09791}"/>
    <cellStyle name="20% - Accent1 6 10" xfId="6882" xr:uid="{F5AF60F3-8377-450F-B47E-4183ABE39037}"/>
    <cellStyle name="20% - Accent1 6 10 2" xfId="14075" xr:uid="{F2A6CDC7-EA11-4A3C-BCED-B41D941CC4AD}"/>
    <cellStyle name="20% - Accent1 6 11" xfId="8204" xr:uid="{5BC643BC-EC89-4668-AFB3-266E72F420E8}"/>
    <cellStyle name="20% - Accent1 6 11 2" xfId="15232" xr:uid="{816935FE-FC46-42C7-8784-956D030F786D}"/>
    <cellStyle name="20% - Accent1 6 12" xfId="9662" xr:uid="{F6635918-453C-4C13-8A15-1F59E4511EB5}"/>
    <cellStyle name="20% - Accent1 6 13" xfId="1233" xr:uid="{36E419C5-99AE-4F4A-8255-BD2E58589344}"/>
    <cellStyle name="20% - Accent1 6 2" xfId="618" xr:uid="{595773F8-51C9-4AA0-82ED-9F3B159C004F}"/>
    <cellStyle name="20% - Accent1 6 2 10" xfId="8347" xr:uid="{1C43ABFA-CA37-4434-83C1-B071188EC995}"/>
    <cellStyle name="20% - Accent1 6 2 10 2" xfId="15375" xr:uid="{D3C0CA5B-FBC5-4664-9C5B-6D8F67AA9FC5}"/>
    <cellStyle name="20% - Accent1 6 2 11" xfId="9663" xr:uid="{BCF9F4CC-7BAD-48FB-8609-E64B4FDDA06C}"/>
    <cellStyle name="20% - Accent1 6 2 12" xfId="1234" xr:uid="{8270B68B-2E4A-45F5-AE2B-AD5312B19BE3}"/>
    <cellStyle name="20% - Accent1 6 2 2" xfId="1235" xr:uid="{F5D7B83F-4034-4878-8E7C-B03506A7108E}"/>
    <cellStyle name="20% - Accent1 6 2 2 10" xfId="9664" xr:uid="{C12005A7-2675-4C26-9B30-0E4E9B0CEF1D}"/>
    <cellStyle name="20% - Accent1 6 2 2 2" xfId="1236" xr:uid="{360AB832-4C3D-436B-90FB-DFDF97C7AA5E}"/>
    <cellStyle name="20% - Accent1 6 2 2 2 2" xfId="2935" xr:uid="{BF7292BA-DB68-4493-9E9B-2C302BA1E92F}"/>
    <cellStyle name="20% - Accent1 6 2 2 2 2 2" xfId="10599" xr:uid="{2AC13259-F016-44F5-8DE0-50B71DE201E0}"/>
    <cellStyle name="20% - Accent1 6 2 2 2 3" xfId="5101" xr:uid="{85B6304C-5FCA-4086-8AEF-078511221344}"/>
    <cellStyle name="20% - Accent1 6 2 2 2 3 2" xfId="12509" xr:uid="{FA9E0B2E-5641-4B30-9B72-9B11236E0844}"/>
    <cellStyle name="20% - Accent1 6 2 2 2 4" xfId="6885" xr:uid="{58BB5798-40B7-4AD2-86A8-EF4314B54CC7}"/>
    <cellStyle name="20% - Accent1 6 2 2 2 4 2" xfId="14078" xr:uid="{63D0CA2C-40A1-4D30-94C2-327F79A41D02}"/>
    <cellStyle name="20% - Accent1 6 2 2 2 5" xfId="9215" xr:uid="{CCFC3B12-A221-4A44-8C54-B56D5C5CC7EA}"/>
    <cellStyle name="20% - Accent1 6 2 2 2 5 2" xfId="16245" xr:uid="{BE56B374-EF67-4EF5-AB84-65DC5F468D95}"/>
    <cellStyle name="20% - Accent1 6 2 2 2 6" xfId="9665" xr:uid="{CAAA2AED-4248-4662-BC2A-19A7745E0387}"/>
    <cellStyle name="20% - Accent1 6 2 2 3" xfId="2934" xr:uid="{4AC8A381-16E3-4D0A-8AE8-99A9A9058472}"/>
    <cellStyle name="20% - Accent1 6 2 2 3 2" xfId="6886" xr:uid="{AF412EEC-E587-4CCD-ACD2-B18194C1D7F2}"/>
    <cellStyle name="20% - Accent1 6 2 2 3 2 2" xfId="14079" xr:uid="{854A8E3A-F47A-4D92-9EB3-6E6BC67B22BB}"/>
    <cellStyle name="20% - Accent1 6 2 2 3 3" xfId="10598" xr:uid="{C6AAC3CE-DCDC-49B8-B80E-8B2ADA6DDFAA}"/>
    <cellStyle name="20% - Accent1 6 2 2 4" xfId="4668" xr:uid="{8CE98007-8034-42FD-9EFC-B1D35CF35322}"/>
    <cellStyle name="20% - Accent1 6 2 2 4 2" xfId="12067" xr:uid="{C54C04AC-7F90-41D7-AE30-EEF499DDDA53}"/>
    <cellStyle name="20% - Accent1 6 2 2 5" xfId="5091" xr:uid="{D34FA894-A2A1-4DC7-B280-7E57DC29A981}"/>
    <cellStyle name="20% - Accent1 6 2 2 5 2" xfId="12499" xr:uid="{57273DCB-0049-45B2-888F-F16DDFD0490C}"/>
    <cellStyle name="20% - Accent1 6 2 2 6" xfId="6206" xr:uid="{2C3599D8-77C0-466E-BCCB-81088F03EF45}"/>
    <cellStyle name="20% - Accent1 6 2 2 6 2" xfId="13389" xr:uid="{70523863-B363-45C7-8FAB-3F70C6E4EBF8}"/>
    <cellStyle name="20% - Accent1 6 2 2 7" xfId="6775" xr:uid="{FA2DDD6F-3E86-4FDC-BCA4-8F29ACA1487C}"/>
    <cellStyle name="20% - Accent1 6 2 2 7 2" xfId="13968" xr:uid="{7B84036C-A9AF-42B6-8B9B-6D73D1EE83CD}"/>
    <cellStyle name="20% - Accent1 6 2 2 8" xfId="6884" xr:uid="{B58F5D60-B1AD-4EAD-83FF-B4C257314EAB}"/>
    <cellStyle name="20% - Accent1 6 2 2 8 2" xfId="14077" xr:uid="{8BFC5907-FA2E-4803-9FA7-F7A01D57D4A5}"/>
    <cellStyle name="20% - Accent1 6 2 2 9" xfId="8636" xr:uid="{23B2C749-A68C-47DE-901B-F7C701E2C09F}"/>
    <cellStyle name="20% - Accent1 6 2 2 9 2" xfId="15664" xr:uid="{965E5746-892D-46F3-BBE7-B07889627960}"/>
    <cellStyle name="20% - Accent1 6 2 3" xfId="1237" xr:uid="{063E9C32-AB97-4E08-933F-E1EFC119A1C7}"/>
    <cellStyle name="20% - Accent1 6 2 3 2" xfId="2936" xr:uid="{BA9AAC36-798D-49F7-81F2-0113DBA028E0}"/>
    <cellStyle name="20% - Accent1 6 2 3 2 2" xfId="10600" xr:uid="{CFD65011-E6F4-471A-9042-E7927F096909}"/>
    <cellStyle name="20% - Accent1 6 2 3 3" xfId="4807" xr:uid="{90D0A58E-D8D4-4FDD-AB8D-4F6AE5054A69}"/>
    <cellStyle name="20% - Accent1 6 2 3 3 2" xfId="12212" xr:uid="{3BB7966A-897F-4109-9354-B9FC1D3EC961}"/>
    <cellStyle name="20% - Accent1 6 2 3 4" xfId="6887" xr:uid="{6B39DC54-62A9-4C15-A8FF-8991B12147B3}"/>
    <cellStyle name="20% - Accent1 6 2 3 4 2" xfId="14080" xr:uid="{6C76281D-DF2C-4CBE-BB4E-97B379C42589}"/>
    <cellStyle name="20% - Accent1 6 2 3 5" xfId="8926" xr:uid="{FBB6F6ED-1143-4EE3-B6CF-A4F90AFC0814}"/>
    <cellStyle name="20% - Accent1 6 2 3 5 2" xfId="15956" xr:uid="{6845FF18-220C-4D51-8AD3-3BEB7D992526}"/>
    <cellStyle name="20% - Accent1 6 2 3 6" xfId="9666" xr:uid="{66B81F87-E849-46B2-BBA6-46C628638427}"/>
    <cellStyle name="20% - Accent1 6 2 4" xfId="2933" xr:uid="{3E7C87D3-2703-4039-BDAA-64117F7DFDEB}"/>
    <cellStyle name="20% - Accent1 6 2 4 2" xfId="6888" xr:uid="{2B4A024A-8B0D-424B-8A2A-D9F3C76E0FEB}"/>
    <cellStyle name="20% - Accent1 6 2 4 2 2" xfId="14081" xr:uid="{186E508B-92FC-4373-9345-D0314263F585}"/>
    <cellStyle name="20% - Accent1 6 2 4 3" xfId="10597" xr:uid="{BD8E93F6-CD11-4F9F-80B1-7C384D758B02}"/>
    <cellStyle name="20% - Accent1 6 2 5" xfId="4368" xr:uid="{51E41EB7-D48E-4501-A713-B58D608E416E}"/>
    <cellStyle name="20% - Accent1 6 2 5 2" xfId="11770" xr:uid="{6D722A96-3923-4013-B8E7-ED6848FAFA50}"/>
    <cellStyle name="20% - Accent1 6 2 6" xfId="4858" xr:uid="{AC519325-67CD-4552-89E3-461B23EF64EC}"/>
    <cellStyle name="20% - Accent1 6 2 6 2" xfId="12263" xr:uid="{792996A9-0117-48DC-B841-AF05D42A6F1F}"/>
    <cellStyle name="20% - Accent1 6 2 7" xfId="5917" xr:uid="{6B9C9E9F-3293-4E7F-8401-5E269BED589A}"/>
    <cellStyle name="20% - Accent1 6 2 7 2" xfId="13100" xr:uid="{DE570611-F9D9-48A1-B30A-D76B48F600BC}"/>
    <cellStyle name="20% - Accent1 6 2 8" xfId="6486" xr:uid="{D110B04E-3BDD-4C0B-A405-FCF3D09078FB}"/>
    <cellStyle name="20% - Accent1 6 2 8 2" xfId="13679" xr:uid="{66062E09-8B4F-45AF-B444-6E65F93360AA}"/>
    <cellStyle name="20% - Accent1 6 2 9" xfId="6883" xr:uid="{5B32E975-0670-48E3-96EB-0C2AF9F45F5B}"/>
    <cellStyle name="20% - Accent1 6 2 9 2" xfId="14076" xr:uid="{B6E54338-3B7F-41DA-AA23-845D950D882F}"/>
    <cellStyle name="20% - Accent1 6 3" xfId="1238" xr:uid="{8D4A4716-6459-4EA7-90B8-CF01B95789C6}"/>
    <cellStyle name="20% - Accent1 6 3 10" xfId="9667" xr:uid="{B35E04D7-C566-426E-B265-00CA3E08B323}"/>
    <cellStyle name="20% - Accent1 6 3 2" xfId="1239" xr:uid="{799B4CF4-8646-4A09-BE25-A707B188EA5F}"/>
    <cellStyle name="20% - Accent1 6 3 2 2" xfId="2938" xr:uid="{1BA73031-4516-4DA8-80B1-664B588F88AA}"/>
    <cellStyle name="20% - Accent1 6 3 2 2 2" xfId="10602" xr:uid="{78C647DA-293B-4205-B2E7-363A138C6569}"/>
    <cellStyle name="20% - Accent1 6 3 2 3" xfId="4830" xr:uid="{9D8901BD-8F3B-4CFA-804A-6E0DA741B09C}"/>
    <cellStyle name="20% - Accent1 6 3 2 3 2" xfId="12235" xr:uid="{6CDE82E6-A715-4402-9E7E-2BF54409467E}"/>
    <cellStyle name="20% - Accent1 6 3 2 4" xfId="6890" xr:uid="{D620BB34-DAA1-403E-A041-D52B1DF36470}"/>
    <cellStyle name="20% - Accent1 6 3 2 4 2" xfId="14083" xr:uid="{E8487D8B-EE03-427F-875B-6D54D1C49074}"/>
    <cellStyle name="20% - Accent1 6 3 2 5" xfId="9072" xr:uid="{3D60EA06-87CD-4DD5-8333-A1D17385DCBD}"/>
    <cellStyle name="20% - Accent1 6 3 2 5 2" xfId="16102" xr:uid="{FB86B4AA-493C-4B2E-A395-3379E41AB05D}"/>
    <cellStyle name="20% - Accent1 6 3 2 6" xfId="9668" xr:uid="{83E188B3-9C37-4558-BCBB-863868EA151C}"/>
    <cellStyle name="20% - Accent1 6 3 3" xfId="2937" xr:uid="{76659788-52DA-4081-8868-772F331F51F7}"/>
    <cellStyle name="20% - Accent1 6 3 3 2" xfId="6891" xr:uid="{895E49C3-E70B-4775-82C4-FB37100150A0}"/>
    <cellStyle name="20% - Accent1 6 3 3 2 2" xfId="14084" xr:uid="{36E2A4A3-5F0B-48CA-8A08-971E78B2D742}"/>
    <cellStyle name="20% - Accent1 6 3 3 3" xfId="10601" xr:uid="{23451E15-6EEE-4840-86F9-933D1F6379E5}"/>
    <cellStyle name="20% - Accent1 6 3 4" xfId="4525" xr:uid="{3502BBE1-3A3D-45C9-B1F1-5498E232BF8A}"/>
    <cellStyle name="20% - Accent1 6 3 4 2" xfId="11924" xr:uid="{CEAD8423-71DE-4161-979B-1411681286B6}"/>
    <cellStyle name="20% - Accent1 6 3 5" xfId="4803" xr:uid="{116D2DDF-370D-4025-A7DC-BF288F2FEF37}"/>
    <cellStyle name="20% - Accent1 6 3 5 2" xfId="12208" xr:uid="{4318FBA9-E94E-4D33-9367-F7297B8D8326}"/>
    <cellStyle name="20% - Accent1 6 3 6" xfId="6063" xr:uid="{D2FF3265-CD19-48A2-8857-CE45B0C2B5DC}"/>
    <cellStyle name="20% - Accent1 6 3 6 2" xfId="13246" xr:uid="{0CA6D6C1-0AD2-4479-9FA5-EFBA8F666343}"/>
    <cellStyle name="20% - Accent1 6 3 7" xfId="6632" xr:uid="{512DA798-0B2D-4E66-8936-50D204FFBBB8}"/>
    <cellStyle name="20% - Accent1 6 3 7 2" xfId="13825" xr:uid="{3AEEADBD-50DD-4ACC-B747-704FD2DB19B6}"/>
    <cellStyle name="20% - Accent1 6 3 8" xfId="6889" xr:uid="{718A30E6-6CB8-4EE8-B67B-87B0A5051F2C}"/>
    <cellStyle name="20% - Accent1 6 3 8 2" xfId="14082" xr:uid="{24CA4D0E-CAE4-407F-B221-7A86C4F1041B}"/>
    <cellStyle name="20% - Accent1 6 3 9" xfId="8493" xr:uid="{2F653B7E-BE58-49FC-8F3D-F19D4C3441BC}"/>
    <cellStyle name="20% - Accent1 6 3 9 2" xfId="15521" xr:uid="{D7ADF6FD-0DFC-4268-BBA6-668214195A30}"/>
    <cellStyle name="20% - Accent1 6 4" xfId="1240" xr:uid="{774B8158-0EBD-4C3B-B32D-955C092F63FA}"/>
    <cellStyle name="20% - Accent1 6 4 2" xfId="2939" xr:uid="{3FBF78AE-C5ED-44D7-98D0-E815935E2073}"/>
    <cellStyle name="20% - Accent1 6 4 2 2" xfId="10603" xr:uid="{37C3CF1E-CD70-4CE4-9E52-6D5B9EE83C26}"/>
    <cellStyle name="20% - Accent1 6 4 3" xfId="4775" xr:uid="{A6359616-EF11-4DBA-BA93-CFA7F809A05A}"/>
    <cellStyle name="20% - Accent1 6 4 3 2" xfId="12179" xr:uid="{BCB7EED6-1E29-4FAF-A93B-976D8B8E8192}"/>
    <cellStyle name="20% - Accent1 6 4 4" xfId="6892" xr:uid="{22BE0B27-3000-4BE2-BBE9-DC6ED24FA463}"/>
    <cellStyle name="20% - Accent1 6 4 4 2" xfId="14085" xr:uid="{D88F1887-8A50-4C39-86BE-4C61AD56E5DB}"/>
    <cellStyle name="20% - Accent1 6 4 5" xfId="8783" xr:uid="{580C06D1-F45A-4B31-AC0D-914CFBEE212F}"/>
    <cellStyle name="20% - Accent1 6 4 5 2" xfId="15813" xr:uid="{34DC8C3F-7A3B-42CB-9F12-98428A6408F8}"/>
    <cellStyle name="20% - Accent1 6 4 6" xfId="9669" xr:uid="{6A00EEEC-B103-4C6E-AC4B-FEF58A44EE1D}"/>
    <cellStyle name="20% - Accent1 6 5" xfId="2932" xr:uid="{A8DAE528-96C1-4ED1-BA3A-00F93495FA2F}"/>
    <cellStyle name="20% - Accent1 6 5 2" xfId="6893" xr:uid="{1CB83634-73C0-4AD4-8173-110F959BAB95}"/>
    <cellStyle name="20% - Accent1 6 5 2 2" xfId="14086" xr:uid="{1F5F2D1B-0C21-4E83-83F5-DC97763D62A1}"/>
    <cellStyle name="20% - Accent1 6 5 3" xfId="10596" xr:uid="{CD18CA38-CEC8-4429-A400-A4E50D8EB442}"/>
    <cellStyle name="20% - Accent1 6 6" xfId="4223" xr:uid="{EFB852D0-AFA3-463F-A0B4-10708943FEFF}"/>
    <cellStyle name="20% - Accent1 6 6 2" xfId="11625" xr:uid="{C710724E-73D7-409D-B836-E1D307179271}"/>
    <cellStyle name="20% - Accent1 6 7" xfId="4857" xr:uid="{894D37BF-C124-457B-8DC8-1A655517190B}"/>
    <cellStyle name="20% - Accent1 6 7 2" xfId="12262" xr:uid="{9EA6E10C-3BE4-445D-B691-E2374F08A539}"/>
    <cellStyle name="20% - Accent1 6 8" xfId="5774" xr:uid="{F4B67989-F635-4BC9-BAAC-A6972FFF8E5F}"/>
    <cellStyle name="20% - Accent1 6 8 2" xfId="12957" xr:uid="{48339D4E-8720-45D4-9821-579C10DC1A46}"/>
    <cellStyle name="20% - Accent1 6 9" xfId="6343" xr:uid="{3757DA7A-9135-4A25-B3A4-26672CEB9EAD}"/>
    <cellStyle name="20% - Accent1 6 9 2" xfId="13536" xr:uid="{9E565B72-1878-4F3B-958F-3FA7D4B39307}"/>
    <cellStyle name="20% - Accent1 7" xfId="267" xr:uid="{02A8D0A1-6D15-48F9-BB49-B7321375F75C}"/>
    <cellStyle name="20% - Accent1 7 10" xfId="8224" xr:uid="{E3730B74-ABEF-4A1C-9864-5823B507C529}"/>
    <cellStyle name="20% - Accent1 7 10 2" xfId="15252" xr:uid="{446F983C-C37C-4688-8804-887FA9EF784B}"/>
    <cellStyle name="20% - Accent1 7 11" xfId="9670" xr:uid="{416646C2-C9E5-40FB-8E08-CFA4CEAD0542}"/>
    <cellStyle name="20% - Accent1 7 12" xfId="1241" xr:uid="{E2102609-1FC0-443F-92CF-639D87078F6A}"/>
    <cellStyle name="20% - Accent1 7 2" xfId="633" xr:uid="{D80BD6C0-B4D5-449B-BAFC-655A01C047DF}"/>
    <cellStyle name="20% - Accent1 7 2 10" xfId="9671" xr:uid="{0F53EDB7-D4E7-449A-A4B7-8EA885F1DA9E}"/>
    <cellStyle name="20% - Accent1 7 2 11" xfId="1242" xr:uid="{76EE439F-7DAB-4F4C-B146-BC81BE0B1119}"/>
    <cellStyle name="20% - Accent1 7 2 2" xfId="1243" xr:uid="{1D2F4B52-134B-4383-8BC7-004A2F14E5CB}"/>
    <cellStyle name="20% - Accent1 7 2 2 2" xfId="2942" xr:uid="{B997A990-FCAA-4930-A09F-0907E38D6BD0}"/>
    <cellStyle name="20% - Accent1 7 2 2 2 2" xfId="10606" xr:uid="{7C9473EE-5B2A-40CF-83AC-DE966034BC97}"/>
    <cellStyle name="20% - Accent1 7 2 2 3" xfId="4081" xr:uid="{F7E5EE0E-8908-4B72-96F4-185E52F9E0F4}"/>
    <cellStyle name="20% - Accent1 7 2 2 3 2" xfId="11483" xr:uid="{B18A4407-A0C2-49FE-AC88-9504375F21FE}"/>
    <cellStyle name="20% - Accent1 7 2 2 4" xfId="6896" xr:uid="{82C7BE33-E212-4560-A419-45A9154085C5}"/>
    <cellStyle name="20% - Accent1 7 2 2 4 2" xfId="14089" xr:uid="{80081E03-2810-40D9-BDFE-22DB4B4FF642}"/>
    <cellStyle name="20% - Accent1 7 2 2 5" xfId="9092" xr:uid="{B987A24B-FB2A-4C0F-BBDF-7A5B0EF1A7DD}"/>
    <cellStyle name="20% - Accent1 7 2 2 5 2" xfId="16122" xr:uid="{9F3C1AFD-4B55-484B-B9B6-FAF46AAAF69D}"/>
    <cellStyle name="20% - Accent1 7 2 2 6" xfId="9672" xr:uid="{B57FA97D-3D8B-4A2D-9BCE-914377B9927A}"/>
    <cellStyle name="20% - Accent1 7 2 3" xfId="2941" xr:uid="{F6E37867-1441-477B-899F-EFBA5A107538}"/>
    <cellStyle name="20% - Accent1 7 2 3 2" xfId="6897" xr:uid="{AD9DDEDA-42FB-4182-9C6A-1FB0D2EEFF4F}"/>
    <cellStyle name="20% - Accent1 7 2 3 2 2" xfId="14090" xr:uid="{057029B4-0EAB-433D-A1BA-5A32F73C1F0E}"/>
    <cellStyle name="20% - Accent1 7 2 3 3" xfId="10605" xr:uid="{05F91818-772D-4E54-82F4-24CD09C390E3}"/>
    <cellStyle name="20% - Accent1 7 2 4" xfId="4545" xr:uid="{8E5737CC-B764-4472-9B4C-3E8129DB4857}"/>
    <cellStyle name="20% - Accent1 7 2 4 2" xfId="11944" xr:uid="{E936D629-3441-4D5D-9BFA-9F5995CDD474}"/>
    <cellStyle name="20% - Accent1 7 2 5" xfId="4973" xr:uid="{8D4A88E4-DEC5-4B44-A6F4-C0A30BE460C6}"/>
    <cellStyle name="20% - Accent1 7 2 5 2" xfId="12380" xr:uid="{672E5135-8784-401B-9DB2-4AC33A79C091}"/>
    <cellStyle name="20% - Accent1 7 2 6" xfId="6083" xr:uid="{A73BD192-2B61-475E-825E-A903F18BB2A6}"/>
    <cellStyle name="20% - Accent1 7 2 6 2" xfId="13266" xr:uid="{411533EE-272F-42EB-AF45-DF5A6BEF40A2}"/>
    <cellStyle name="20% - Accent1 7 2 7" xfId="6652" xr:uid="{71544A4F-278F-4B4C-AFE3-BC9A48DEA12A}"/>
    <cellStyle name="20% - Accent1 7 2 7 2" xfId="13845" xr:uid="{DCDDC6AA-F8E0-4B7F-842A-A49D175822F2}"/>
    <cellStyle name="20% - Accent1 7 2 8" xfId="6895" xr:uid="{1FA83EE5-A7DD-42F3-A31A-D8091C5F2C89}"/>
    <cellStyle name="20% - Accent1 7 2 8 2" xfId="14088" xr:uid="{4A517B0D-8123-4F17-8746-46471A673C95}"/>
    <cellStyle name="20% - Accent1 7 2 9" xfId="8513" xr:uid="{38D89EC5-C7F5-4BE1-AA60-8CADB311895F}"/>
    <cellStyle name="20% - Accent1 7 2 9 2" xfId="15541" xr:uid="{C728F1B5-0E8D-4E66-902A-0032C126CDC9}"/>
    <cellStyle name="20% - Accent1 7 3" xfId="1244" xr:uid="{2CD09353-E845-47C3-BA89-12C8025776F3}"/>
    <cellStyle name="20% - Accent1 7 3 2" xfId="2943" xr:uid="{DF18D470-8E27-4E01-BD5E-1ED54E317A23}"/>
    <cellStyle name="20% - Accent1 7 3 2 2" xfId="10607" xr:uid="{C1BC960D-442D-4D14-A774-1C321B727514}"/>
    <cellStyle name="20% - Accent1 7 3 3" xfId="4866" xr:uid="{41544A45-78AB-49F5-B886-5AD0229632ED}"/>
    <cellStyle name="20% - Accent1 7 3 3 2" xfId="12271" xr:uid="{8509F0A2-BC5C-4C33-8E97-7D74A82CA970}"/>
    <cellStyle name="20% - Accent1 7 3 4" xfId="6898" xr:uid="{5A16C9AD-6754-4841-BB86-944A74FBD7D3}"/>
    <cellStyle name="20% - Accent1 7 3 4 2" xfId="14091" xr:uid="{EBDE9CC3-9B5B-47CE-9D5E-5850B3E12B5E}"/>
    <cellStyle name="20% - Accent1 7 3 5" xfId="8803" xr:uid="{D4812E48-DB5D-41B6-97C4-1292B4481B73}"/>
    <cellStyle name="20% - Accent1 7 3 5 2" xfId="15833" xr:uid="{87B51A3A-5FBD-4338-8627-D8C74315D0E4}"/>
    <cellStyle name="20% - Accent1 7 3 6" xfId="9673" xr:uid="{F4C53634-1171-4372-9533-EA24D9BBE4BB}"/>
    <cellStyle name="20% - Accent1 7 4" xfId="2940" xr:uid="{A27B7900-E50F-4789-A848-FCEFBBB66CB1}"/>
    <cellStyle name="20% - Accent1 7 4 2" xfId="6899" xr:uid="{9E1A4F2B-E9A3-4449-9720-CFC619B6CAA5}"/>
    <cellStyle name="20% - Accent1 7 4 2 2" xfId="14092" xr:uid="{A2A6E707-B882-43A7-8A49-FF60CA2FD454}"/>
    <cellStyle name="20% - Accent1 7 4 3" xfId="10604" xr:uid="{1A557A95-56C1-4305-A6A3-03EC0DF478D5}"/>
    <cellStyle name="20% - Accent1 7 5" xfId="4243" xr:uid="{0AE18FC0-3704-4C73-8A22-04ECA2A11C62}"/>
    <cellStyle name="20% - Accent1 7 5 2" xfId="11645" xr:uid="{2A895981-3E75-4585-B0DE-D7389CC72F08}"/>
    <cellStyle name="20% - Accent1 7 6" xfId="4885" xr:uid="{3EAF3CFE-7054-4C38-BC10-BC8897D00698}"/>
    <cellStyle name="20% - Accent1 7 6 2" xfId="12290" xr:uid="{2007691F-D1E6-4144-8EBC-61A0703F1361}"/>
    <cellStyle name="20% - Accent1 7 7" xfId="5794" xr:uid="{4E5C067F-97E4-4122-90CB-572D4CE68AFD}"/>
    <cellStyle name="20% - Accent1 7 7 2" xfId="12977" xr:uid="{9767AD53-D168-476E-A455-F0A14FCC3E8B}"/>
    <cellStyle name="20% - Accent1 7 8" xfId="6363" xr:uid="{F1DD6AB0-3379-47BE-870C-7F16A39BF641}"/>
    <cellStyle name="20% - Accent1 7 8 2" xfId="13556" xr:uid="{C1980488-871E-4440-A6FB-138C84F032EA}"/>
    <cellStyle name="20% - Accent1 7 9" xfId="6894" xr:uid="{11B272E7-7BE2-4665-92B0-CF09B7956488}"/>
    <cellStyle name="20% - Accent1 7 9 2" xfId="14087" xr:uid="{654BEB4F-71FD-46BA-8D85-F902A969FF0D}"/>
    <cellStyle name="20% - Accent1 8" xfId="281" xr:uid="{225A9A01-2A82-4343-AC05-E4A1C1CC6C10}"/>
    <cellStyle name="20% - Accent1 8 10" xfId="9674" xr:uid="{966D1BEC-7EA3-48DB-9D8A-FCBE6DD9D22B}"/>
    <cellStyle name="20% - Accent1 8 11" xfId="1245" xr:uid="{9791536C-614E-489D-BD4A-E84BCF9B4F4F}"/>
    <cellStyle name="20% - Accent1 8 2" xfId="647" xr:uid="{CDE97112-47C9-4551-978D-4D7F7F3BA65E}"/>
    <cellStyle name="20% - Accent1 8 2 2" xfId="2945" xr:uid="{3E24D9C9-0516-4D6C-9EC9-93F4F8518E91}"/>
    <cellStyle name="20% - Accent1 8 2 2 2" xfId="10609" xr:uid="{EC7106C1-AB7D-4A64-AEDA-1CA3D99D66AA}"/>
    <cellStyle name="20% - Accent1 8 2 3" xfId="5004" xr:uid="{1462DD8F-0A71-44CF-A065-49E4641EC2B8}"/>
    <cellStyle name="20% - Accent1 8 2 3 2" xfId="12412" xr:uid="{E2EE3909-4D6B-48D4-91AC-C08D5E8FEA5D}"/>
    <cellStyle name="20% - Accent1 8 2 4" xfId="6901" xr:uid="{5E27C5F4-887C-4218-AF8A-EC5197F9C72E}"/>
    <cellStyle name="20% - Accent1 8 2 4 2" xfId="14094" xr:uid="{6110246B-EA85-4D06-814A-F0AEE34025DB}"/>
    <cellStyle name="20% - Accent1 8 2 5" xfId="8946" xr:uid="{EC15602B-24E7-42E1-BC9C-E5CB93FC1E3F}"/>
    <cellStyle name="20% - Accent1 8 2 5 2" xfId="15976" xr:uid="{948AAAD0-9F3A-4353-ABDC-2AF8BD3BAE1A}"/>
    <cellStyle name="20% - Accent1 8 2 6" xfId="9675" xr:uid="{34564B27-4BCE-4FFA-B9C8-D9CF2743AFD9}"/>
    <cellStyle name="20% - Accent1 8 2 7" xfId="1246" xr:uid="{1619F0AA-2139-4B37-A5A4-BF78AAB22B74}"/>
    <cellStyle name="20% - Accent1 8 3" xfId="2944" xr:uid="{79B17873-AF30-44C6-9367-626E4267C635}"/>
    <cellStyle name="20% - Accent1 8 3 2" xfId="6902" xr:uid="{CDDDDCC5-0416-41BC-B955-2BEAFCFAEF2E}"/>
    <cellStyle name="20% - Accent1 8 3 2 2" xfId="14095" xr:uid="{1C6D8FED-846B-490A-917A-7F5B2CA02ABE}"/>
    <cellStyle name="20% - Accent1 8 3 3" xfId="10608" xr:uid="{65AB06CF-4A67-4DE7-927D-2D625928D30C}"/>
    <cellStyle name="20% - Accent1 8 4" xfId="4389" xr:uid="{05FB0602-CB54-41A9-93B1-B5D073F50B39}"/>
    <cellStyle name="20% - Accent1 8 4 2" xfId="11790" xr:uid="{6DE39711-4D0B-4B57-A346-EF86A292A903}"/>
    <cellStyle name="20% - Accent1 8 5" xfId="4873" xr:uid="{9260405D-09DF-448A-9B53-9A994168DBF2}"/>
    <cellStyle name="20% - Accent1 8 5 2" xfId="12278" xr:uid="{A4126142-560A-4149-AD90-E0B12F8628B8}"/>
    <cellStyle name="20% - Accent1 8 6" xfId="5937" xr:uid="{8B926B28-042F-42FA-A726-31459559DEAE}"/>
    <cellStyle name="20% - Accent1 8 6 2" xfId="13120" xr:uid="{832DFA4E-40B9-4964-9251-93E6BD0B88F6}"/>
    <cellStyle name="20% - Accent1 8 7" xfId="6506" xr:uid="{B281D410-5BBC-4BF8-B095-3467C3A18242}"/>
    <cellStyle name="20% - Accent1 8 7 2" xfId="13699" xr:uid="{D5CEA296-7426-495D-8174-F8889B1AF6FC}"/>
    <cellStyle name="20% - Accent1 8 8" xfId="6900" xr:uid="{19682356-A119-4D2F-BF50-3A925B765004}"/>
    <cellStyle name="20% - Accent1 8 8 2" xfId="14093" xr:uid="{8DA4CDF9-5F71-4F4B-9BBD-43C141948C41}"/>
    <cellStyle name="20% - Accent1 8 9" xfId="8367" xr:uid="{518A6E0F-A402-43AA-9B52-524D59671E35}"/>
    <cellStyle name="20% - Accent1 8 9 2" xfId="15395" xr:uid="{8DF109B3-75F2-418F-AAF8-9C3D5F8E9A4A}"/>
    <cellStyle name="20% - Accent1 9" xfId="294" xr:uid="{951051F4-E35A-43E6-8001-9686B6486269}"/>
    <cellStyle name="20% - Accent1 9 2" xfId="660" xr:uid="{0D603642-BF79-4772-AF17-2B3D10285712}"/>
    <cellStyle name="20% - Accent1 9 2 2" xfId="10610" xr:uid="{9185FEE2-906C-4905-BED7-3E56CE70A3A3}"/>
    <cellStyle name="20% - Accent1 9 2 3" xfId="2946" xr:uid="{43EFB9D6-DB77-47DD-955F-BF98BB9D0C4F}"/>
    <cellStyle name="20% - Accent1 9 3" xfId="4876" xr:uid="{AE532E92-FE7A-48B3-9C86-632BEB676656}"/>
    <cellStyle name="20% - Accent1 9 3 2" xfId="12281" xr:uid="{19C81637-2232-4264-B3DF-62F1AF4DF523}"/>
    <cellStyle name="20% - Accent1 9 4" xfId="6903" xr:uid="{B226567C-3906-490A-8DFA-2A085BD6F711}"/>
    <cellStyle name="20% - Accent1 9 4 2" xfId="14096" xr:uid="{78B42CC3-C246-4A29-96CC-BF6B41F1100F}"/>
    <cellStyle name="20% - Accent1 9 5" xfId="9328" xr:uid="{8C9D31F4-3056-456F-A2D9-C3A5E937370E}"/>
    <cellStyle name="20% - Accent1 9 5 2" xfId="16311" xr:uid="{1EE6268D-F1B5-4752-82E6-5C8C243CF3C8}"/>
    <cellStyle name="20% - Accent1 9 6" xfId="9676" xr:uid="{4A5A4249-3E1E-497B-8EA2-CDF09E01BE82}"/>
    <cellStyle name="20% - Accent1 9 7" xfId="1247" xr:uid="{D3514067-0B16-4A4E-B732-285A11E45AE3}"/>
    <cellStyle name="20% - Accent2" xfId="29" builtinId="34" customBuiltin="1"/>
    <cellStyle name="20% - Accent2 10" xfId="309" xr:uid="{72208B3E-5E68-4370-A01D-0ADCC1E9FFDB}"/>
    <cellStyle name="20% - Accent2 10 2" xfId="675" xr:uid="{8C4502CB-484F-471A-AA20-F64054E05E3A}"/>
    <cellStyle name="20% - Accent2 10 2 2" xfId="4875" xr:uid="{BB080D99-39EB-40BA-8860-98D063553776}"/>
    <cellStyle name="20% - Accent2 10 2 2 2" xfId="12280" xr:uid="{D5C2B23C-04F3-44B8-9ED7-E610D4AEFB6A}"/>
    <cellStyle name="20% - Accent2 10 2 3" xfId="6906" xr:uid="{250594B1-5C97-447E-ABA7-9AF7D323AFAC}"/>
    <cellStyle name="20% - Accent2 10 2 3 2" xfId="14099" xr:uid="{E79E6530-E0AD-4063-8EB1-034C1FC00ABE}"/>
    <cellStyle name="20% - Accent2 10 2 4" xfId="10612" xr:uid="{6603092B-82B6-41FA-B9F7-D83ED5BB1529}"/>
    <cellStyle name="20% - Accent2 10 2 5" xfId="2948" xr:uid="{37C38D06-3BFD-47CA-B9D1-64CB05FEA88A}"/>
    <cellStyle name="20% - Accent2 10 3" xfId="4703" xr:uid="{D464BB48-5452-4678-9D89-C5D17A8773BB}"/>
    <cellStyle name="20% - Accent2 10 3 2" xfId="12102" xr:uid="{816789CA-C356-4F99-A80A-65EC86506C4A}"/>
    <cellStyle name="20% - Accent2 10 4" xfId="6905" xr:uid="{F038E72C-98FD-4994-91E3-D7B7E629F4F0}"/>
    <cellStyle name="20% - Accent2 10 4 2" xfId="14098" xr:uid="{75918B69-E4DF-4C0F-98D1-9329EA8A5A08}"/>
    <cellStyle name="20% - Accent2 10 5" xfId="9418" xr:uid="{F3568AAE-DD9B-44C6-81BC-C6521B3B0A1E}"/>
    <cellStyle name="20% - Accent2 10 5 2" xfId="16401" xr:uid="{7AA9225E-004B-4AAD-B4D6-9F0A140DDAD1}"/>
    <cellStyle name="20% - Accent2 10 6" xfId="9678" xr:uid="{C8A3BE2A-5034-4CE1-81F8-239F17DF9506}"/>
    <cellStyle name="20% - Accent2 10 7" xfId="1249" xr:uid="{198B09E3-E5AA-4960-8B47-6678B09BE72A}"/>
    <cellStyle name="20% - Accent2 11" xfId="322" xr:uid="{B1F60098-81FB-4A51-A54B-FD98DB7E8C8D}"/>
    <cellStyle name="20% - Accent2 11 2" xfId="688" xr:uid="{94978810-F91A-4D58-BD56-D0943D04C50E}"/>
    <cellStyle name="20% - Accent2 11 2 2" xfId="10613" xr:uid="{3E4BE17B-6893-47D2-A16B-D49FE0DE3549}"/>
    <cellStyle name="20% - Accent2 11 2 3" xfId="2949" xr:uid="{4663BD9A-8533-447B-94EA-5AF667B8E9BD}"/>
    <cellStyle name="20% - Accent2 11 3" xfId="4831" xr:uid="{14F6AA31-6310-455A-AEA9-66162810B40B}"/>
    <cellStyle name="20% - Accent2 11 3 2" xfId="12236" xr:uid="{BE214F71-552F-4E71-BA68-6BA199974D27}"/>
    <cellStyle name="20% - Accent2 11 4" xfId="6907" xr:uid="{BB1A912C-F837-405B-BEB3-4BF157C31284}"/>
    <cellStyle name="20% - Accent2 11 4 2" xfId="14100" xr:uid="{7BE3C804-32C0-43C1-98D1-0457CD8DFC19}"/>
    <cellStyle name="20% - Accent2 11 5" xfId="9507" xr:uid="{4D118A68-07BB-48C5-9200-BEDB6EB80BD5}"/>
    <cellStyle name="20% - Accent2 11 5 2" xfId="16490" xr:uid="{B32EB369-E2A4-4A2B-9ECD-89A30A07CAA0}"/>
    <cellStyle name="20% - Accent2 11 6" xfId="9679" xr:uid="{326D5D2B-7317-4C73-A6EA-9032E8E2D9B0}"/>
    <cellStyle name="20% - Accent2 11 7" xfId="1250" xr:uid="{F05A3297-4F50-4A2A-8100-9A7126BE23E5}"/>
    <cellStyle name="20% - Accent2 12" xfId="335" xr:uid="{8398FCC1-B27F-4A31-B750-380BCAACF17B}"/>
    <cellStyle name="20% - Accent2 12 2" xfId="701" xr:uid="{4AB1C8C6-4129-4B46-8E05-DF5D65734F90}"/>
    <cellStyle name="20% - Accent2 12 2 2" xfId="2951" xr:uid="{85A9D08B-A46D-45E0-A672-93A3F757ADA7}"/>
    <cellStyle name="20% - Accent2 12 2 2 2" xfId="10615" xr:uid="{74C228DE-E130-49D6-B499-D08655344123}"/>
    <cellStyle name="20% - Accent2 12 2 3" xfId="4751" xr:uid="{A5F96493-8987-4F37-8CD4-9919F1083EA2}"/>
    <cellStyle name="20% - Accent2 12 2 3 2" xfId="12154" xr:uid="{EAAAA33F-FDF2-477D-95D3-22CA25B1B1E6}"/>
    <cellStyle name="20% - Accent2 12 2 4" xfId="6909" xr:uid="{0252D1FB-BD03-482C-A357-C00CED477532}"/>
    <cellStyle name="20% - Accent2 12 2 4 2" xfId="14102" xr:uid="{76FE9535-262E-4A33-9311-39F65F3365E1}"/>
    <cellStyle name="20% - Accent2 12 2 5" xfId="9681" xr:uid="{A35ED176-6279-400E-96CB-8232D6382980}"/>
    <cellStyle name="20% - Accent2 12 2 6" xfId="1252" xr:uid="{4DC3D96C-A1D7-4A8C-B1CB-F283FEC28C4B}"/>
    <cellStyle name="20% - Accent2 12 3" xfId="2950" xr:uid="{40612311-0E91-4435-B5F3-FEB9D084BB56}"/>
    <cellStyle name="20% - Accent2 12 3 2" xfId="10614" xr:uid="{2D7D239A-7DB5-4276-AA12-1E5AF8F1060B}"/>
    <cellStyle name="20% - Accent2 12 4" xfId="4851" xr:uid="{BDE94C6D-EDE2-433E-936D-58A10F68B534}"/>
    <cellStyle name="20% - Accent2 12 4 2" xfId="12256" xr:uid="{B1CDCEE6-CF68-424E-A7AA-722DD1A1ECE6}"/>
    <cellStyle name="20% - Accent2 12 5" xfId="6908" xr:uid="{E2C15A15-68E5-4578-987B-8599ECE44696}"/>
    <cellStyle name="20% - Accent2 12 5 2" xfId="14101" xr:uid="{7209030F-BC1D-4C4B-BA75-4D0DACBBCAC5}"/>
    <cellStyle name="20% - Accent2 12 6" xfId="8663" xr:uid="{69E1A0D6-A693-4649-9EB8-0A964F025C0F}"/>
    <cellStyle name="20% - Accent2 12 6 2" xfId="15691" xr:uid="{2D05C84E-999B-4675-8EB1-61F0DB667F5C}"/>
    <cellStyle name="20% - Accent2 12 7" xfId="9680" xr:uid="{3CD35955-BA65-4472-AE3E-4F15D07A4107}"/>
    <cellStyle name="20% - Accent2 12 8" xfId="1251" xr:uid="{845B65EF-6D06-436D-A609-2A36038DFBB6}"/>
    <cellStyle name="20% - Accent2 13" xfId="348" xr:uid="{D4517E0A-7C28-4E69-BD9B-109E97BA740C}"/>
    <cellStyle name="20% - Accent2 13 2" xfId="716" xr:uid="{21463F0F-AF6F-49C9-AEB1-4D5AD6B77664}"/>
    <cellStyle name="20% - Accent2 13 2 2" xfId="10616" xr:uid="{6D38F9D7-F399-4588-800C-44933E275DAE}"/>
    <cellStyle name="20% - Accent2 13 2 3" xfId="2952" xr:uid="{40E67E69-28CD-4301-9E7E-162AC2C0F819}"/>
    <cellStyle name="20% - Accent2 13 3" xfId="4853" xr:uid="{93804715-26D2-4F7C-ACD1-B4FF49BC49C9}"/>
    <cellStyle name="20% - Accent2 13 3 2" xfId="12258" xr:uid="{3EF3EB1F-0E32-4339-A1C1-3E489D804FB4}"/>
    <cellStyle name="20% - Accent2 13 4" xfId="6910" xr:uid="{A10BD28F-6D1D-4CEC-AA25-B7B90D84019C}"/>
    <cellStyle name="20% - Accent2 13 4 2" xfId="14103" xr:uid="{8792964F-B0B5-4D71-8F60-AB6DAD08880C}"/>
    <cellStyle name="20% - Accent2 13 5" xfId="9682" xr:uid="{CA77BFF8-5A8C-490D-BA90-7D68E57C11F6}"/>
    <cellStyle name="20% - Accent2 13 6" xfId="1253" xr:uid="{5E6D6CCB-DA47-49DC-9861-8BEFC7DBCA49}"/>
    <cellStyle name="20% - Accent2 14" xfId="361" xr:uid="{2597561C-202C-4058-A063-F373549BF61F}"/>
    <cellStyle name="20% - Accent2 14 2" xfId="729" xr:uid="{E5FF5568-3EFA-4334-8EDC-AB847743FE33}"/>
    <cellStyle name="20% - Accent2 14 2 2" xfId="10617" xr:uid="{AA5C431C-CC78-41DC-BBD6-0ACBB5645700}"/>
    <cellStyle name="20% - Accent2 14 2 3" xfId="2953" xr:uid="{E8F74E10-F401-4CD3-9AB2-505B0CC05573}"/>
    <cellStyle name="20% - Accent2 14 3" xfId="5066" xr:uid="{A9275B73-0D73-46F3-9E76-B0DFDC0B6BC5}"/>
    <cellStyle name="20% - Accent2 14 3 2" xfId="12474" xr:uid="{569FD9A5-FA78-4A19-A135-81F9D41234A1}"/>
    <cellStyle name="20% - Accent2 14 4" xfId="6911" xr:uid="{0D5A513E-2D82-4779-A07D-BC39664AA050}"/>
    <cellStyle name="20% - Accent2 14 4 2" xfId="14104" xr:uid="{A940F4F9-BFDE-4F11-B483-7E05A1D40437}"/>
    <cellStyle name="20% - Accent2 14 5" xfId="9683" xr:uid="{9C102386-ABD0-4538-B49F-E86932032DC1}"/>
    <cellStyle name="20% - Accent2 14 6" xfId="1254" xr:uid="{81650B6B-16A7-46CF-B46A-C3EF357CA1A6}"/>
    <cellStyle name="20% - Accent2 15" xfId="374" xr:uid="{623B3865-F263-421E-AF5D-62375C26FF10}"/>
    <cellStyle name="20% - Accent2 15 2" xfId="742" xr:uid="{5B9748A5-213A-4186-93DD-AC1DAC6CBB04}"/>
    <cellStyle name="20% - Accent2 15 2 2" xfId="10618" xr:uid="{56961896-8F93-46A1-87EC-BC038237BC50}"/>
    <cellStyle name="20% - Accent2 15 2 3" xfId="2954" xr:uid="{FE66152E-BC5A-4526-ADE6-8C910FE80750}"/>
    <cellStyle name="20% - Accent2 15 3" xfId="4957" xr:uid="{1C62A6F6-06DF-4C1C-A6A3-021FEB7C929B}"/>
    <cellStyle name="20% - Accent2 15 3 2" xfId="12363" xr:uid="{540BC5BF-8045-43FE-9C5F-2C43D4D4AAB5}"/>
    <cellStyle name="20% - Accent2 15 4" xfId="6912" xr:uid="{EFF6B2D9-72B4-4A08-B651-F16C1447780C}"/>
    <cellStyle name="20% - Accent2 15 4 2" xfId="14105" xr:uid="{81BEE5EB-18AA-4F29-9705-4992E75F2B64}"/>
    <cellStyle name="20% - Accent2 15 5" xfId="9684" xr:uid="{34DC176F-AF4A-4A0A-92CB-F3D46CD7D708}"/>
    <cellStyle name="20% - Accent2 15 6" xfId="1255" xr:uid="{65184395-D1BB-4748-ACEF-CA0FD08387DA}"/>
    <cellStyle name="20% - Accent2 16" xfId="387" xr:uid="{A85BAF5E-92A3-438C-83B9-81C9399F21E4}"/>
    <cellStyle name="20% - Accent2 16 2" xfId="755" xr:uid="{DF1F4CD6-EF50-46A0-BFF3-CC842AC6F5EF}"/>
    <cellStyle name="20% - Accent2 16 2 2" xfId="10619" xr:uid="{FD486487-9316-40FF-99F9-6178EF98FC0D}"/>
    <cellStyle name="20% - Accent2 16 2 3" xfId="2955" xr:uid="{3D6E9D1F-797E-4ACF-BDEC-96280A490372}"/>
    <cellStyle name="20% - Accent2 16 3" xfId="4715" xr:uid="{A2305547-3B5E-4C11-877C-E082F208FA4D}"/>
    <cellStyle name="20% - Accent2 16 3 2" xfId="12115" xr:uid="{A9C84504-9C3C-4056-9CEF-8A496B88CC62}"/>
    <cellStyle name="20% - Accent2 16 4" xfId="6913" xr:uid="{F05F19EA-7021-4241-B862-028DF4650115}"/>
    <cellStyle name="20% - Accent2 16 4 2" xfId="14106" xr:uid="{3DAB8D7E-1579-4428-92E6-A97756AC75A5}"/>
    <cellStyle name="20% - Accent2 16 5" xfId="9685" xr:uid="{11591341-1F14-4DA3-94BF-6C1B6D0B5DBF}"/>
    <cellStyle name="20% - Accent2 16 6" xfId="1256" xr:uid="{B060CDB2-EF15-4DBC-B88E-46BDD932DC0B}"/>
    <cellStyle name="20% - Accent2 17" xfId="400" xr:uid="{C95AA233-DF21-41AE-8D63-4E39036EEFDA}"/>
    <cellStyle name="20% - Accent2 17 2" xfId="768" xr:uid="{AF0732E4-1160-4F00-B326-6E2C18C0E2A3}"/>
    <cellStyle name="20% - Accent2 17 2 2" xfId="10620" xr:uid="{C5BE00F9-5A7E-4D41-8B25-61501B6F7220}"/>
    <cellStyle name="20% - Accent2 17 2 3" xfId="2956" xr:uid="{FD37E90A-AA05-450C-858A-4B5B903F31E0}"/>
    <cellStyle name="20% - Accent2 17 3" xfId="4818" xr:uid="{DA9AB7A9-529B-4906-957A-2562111A692A}"/>
    <cellStyle name="20% - Accent2 17 3 2" xfId="12223" xr:uid="{2C62E3A4-6901-492B-9743-5D61A2CC0205}"/>
    <cellStyle name="20% - Accent2 17 4" xfId="6914" xr:uid="{2532E7DA-1B17-4281-8CD3-F4E0C652E6A3}"/>
    <cellStyle name="20% - Accent2 17 4 2" xfId="14107" xr:uid="{08094930-5C83-4347-92E8-1D1AF73674D5}"/>
    <cellStyle name="20% - Accent2 17 5" xfId="9686" xr:uid="{D2BF8A31-8EA1-49CC-9218-799C08A7FA56}"/>
    <cellStyle name="20% - Accent2 17 6" xfId="1257" xr:uid="{1E94CFBF-76AB-41C8-903F-B830ECBD0F3B}"/>
    <cellStyle name="20% - Accent2 18" xfId="413" xr:uid="{EBE1AB95-4251-492B-BD10-05693722AA1D}"/>
    <cellStyle name="20% - Accent2 18 2" xfId="781" xr:uid="{491720F6-5705-4D30-B715-3FC68D7A35F4}"/>
    <cellStyle name="20% - Accent2 18 2 2" xfId="10621" xr:uid="{618F4C6A-A09B-4E3E-9486-875899B24CC4}"/>
    <cellStyle name="20% - Accent2 18 2 3" xfId="2957" xr:uid="{6A8511C7-96EF-4F58-BB89-22B96DC6A97C}"/>
    <cellStyle name="20% - Accent2 18 3" xfId="5030" xr:uid="{F9AE8612-ED5C-4A50-9BB8-AFDC8190B53A}"/>
    <cellStyle name="20% - Accent2 18 3 2" xfId="12438" xr:uid="{704F2A5F-4548-4274-8006-A104061391A6}"/>
    <cellStyle name="20% - Accent2 18 4" xfId="6915" xr:uid="{AE67A077-A46F-47A1-9798-43271A401E23}"/>
    <cellStyle name="20% - Accent2 18 4 2" xfId="14108" xr:uid="{3CBC12C4-A858-4E29-A571-60C1327491E2}"/>
    <cellStyle name="20% - Accent2 18 5" xfId="9687" xr:uid="{F37D6F39-C0A6-4E73-8AA1-B2CE4B8B7EE2}"/>
    <cellStyle name="20% - Accent2 18 6" xfId="1258" xr:uid="{84A350E5-633F-4AAF-ACD5-7B5AAC602C9C}"/>
    <cellStyle name="20% - Accent2 19" xfId="426" xr:uid="{152B2AE3-03D0-4908-AF20-F05BDB463DFB}"/>
    <cellStyle name="20% - Accent2 19 2" xfId="794" xr:uid="{C3359978-0D14-4D6E-A178-ABE2FBA9796E}"/>
    <cellStyle name="20% - Accent2 19 2 2" xfId="11428" xr:uid="{2063C079-750D-41DA-889B-D77F2CCDFB3C}"/>
    <cellStyle name="20% - Accent2 19 3" xfId="4922" xr:uid="{29797DD6-EE16-4E77-A31D-49755EFAAB5E}"/>
    <cellStyle name="20% - Accent2 19 3 2" xfId="12328" xr:uid="{CA3F2675-1769-4607-9A5D-F0AB18CDD94C}"/>
    <cellStyle name="20% - Accent2 19 4" xfId="6916" xr:uid="{C7962388-86F5-49D7-886B-B1C8F1058659}"/>
    <cellStyle name="20% - Accent2 19 4 2" xfId="14109" xr:uid="{4E8493AF-15A2-488C-B4FF-B131B75AFD45}"/>
    <cellStyle name="20% - Accent2 19 5" xfId="10491" xr:uid="{4E26EF2E-4951-4E42-9A74-5A851640F12D}"/>
    <cellStyle name="20% - Accent2 2" xfId="198" xr:uid="{D7E91DB4-35EF-4879-8168-389A1C0E1DF1}"/>
    <cellStyle name="20% - Accent2 2 10" xfId="4137" xr:uid="{BFA7B7DA-5067-4798-B41F-FC3F03366C4C}"/>
    <cellStyle name="20% - Accent2 2 10 2" xfId="6918" xr:uid="{B9F5B3D4-0A31-4FB2-9A08-A5EC16CBFC57}"/>
    <cellStyle name="20% - Accent2 2 10 2 2" xfId="14111" xr:uid="{5AF4B175-5903-4472-BA17-53E3AE34D0E4}"/>
    <cellStyle name="20% - Accent2 2 10 3" xfId="11539" xr:uid="{7CC3582C-9440-4924-A304-F435C5B48C72}"/>
    <cellStyle name="20% - Accent2 2 11" xfId="4064" xr:uid="{44E827D5-4A9D-4B73-967D-774A145A51F7}"/>
    <cellStyle name="20% - Accent2 2 11 2" xfId="11465" xr:uid="{547E701E-15E6-41F0-9AFE-0C4067A2DE36}"/>
    <cellStyle name="20% - Accent2 2 12" xfId="5710" xr:uid="{EA19F32C-A496-4856-8E45-99876CB7EDE3}"/>
    <cellStyle name="20% - Accent2 2 12 2" xfId="12893" xr:uid="{22E2AD2C-27CE-4905-BCCC-74E8DFA0CA2C}"/>
    <cellStyle name="20% - Accent2 2 13" xfId="6279" xr:uid="{D490E730-9357-4324-A392-87A535853FCC}"/>
    <cellStyle name="20% - Accent2 2 13 2" xfId="13472" xr:uid="{7E7B349D-2DCD-4050-A270-9DFE7D2E9D12}"/>
    <cellStyle name="20% - Accent2 2 14" xfId="6917" xr:uid="{9CCC33DE-205A-4796-A2EA-EC6463B2772C}"/>
    <cellStyle name="20% - Accent2 2 14 2" xfId="14110" xr:uid="{31282649-1B66-44DB-9895-7800D89C7CDA}"/>
    <cellStyle name="20% - Accent2 2 15" xfId="8140" xr:uid="{4ABA7A90-CEE8-4D3C-8111-0A57EFD07415}"/>
    <cellStyle name="20% - Accent2 2 15 2" xfId="15168" xr:uid="{EB862F6E-524F-4363-AADE-4D94F237424E}"/>
    <cellStyle name="20% - Accent2 2 16" xfId="9561" xr:uid="{F81FCD30-B5EB-42FD-A552-99AFA4839D6D}"/>
    <cellStyle name="20% - Accent2 2 17" xfId="9688" xr:uid="{E81D88D6-AF61-4941-BC96-A5EF238FB964}"/>
    <cellStyle name="20% - Accent2 2 18" xfId="1259" xr:uid="{771471CC-D19C-4F84-8F6B-31082AE89155}"/>
    <cellStyle name="20% - Accent2 2 2" xfId="566" xr:uid="{6251C4CB-5B91-4ACC-92B4-14507F74DD78}"/>
    <cellStyle name="20% - Accent2 2 2 10" xfId="6919" xr:uid="{A96E8A6B-BC54-4DBF-8EED-C41206B401E3}"/>
    <cellStyle name="20% - Accent2 2 2 10 2" xfId="14112" xr:uid="{C4AE0E42-7FFD-4CBA-AB83-6EF844BE4236}"/>
    <cellStyle name="20% - Accent2 2 2 11" xfId="8186" xr:uid="{B883B4E4-A23B-4AC4-BDB6-C4B6D96BFB3A}"/>
    <cellStyle name="20% - Accent2 2 2 11 2" xfId="15214" xr:uid="{4C5E4FE4-975C-4899-A538-BD9C036F2F7C}"/>
    <cellStyle name="20% - Accent2 2 2 12" xfId="9689" xr:uid="{8E57DF3A-56C0-4B80-83BB-6159F8226E3B}"/>
    <cellStyle name="20% - Accent2 2 2 13" xfId="1260" xr:uid="{99A8E773-5E91-43CE-A994-3F1481078115}"/>
    <cellStyle name="20% - Accent2 2 2 2" xfId="1261" xr:uid="{6C4B179C-DB01-4EE7-B3AB-C697310EEBA0}"/>
    <cellStyle name="20% - Accent2 2 2 2 10" xfId="8329" xr:uid="{B543B4B3-2713-4835-9F33-5DAD5DC5A561}"/>
    <cellStyle name="20% - Accent2 2 2 2 10 2" xfId="15357" xr:uid="{3543FE2E-60D9-4066-871F-D9C08F28C38D}"/>
    <cellStyle name="20% - Accent2 2 2 2 11" xfId="9690" xr:uid="{9FD46896-2A1C-424C-9F0E-47A991A54400}"/>
    <cellStyle name="20% - Accent2 2 2 2 2" xfId="1262" xr:uid="{689D6611-765B-4AD4-8BBA-3F5251FA11E4}"/>
    <cellStyle name="20% - Accent2 2 2 2 2 10" xfId="9691" xr:uid="{12A9B9FA-98E7-43CA-9680-189EF3C17C5E}"/>
    <cellStyle name="20% - Accent2 2 2 2 2 2" xfId="1263" xr:uid="{BF20283F-CF22-4516-8D0E-3E89912169E9}"/>
    <cellStyle name="20% - Accent2 2 2 2 2 2 2" xfId="2962" xr:uid="{13AE7A97-A6D7-4A94-8384-22E60AEFC2CB}"/>
    <cellStyle name="20% - Accent2 2 2 2 2 2 2 2" xfId="10626" xr:uid="{61B6C9B4-69E3-4864-96D6-CF80A6E6D62D}"/>
    <cellStyle name="20% - Accent2 2 2 2 2 2 3" xfId="4954" xr:uid="{0086DEC5-6274-4725-9A98-876B0A073D8B}"/>
    <cellStyle name="20% - Accent2 2 2 2 2 2 3 2" xfId="12360" xr:uid="{FBF1CA20-00F5-48EC-82C3-E341CED5D1AE}"/>
    <cellStyle name="20% - Accent2 2 2 2 2 2 4" xfId="6922" xr:uid="{80A3EFA3-7E6F-41BE-AF2C-CC4D32482D68}"/>
    <cellStyle name="20% - Accent2 2 2 2 2 2 4 2" xfId="14115" xr:uid="{FB52D8FD-86E4-4D5A-A78D-063E6CA8C41B}"/>
    <cellStyle name="20% - Accent2 2 2 2 2 2 5" xfId="9197" xr:uid="{ECB15FD3-6681-472F-BCF2-E8DA5030FD13}"/>
    <cellStyle name="20% - Accent2 2 2 2 2 2 5 2" xfId="16227" xr:uid="{8B8C237D-8974-46D1-A23F-3DF994CFC007}"/>
    <cellStyle name="20% - Accent2 2 2 2 2 2 6" xfId="9692" xr:uid="{75368C83-7B27-4219-9324-5996485E17A3}"/>
    <cellStyle name="20% - Accent2 2 2 2 2 3" xfId="2961" xr:uid="{F6593790-241C-4387-B844-715E92BE5C23}"/>
    <cellStyle name="20% - Accent2 2 2 2 2 3 2" xfId="6923" xr:uid="{B32F34F7-8741-44A1-9C47-22ACDE5EE70D}"/>
    <cellStyle name="20% - Accent2 2 2 2 2 3 2 2" xfId="14116" xr:uid="{D6062A8C-A4CF-49A2-A3D4-6AB8DE76D138}"/>
    <cellStyle name="20% - Accent2 2 2 2 2 3 3" xfId="10625" xr:uid="{CF0EC8B0-871A-4498-944F-05A4D6C53081}"/>
    <cellStyle name="20% - Accent2 2 2 2 2 4" xfId="4650" xr:uid="{8C5E7295-47BD-4EBA-9E74-D5129B3898CD}"/>
    <cellStyle name="20% - Accent2 2 2 2 2 4 2" xfId="12049" xr:uid="{B3831DFF-4309-4872-9C1C-62DDF963CC2E}"/>
    <cellStyle name="20% - Accent2 2 2 2 2 5" xfId="5080" xr:uid="{55C8BF37-8E7A-4FBD-A4D4-D252DA0B89EE}"/>
    <cellStyle name="20% - Accent2 2 2 2 2 5 2" xfId="12488" xr:uid="{4BE256D7-45C1-447A-9D73-861FCDAF94D9}"/>
    <cellStyle name="20% - Accent2 2 2 2 2 6" xfId="6188" xr:uid="{22D91557-89D2-4E64-A908-09E939B5E8CE}"/>
    <cellStyle name="20% - Accent2 2 2 2 2 6 2" xfId="13371" xr:uid="{AD506B46-BC85-440C-BBF6-C3FB97AA4CC8}"/>
    <cellStyle name="20% - Accent2 2 2 2 2 7" xfId="6757" xr:uid="{728CA67B-9E87-46E5-AC64-CFE23ABA72FB}"/>
    <cellStyle name="20% - Accent2 2 2 2 2 7 2" xfId="13950" xr:uid="{B552CE11-87BE-48B9-9E35-47BCF3F18CCC}"/>
    <cellStyle name="20% - Accent2 2 2 2 2 8" xfId="6921" xr:uid="{EC37B8FD-C2EB-4237-B9D9-EDFFEA35EA57}"/>
    <cellStyle name="20% - Accent2 2 2 2 2 8 2" xfId="14114" xr:uid="{C08E7E55-2BD8-4725-9897-86B653646C70}"/>
    <cellStyle name="20% - Accent2 2 2 2 2 9" xfId="8618" xr:uid="{DA7A7ABD-1624-4144-86DD-30B65497CA64}"/>
    <cellStyle name="20% - Accent2 2 2 2 2 9 2" xfId="15646" xr:uid="{8E5980C6-0FD7-4E4D-B0E9-CF35A0519380}"/>
    <cellStyle name="20% - Accent2 2 2 2 3" xfId="1264" xr:uid="{B0384B3C-5CF6-4FBA-B4DB-EB2EBC1EAFA5}"/>
    <cellStyle name="20% - Accent2 2 2 2 3 2" xfId="2963" xr:uid="{3AC707A1-3091-4286-B900-113D74C8A880}"/>
    <cellStyle name="20% - Accent2 2 2 2 3 2 2" xfId="10627" xr:uid="{9A8F857F-9AF6-41E0-979B-8D13C74A26DD}"/>
    <cellStyle name="20% - Accent2 2 2 2 3 3" xfId="4850" xr:uid="{2412609E-FD7F-44B4-8C81-42066337AAB8}"/>
    <cellStyle name="20% - Accent2 2 2 2 3 3 2" xfId="12255" xr:uid="{97D77850-4912-4207-B1AE-27E2B2CF8652}"/>
    <cellStyle name="20% - Accent2 2 2 2 3 4" xfId="6924" xr:uid="{344F363D-27AA-4CA4-8030-A60FAC7F661E}"/>
    <cellStyle name="20% - Accent2 2 2 2 3 4 2" xfId="14117" xr:uid="{53A681F6-66A8-485E-BE82-FCC27C1222A8}"/>
    <cellStyle name="20% - Accent2 2 2 2 3 5" xfId="8908" xr:uid="{DF518364-837E-49BC-81F6-699ABD4C9C56}"/>
    <cellStyle name="20% - Accent2 2 2 2 3 5 2" xfId="15938" xr:uid="{E21EED4B-1B89-435B-8B7A-6A1105386F4A}"/>
    <cellStyle name="20% - Accent2 2 2 2 3 6" xfId="9693" xr:uid="{D55A9D9B-713B-421B-97EC-A7F821BBBCCF}"/>
    <cellStyle name="20% - Accent2 2 2 2 4" xfId="2960" xr:uid="{4ECAB12E-FB0B-4DA6-9C45-9B9EF3355E78}"/>
    <cellStyle name="20% - Accent2 2 2 2 4 2" xfId="6925" xr:uid="{22ED0937-A593-4FE4-A0C6-43C352D6BD09}"/>
    <cellStyle name="20% - Accent2 2 2 2 4 2 2" xfId="14118" xr:uid="{B99AC388-55DD-4DA2-B9A4-C9C85A2D2FA0}"/>
    <cellStyle name="20% - Accent2 2 2 2 4 3" xfId="10624" xr:uid="{044F7847-1DE9-4D08-8EFE-A96313CD84D2}"/>
    <cellStyle name="20% - Accent2 2 2 2 5" xfId="4350" xr:uid="{FA0F92BA-C24C-4113-929C-A35B22E2FE19}"/>
    <cellStyle name="20% - Accent2 2 2 2 5 2" xfId="11752" xr:uid="{42A4662E-34B7-4B5B-90A0-A929D01394BC}"/>
    <cellStyle name="20% - Accent2 2 2 2 6" xfId="5050" xr:uid="{9555731E-9240-4E91-ABF0-2D1D5C79307E}"/>
    <cellStyle name="20% - Accent2 2 2 2 6 2" xfId="12458" xr:uid="{61A28FEC-4854-4C69-BE75-96E69D49FD08}"/>
    <cellStyle name="20% - Accent2 2 2 2 7" xfId="5899" xr:uid="{4C2BA85B-7DA2-41BA-8E52-2A46EF005AC1}"/>
    <cellStyle name="20% - Accent2 2 2 2 7 2" xfId="13082" xr:uid="{7E23B8E3-1F28-420B-A685-5A7FA91280AD}"/>
    <cellStyle name="20% - Accent2 2 2 2 8" xfId="6468" xr:uid="{FBD73123-B305-4788-959D-F242EC6E3F88}"/>
    <cellStyle name="20% - Accent2 2 2 2 8 2" xfId="13661" xr:uid="{DD078EAE-9967-4A30-8288-4768E126AE2B}"/>
    <cellStyle name="20% - Accent2 2 2 2 9" xfId="6920" xr:uid="{5CFC88F1-F83E-4AAE-A707-0ED97138934B}"/>
    <cellStyle name="20% - Accent2 2 2 2 9 2" xfId="14113" xr:uid="{DBC56B68-04DB-4C97-813D-83A7C74A8C9F}"/>
    <cellStyle name="20% - Accent2 2 2 3" xfId="1265" xr:uid="{C01AB498-8152-48D0-947F-9FCA15F448FC}"/>
    <cellStyle name="20% - Accent2 2 2 3 10" xfId="9694" xr:uid="{F2727430-C1A3-45B2-85A1-6EEDA94C0B1E}"/>
    <cellStyle name="20% - Accent2 2 2 3 2" xfId="1266" xr:uid="{B8D38BCA-04D8-4DB0-9569-BD312EDA3449}"/>
    <cellStyle name="20% - Accent2 2 2 3 2 2" xfId="2965" xr:uid="{9BE5B3FE-11B6-43B6-8D7D-3D20957074E8}"/>
    <cellStyle name="20% - Accent2 2 2 3 2 2 2" xfId="10629" xr:uid="{4311BE44-4C45-449B-874B-7BBEFE6F03D9}"/>
    <cellStyle name="20% - Accent2 2 2 3 2 3" xfId="5039" xr:uid="{D7B3EFD0-75E0-4490-981F-CC2726ABF758}"/>
    <cellStyle name="20% - Accent2 2 2 3 2 3 2" xfId="12447" xr:uid="{BE43E775-2F4B-45A2-BB84-BA3D8015714D}"/>
    <cellStyle name="20% - Accent2 2 2 3 2 4" xfId="6927" xr:uid="{67538F7A-372A-4EE0-A482-871CD2D2C0BD}"/>
    <cellStyle name="20% - Accent2 2 2 3 2 4 2" xfId="14120" xr:uid="{6EA26696-889E-4288-895E-8CAC19E314CE}"/>
    <cellStyle name="20% - Accent2 2 2 3 2 5" xfId="9054" xr:uid="{8B03622F-1DC3-4C73-807D-DE315DE822DF}"/>
    <cellStyle name="20% - Accent2 2 2 3 2 5 2" xfId="16084" xr:uid="{6F92D765-FB6F-4615-BC7A-EA4737BCD218}"/>
    <cellStyle name="20% - Accent2 2 2 3 2 6" xfId="9695" xr:uid="{61905B5C-F721-42B0-8EF3-A3E2F4CFC093}"/>
    <cellStyle name="20% - Accent2 2 2 3 3" xfId="2964" xr:uid="{5876A3C8-E803-47B1-A415-38CA91BEAD27}"/>
    <cellStyle name="20% - Accent2 2 2 3 3 2" xfId="6928" xr:uid="{2933CCE0-F1F2-4D58-AEAA-FBDCCB3DCD97}"/>
    <cellStyle name="20% - Accent2 2 2 3 3 2 2" xfId="14121" xr:uid="{1ADA7767-0270-455C-B25D-D7FF3DF9E382}"/>
    <cellStyle name="20% - Accent2 2 2 3 3 3" xfId="10628" xr:uid="{D790FFFE-CD02-4B5C-BA89-D7BAAC22AFD2}"/>
    <cellStyle name="20% - Accent2 2 2 3 4" xfId="4507" xr:uid="{555EEC19-CEB1-4DEC-85E6-6F20C12D6292}"/>
    <cellStyle name="20% - Accent2 2 2 3 4 2" xfId="11906" xr:uid="{5781F74E-C48C-473D-A801-4D93CCAC9D5E}"/>
    <cellStyle name="20% - Accent2 2 2 3 5" xfId="4955" xr:uid="{E170BDE3-C0D6-401D-8A01-6A8B76279FC0}"/>
    <cellStyle name="20% - Accent2 2 2 3 5 2" xfId="12361" xr:uid="{59118F96-FC7A-4839-A46F-2DAC6DEE5BCB}"/>
    <cellStyle name="20% - Accent2 2 2 3 6" xfId="6045" xr:uid="{87E392D2-170B-4EA2-9120-B28A2175AB42}"/>
    <cellStyle name="20% - Accent2 2 2 3 6 2" xfId="13228" xr:uid="{82CB1F60-6312-4190-BDAF-6D70BCDDABBB}"/>
    <cellStyle name="20% - Accent2 2 2 3 7" xfId="6614" xr:uid="{CF9D04E8-FAA3-4405-B7CA-BE5674D0B9C4}"/>
    <cellStyle name="20% - Accent2 2 2 3 7 2" xfId="13807" xr:uid="{B0C0B967-9037-48AC-9AF9-1FBE8B91C2B6}"/>
    <cellStyle name="20% - Accent2 2 2 3 8" xfId="6926" xr:uid="{4BC0ED74-B6C4-4EC5-9B91-C33D3F40B070}"/>
    <cellStyle name="20% - Accent2 2 2 3 8 2" xfId="14119" xr:uid="{BB6909D0-0904-4FF2-AB68-8C4C8BE9A5D3}"/>
    <cellStyle name="20% - Accent2 2 2 3 9" xfId="8475" xr:uid="{FC23C3D6-92C9-4383-BA48-56CDA0D91BE1}"/>
    <cellStyle name="20% - Accent2 2 2 3 9 2" xfId="15503" xr:uid="{86A4A266-4223-41D7-B5DE-FEE2342C235C}"/>
    <cellStyle name="20% - Accent2 2 2 4" xfId="1267" xr:uid="{D0109D79-91CC-4179-B593-6BE6A0112D01}"/>
    <cellStyle name="20% - Accent2 2 2 4 2" xfId="2966" xr:uid="{60D26D44-3945-424D-80C1-4B01D4D5876B}"/>
    <cellStyle name="20% - Accent2 2 2 4 2 2" xfId="10630" xr:uid="{4D678FDF-F087-4ED2-B9FC-CBA73A7C864C}"/>
    <cellStyle name="20% - Accent2 2 2 4 3" xfId="4843" xr:uid="{C3821E88-30FE-4122-A32E-514AD5976706}"/>
    <cellStyle name="20% - Accent2 2 2 4 3 2" xfId="12248" xr:uid="{F311BFE7-6852-4122-9A47-75B993775E6C}"/>
    <cellStyle name="20% - Accent2 2 2 4 4" xfId="6929" xr:uid="{EF35DF01-D273-4FCE-919B-43F22F7D37F6}"/>
    <cellStyle name="20% - Accent2 2 2 4 4 2" xfId="14122" xr:uid="{DDDD9C09-D51A-4359-B00C-2898B2C568BF}"/>
    <cellStyle name="20% - Accent2 2 2 4 5" xfId="9399" xr:uid="{A7C566F2-7FC6-4D45-A1C8-5DB02A54D958}"/>
    <cellStyle name="20% - Accent2 2 2 4 5 2" xfId="16382" xr:uid="{CF74F5B5-1E8B-45C2-A6B8-D41ADD76F579}"/>
    <cellStyle name="20% - Accent2 2 2 4 6" xfId="9696" xr:uid="{BAB94FE7-F90A-446D-B3F7-788E2C67A60C}"/>
    <cellStyle name="20% - Accent2 2 2 5" xfId="2959" xr:uid="{A5DB15F7-A97B-4CE1-AB2D-F97B7B232B87}"/>
    <cellStyle name="20% - Accent2 2 2 5 2" xfId="6930" xr:uid="{D89DEABB-5274-4974-8561-2B17EBE2EF49}"/>
    <cellStyle name="20% - Accent2 2 2 5 2 2" xfId="14123" xr:uid="{757C2BE2-28B6-4C70-BDB9-C9CE2CDDB42D}"/>
    <cellStyle name="20% - Accent2 2 2 5 3" xfId="9488" xr:uid="{705C41F6-8F70-4F74-A1CB-FA0585287461}"/>
    <cellStyle name="20% - Accent2 2 2 5 3 2" xfId="16471" xr:uid="{D5A98871-436B-48DF-A1D2-C4D606AC87A6}"/>
    <cellStyle name="20% - Accent2 2 2 5 4" xfId="10623" xr:uid="{54239E26-7F4D-47F7-B49F-DF56C464421F}"/>
    <cellStyle name="20% - Accent2 2 2 6" xfId="4205" xr:uid="{70236AB7-F844-49E0-B5F0-4D9B0B5361BE}"/>
    <cellStyle name="20% - Accent2 2 2 6 2" xfId="8765" xr:uid="{E9EDDF37-5C7F-4684-8593-C40D162FAA39}"/>
    <cellStyle name="20% - Accent2 2 2 6 2 2" xfId="15795" xr:uid="{C9812C39-FA46-41B5-909F-13CABC67264D}"/>
    <cellStyle name="20% - Accent2 2 2 6 3" xfId="11607" xr:uid="{DC9B9B03-6FA3-40CE-954C-07F3AFF85479}"/>
    <cellStyle name="20% - Accent2 2 2 7" xfId="4172" xr:uid="{CEA6ADF0-22DF-46F0-87EC-ED42A1C51274}"/>
    <cellStyle name="20% - Accent2 2 2 7 2" xfId="11574" xr:uid="{4E46036B-8E22-4664-A403-FE308CE4AB68}"/>
    <cellStyle name="20% - Accent2 2 2 8" xfId="5756" xr:uid="{B5F66476-55A1-47EE-9B38-7D52C3A54DE4}"/>
    <cellStyle name="20% - Accent2 2 2 8 2" xfId="12939" xr:uid="{6FF8FD0D-29E1-4A1A-8A54-C16E6B6C1D2A}"/>
    <cellStyle name="20% - Accent2 2 2 9" xfId="6325" xr:uid="{522C7ECB-0DC7-4659-9FCF-4FEDEAD2818F}"/>
    <cellStyle name="20% - Accent2 2 2 9 2" xfId="13518" xr:uid="{BCD6D82B-ABF5-4571-BF47-1B54F894957A}"/>
    <cellStyle name="20% - Accent2 2 3" xfId="1268" xr:uid="{104ADCE6-C9F9-42BF-B4DE-5C8DB28ADF35}"/>
    <cellStyle name="20% - Accent2 2 3 10" xfId="8283" xr:uid="{2579FAB7-88DE-4959-9666-32FC3D9C312F}"/>
    <cellStyle name="20% - Accent2 2 3 10 2" xfId="15311" xr:uid="{EAD0444C-B0EE-42B0-92F8-9F3340CD0A3A}"/>
    <cellStyle name="20% - Accent2 2 3 11" xfId="9697" xr:uid="{C771988B-7409-4893-90E9-56AF5147B24F}"/>
    <cellStyle name="20% - Accent2 2 3 2" xfId="1269" xr:uid="{87278ED4-E897-4820-AEC7-BE561D6A970C}"/>
    <cellStyle name="20% - Accent2 2 3 2 10" xfId="9698" xr:uid="{BCB0C943-61C2-48EF-AD62-D4ECCBB52697}"/>
    <cellStyle name="20% - Accent2 2 3 2 2" xfId="1270" xr:uid="{9CDD639F-C93D-4960-BDE1-9871E358C437}"/>
    <cellStyle name="20% - Accent2 2 3 2 2 2" xfId="2969" xr:uid="{898CC8BD-1931-40C0-BF81-C75360E1166D}"/>
    <cellStyle name="20% - Accent2 2 3 2 2 2 2" xfId="10633" xr:uid="{C7A7F9D0-ACF9-4569-B6C2-4E3D9415A36D}"/>
    <cellStyle name="20% - Accent2 2 3 2 2 3" xfId="4939" xr:uid="{E126BB65-D1CB-41E6-8213-406F85E8F199}"/>
    <cellStyle name="20% - Accent2 2 3 2 2 3 2" xfId="12345" xr:uid="{1D2F6B1E-9C44-4B88-8661-E2086EDD008F}"/>
    <cellStyle name="20% - Accent2 2 3 2 2 4" xfId="6933" xr:uid="{CD6ABEB8-68F6-42AA-A548-8996D13B04E8}"/>
    <cellStyle name="20% - Accent2 2 3 2 2 4 2" xfId="14126" xr:uid="{7B9E46C4-5618-46BA-A8DC-D05DFC5F4CF4}"/>
    <cellStyle name="20% - Accent2 2 3 2 2 5" xfId="9151" xr:uid="{5B599058-98C9-4BC8-B30B-580DA7AB9210}"/>
    <cellStyle name="20% - Accent2 2 3 2 2 5 2" xfId="16181" xr:uid="{AF8B84FC-4253-4CEE-BFC8-B0175BF3D767}"/>
    <cellStyle name="20% - Accent2 2 3 2 2 6" xfId="9699" xr:uid="{2EBBCA33-9036-4BCA-84EF-62524DB584A4}"/>
    <cellStyle name="20% - Accent2 2 3 2 3" xfId="2968" xr:uid="{9002E9F7-5003-4281-9E7D-C44FBC44AFC9}"/>
    <cellStyle name="20% - Accent2 2 3 2 3 2" xfId="6934" xr:uid="{270ED13F-E63F-4B94-AB4B-887A90F2703A}"/>
    <cellStyle name="20% - Accent2 2 3 2 3 2 2" xfId="14127" xr:uid="{5B743A4A-14C4-462D-A520-D56049253163}"/>
    <cellStyle name="20% - Accent2 2 3 2 3 3" xfId="10632" xr:uid="{726B80FD-BCDA-468A-B030-6DE6AA6808A1}"/>
    <cellStyle name="20% - Accent2 2 3 2 4" xfId="4604" xr:uid="{B002DCF3-9BCB-434F-925E-0F7EA49C59D2}"/>
    <cellStyle name="20% - Accent2 2 3 2 4 2" xfId="12003" xr:uid="{969F1FF0-4D28-40BB-B1D9-3F024CE93CAB}"/>
    <cellStyle name="20% - Accent2 2 3 2 5" xfId="4721" xr:uid="{964DC968-B395-43C3-A62F-D28393BDE829}"/>
    <cellStyle name="20% - Accent2 2 3 2 5 2" xfId="12121" xr:uid="{F99840EA-307F-4670-8A58-6880F4F38357}"/>
    <cellStyle name="20% - Accent2 2 3 2 6" xfId="6142" xr:uid="{BD85FAFC-D21C-4D48-A203-D7B186AD88ED}"/>
    <cellStyle name="20% - Accent2 2 3 2 6 2" xfId="13325" xr:uid="{8F4ADDC4-2456-4981-AF1C-FA9E3145F1FB}"/>
    <cellStyle name="20% - Accent2 2 3 2 7" xfId="6711" xr:uid="{C85E1912-B4F8-49EA-BAC1-EFF8C1330007}"/>
    <cellStyle name="20% - Accent2 2 3 2 7 2" xfId="13904" xr:uid="{719CE2AA-BA63-4306-B067-DF4E861794A6}"/>
    <cellStyle name="20% - Accent2 2 3 2 8" xfId="6932" xr:uid="{8E1FFCED-DD53-41F1-9F70-6A4DEF631D5B}"/>
    <cellStyle name="20% - Accent2 2 3 2 8 2" xfId="14125" xr:uid="{B410D8A3-1B92-42F5-BA68-7BF970BABC01}"/>
    <cellStyle name="20% - Accent2 2 3 2 9" xfId="8572" xr:uid="{78289156-23C9-4930-A870-3EB6F8A16BEC}"/>
    <cellStyle name="20% - Accent2 2 3 2 9 2" xfId="15600" xr:uid="{6BB8FF37-6251-4B36-8017-EEC1B58C1590}"/>
    <cellStyle name="20% - Accent2 2 3 3" xfId="1271" xr:uid="{6FCD8B70-5E78-40FC-9A07-8A4F89E1D308}"/>
    <cellStyle name="20% - Accent2 2 3 3 2" xfId="2970" xr:uid="{DDD20947-25A9-4193-BC68-0E59E6CE7B28}"/>
    <cellStyle name="20% - Accent2 2 3 3 2 2" xfId="10634" xr:uid="{6BCE494A-933A-473D-8E10-1D1D64F6B81D}"/>
    <cellStyle name="20% - Accent2 2 3 3 3" xfId="4969" xr:uid="{D75665A8-587C-415D-8968-792D1E9329E5}"/>
    <cellStyle name="20% - Accent2 2 3 3 3 2" xfId="12376" xr:uid="{4F2927E6-A07B-4EAB-8D06-DA90342299A9}"/>
    <cellStyle name="20% - Accent2 2 3 3 4" xfId="6935" xr:uid="{BF2431BB-C06E-4522-9C2E-A4CEE1C0F76A}"/>
    <cellStyle name="20% - Accent2 2 3 3 4 2" xfId="14128" xr:uid="{EBE80768-B689-46B8-A241-58172E448BD0}"/>
    <cellStyle name="20% - Accent2 2 3 3 5" xfId="8862" xr:uid="{1CC921BD-3E8F-43ED-82EE-8882C1674999}"/>
    <cellStyle name="20% - Accent2 2 3 3 5 2" xfId="15892" xr:uid="{447CEC8C-D9A9-4E5E-BDB7-6AEC22F85316}"/>
    <cellStyle name="20% - Accent2 2 3 3 6" xfId="9700" xr:uid="{D691968E-53D2-4C10-999E-7AC184F063B5}"/>
    <cellStyle name="20% - Accent2 2 3 4" xfId="2967" xr:uid="{196FD3BD-8060-46AD-8516-AA5443BF0B88}"/>
    <cellStyle name="20% - Accent2 2 3 4 2" xfId="6936" xr:uid="{9AE36309-38EC-4EDF-9F4F-99F3FDDD1863}"/>
    <cellStyle name="20% - Accent2 2 3 4 2 2" xfId="14129" xr:uid="{F0493E3D-F183-4FFA-897F-706302439400}"/>
    <cellStyle name="20% - Accent2 2 3 4 3" xfId="10631" xr:uid="{DBC96451-C575-47D3-8CB0-4079851BBFFB}"/>
    <cellStyle name="20% - Accent2 2 3 5" xfId="4304" xr:uid="{D28EBDE1-E486-448A-B7DB-98D57878260C}"/>
    <cellStyle name="20% - Accent2 2 3 5 2" xfId="11706" xr:uid="{6E3B903A-BB56-4EFC-9886-CF406135902C}"/>
    <cellStyle name="20% - Accent2 2 3 6" xfId="4898" xr:uid="{377DC7AC-6912-4117-AC16-2DDCE9CCB910}"/>
    <cellStyle name="20% - Accent2 2 3 6 2" xfId="12303" xr:uid="{1DC5B921-1D40-45A7-A51E-B1B05F0E6CD8}"/>
    <cellStyle name="20% - Accent2 2 3 7" xfId="5853" xr:uid="{74395B3F-6F62-4AC9-8B69-B8640DB7DBCC}"/>
    <cellStyle name="20% - Accent2 2 3 7 2" xfId="13036" xr:uid="{EF7CD621-1D45-426B-9FE2-3432809AAC3A}"/>
    <cellStyle name="20% - Accent2 2 3 8" xfId="6422" xr:uid="{008A4BAE-211F-4D6B-A591-35CE1A89E3F4}"/>
    <cellStyle name="20% - Accent2 2 3 8 2" xfId="13615" xr:uid="{4E1755AE-EDDD-4135-A0E5-A29B02444423}"/>
    <cellStyle name="20% - Accent2 2 3 9" xfId="6931" xr:uid="{6ACAF0F2-B9DC-4857-BED2-0CCDC6FB64EE}"/>
    <cellStyle name="20% - Accent2 2 3 9 2" xfId="14124" xr:uid="{2DF0FF8E-021D-46CE-95F0-5F7983EE8DB5}"/>
    <cellStyle name="20% - Accent2 2 4" xfId="1272" xr:uid="{5C0B9E92-EE0C-4A8A-9857-F74BFB77F0A5}"/>
    <cellStyle name="20% - Accent2 2 4 10" xfId="9701" xr:uid="{FCCD99DD-5799-4662-AD2D-33EADF585DB2}"/>
    <cellStyle name="20% - Accent2 2 4 2" xfId="1273" xr:uid="{A7DA7FB9-726C-493D-BEB6-7BEEA218A639}"/>
    <cellStyle name="20% - Accent2 2 4 2 2" xfId="2972" xr:uid="{F973B0F9-D57F-485E-B1B6-C2CB841DA16A}"/>
    <cellStyle name="20% - Accent2 2 4 2 2 2" xfId="10636" xr:uid="{5C4A6119-5575-42A4-845A-89F6F1F110F0}"/>
    <cellStyle name="20% - Accent2 2 4 2 3" xfId="5064" xr:uid="{26FB7147-075E-41B7-94C4-16ED7E563A37}"/>
    <cellStyle name="20% - Accent2 2 4 2 3 2" xfId="12472" xr:uid="{5977ED8A-2DD7-4B42-BE57-12B153141568}"/>
    <cellStyle name="20% - Accent2 2 4 2 4" xfId="6938" xr:uid="{0A176F7E-CA07-4BFA-84CF-90D0E44C06B2}"/>
    <cellStyle name="20% - Accent2 2 4 2 4 2" xfId="14131" xr:uid="{1E5C1CF7-4060-4672-81D1-8FADC5B354C1}"/>
    <cellStyle name="20% - Accent2 2 4 2 5" xfId="9008" xr:uid="{3074E255-8ABF-46BD-AC45-4CB0336472A3}"/>
    <cellStyle name="20% - Accent2 2 4 2 5 2" xfId="16038" xr:uid="{AE4B3EC2-D41A-4977-9E0E-2F063F9C2D05}"/>
    <cellStyle name="20% - Accent2 2 4 2 6" xfId="9702" xr:uid="{E66EB8D8-125A-443D-B18E-6488763033D9}"/>
    <cellStyle name="20% - Accent2 2 4 3" xfId="2971" xr:uid="{5118FC84-2F86-4F0F-A518-15328951FBD0}"/>
    <cellStyle name="20% - Accent2 2 4 3 2" xfId="6939" xr:uid="{0E2C0FE9-E3B5-469E-AD97-E0683D6F4002}"/>
    <cellStyle name="20% - Accent2 2 4 3 2 2" xfId="14132" xr:uid="{E32A5836-0832-4758-B604-BE86C0D5E951}"/>
    <cellStyle name="20% - Accent2 2 4 3 3" xfId="10635" xr:uid="{139E42D9-9A45-45C2-8AFE-A7603E235D7B}"/>
    <cellStyle name="20% - Accent2 2 4 4" xfId="4461" xr:uid="{C41DEE41-275F-4F25-822C-DBFA326A1CE3}"/>
    <cellStyle name="20% - Accent2 2 4 4 2" xfId="11860" xr:uid="{F0826BE7-6BAD-4C33-A5DA-C454E8C1A640}"/>
    <cellStyle name="20% - Accent2 2 4 5" xfId="4970" xr:uid="{0007C23B-8B3F-40F5-BF39-3E70A95AD5C1}"/>
    <cellStyle name="20% - Accent2 2 4 5 2" xfId="12377" xr:uid="{55A5A622-D489-46A9-8F75-88EF7A4DF15F}"/>
    <cellStyle name="20% - Accent2 2 4 6" xfId="5999" xr:uid="{DA2500E4-5355-4A2A-9EA2-068C1FF4A0B2}"/>
    <cellStyle name="20% - Accent2 2 4 6 2" xfId="13182" xr:uid="{9DFF00AC-C82D-4546-87FF-C99250CE847A}"/>
    <cellStyle name="20% - Accent2 2 4 7" xfId="6568" xr:uid="{A19954D9-03FB-4F0D-A309-0610CED47D5E}"/>
    <cellStyle name="20% - Accent2 2 4 7 2" xfId="13761" xr:uid="{63952B0E-428D-4CE6-AA07-0956F733D1DA}"/>
    <cellStyle name="20% - Accent2 2 4 8" xfId="6937" xr:uid="{84AC9DC2-60B0-4365-80B2-F3D358A0E56F}"/>
    <cellStyle name="20% - Accent2 2 4 8 2" xfId="14130" xr:uid="{2C343FD1-BD5B-4C00-94EC-E12541FED8B2}"/>
    <cellStyle name="20% - Accent2 2 4 9" xfId="8429" xr:uid="{10660AA2-3107-4ED2-8054-A304757E0E3C}"/>
    <cellStyle name="20% - Accent2 2 4 9 2" xfId="15457" xr:uid="{55FB3103-C4A3-4D31-9458-1A4756592A60}"/>
    <cellStyle name="20% - Accent2 2 5" xfId="1274" xr:uid="{70B9FF11-A449-4B64-856D-52C7BC93BED0}"/>
    <cellStyle name="20% - Accent2 2 5 2" xfId="1275" xr:uid="{22F941F6-61FE-4E11-B10E-331748385A3D}"/>
    <cellStyle name="20% - Accent2 2 5 2 2" xfId="2974" xr:uid="{B7578D09-65FC-47D1-9870-110E466A1C28}"/>
    <cellStyle name="20% - Accent2 2 5 2 2 2" xfId="10638" xr:uid="{10FD8745-AB86-4893-B975-0E59E59A104C}"/>
    <cellStyle name="20% - Accent2 2 5 2 3" xfId="4826" xr:uid="{37A64B78-AFE7-4D07-85F5-D69CC93BF902}"/>
    <cellStyle name="20% - Accent2 2 5 2 3 2" xfId="12231" xr:uid="{E6A42566-78BB-41AE-A4ED-00CEBAF42F6E}"/>
    <cellStyle name="20% - Accent2 2 5 2 4" xfId="6941" xr:uid="{809C9AD1-D4B7-4EAA-ABEE-92F03F63EF8E}"/>
    <cellStyle name="20% - Accent2 2 5 2 4 2" xfId="14134" xr:uid="{C6A847D9-A5EF-4A8D-A427-4DB013BAEEA6}"/>
    <cellStyle name="20% - Accent2 2 5 2 5" xfId="9704" xr:uid="{B82E0BC9-742C-4CF4-9C7B-4266F5ADDA57}"/>
    <cellStyle name="20% - Accent2 2 5 3" xfId="2973" xr:uid="{D18EA552-C9E6-4A3B-94E1-12FA8BC024E2}"/>
    <cellStyle name="20% - Accent2 2 5 3 2" xfId="10637" xr:uid="{58C4D1F6-170F-49A4-BC54-ECF32F0A6A67}"/>
    <cellStyle name="20% - Accent2 2 5 4" xfId="4816" xr:uid="{3A2A6AF4-9446-4CF3-89FF-4FBF468D1FDC}"/>
    <cellStyle name="20% - Accent2 2 5 4 2" xfId="12221" xr:uid="{5699CA70-5BBB-4C66-9AFD-0923B8BC542B}"/>
    <cellStyle name="20% - Accent2 2 5 5" xfId="6940" xr:uid="{727420F8-B863-4D04-90AB-7C62B01FB336}"/>
    <cellStyle name="20% - Accent2 2 5 5 2" xfId="14133" xr:uid="{A05604C1-8D26-42DA-A57F-CAE2FD820C15}"/>
    <cellStyle name="20% - Accent2 2 5 6" xfId="9242" xr:uid="{E7F676BB-7661-4028-A8B5-483AC352D76B}"/>
    <cellStyle name="20% - Accent2 2 5 6 2" xfId="16272" xr:uid="{135DE806-FE77-425F-BA70-DB0F056D8FD6}"/>
    <cellStyle name="20% - Accent2 2 5 7" xfId="9703" xr:uid="{B1A80BEC-6E74-4299-9D9D-D50EA947F54F}"/>
    <cellStyle name="20% - Accent2 2 6" xfId="1276" xr:uid="{4E70B371-EA74-4A6C-9E8B-D35872404BCF}"/>
    <cellStyle name="20% - Accent2 2 6 2" xfId="2975" xr:uid="{E67FE277-425A-4028-B500-5A1E1F67E5EE}"/>
    <cellStyle name="20% - Accent2 2 6 2 2" xfId="10639" xr:uid="{583C2CD4-108F-4253-87CE-B2F04F4A2179}"/>
    <cellStyle name="20% - Accent2 2 6 3" xfId="4980" xr:uid="{84A6EAFB-3E49-44C1-8FC7-EBB35D312B69}"/>
    <cellStyle name="20% - Accent2 2 6 3 2" xfId="12388" xr:uid="{8188C478-5503-44D7-8193-4D427451F7F6}"/>
    <cellStyle name="20% - Accent2 2 6 4" xfId="6942" xr:uid="{CCD073E5-5D8C-459D-8176-94DF6EDF8500}"/>
    <cellStyle name="20% - Accent2 2 6 4 2" xfId="14135" xr:uid="{01831946-88B6-40AC-83A7-C1DE7FAC12E3}"/>
    <cellStyle name="20% - Accent2 2 6 5" xfId="9353" xr:uid="{F6250E34-1FBD-4BAD-874F-6113CF8EACF3}"/>
    <cellStyle name="20% - Accent2 2 6 5 2" xfId="16336" xr:uid="{7D98E1A4-41FF-47FA-B859-DB9ACD29833D}"/>
    <cellStyle name="20% - Accent2 2 6 6" xfId="9705" xr:uid="{A86A5A78-8C66-4032-8EDE-9715CDBE6892}"/>
    <cellStyle name="20% - Accent2 2 7" xfId="1277" xr:uid="{7819D6AA-2CD9-4102-9169-4AAC4D00E97C}"/>
    <cellStyle name="20% - Accent2 2 7 2" xfId="2976" xr:uid="{5376C77D-6664-4F54-8442-D079C5C7500D}"/>
    <cellStyle name="20% - Accent2 2 7 2 2" xfId="10640" xr:uid="{3B011A47-E7DB-4FE5-AAD0-0611E59E9594}"/>
    <cellStyle name="20% - Accent2 2 7 3" xfId="4761" xr:uid="{41695586-450C-404C-AEE2-DC6530EEED0D}"/>
    <cellStyle name="20% - Accent2 2 7 3 2" xfId="12164" xr:uid="{84D1AED7-E969-46C9-AC7C-0D8C50513921}"/>
    <cellStyle name="20% - Accent2 2 7 4" xfId="6943" xr:uid="{D53A0B44-69F0-4DB7-9AF4-DFB00B7A75E0}"/>
    <cellStyle name="20% - Accent2 2 7 4 2" xfId="14136" xr:uid="{79AC47E0-3D2F-4B47-AF8B-213B8DFA2AE1}"/>
    <cellStyle name="20% - Accent2 2 7 5" xfId="9442" xr:uid="{9469CFC1-9729-4358-84C8-679FEE510565}"/>
    <cellStyle name="20% - Accent2 2 7 5 2" xfId="16425" xr:uid="{5306C49F-6F1F-4084-A257-ED78F9A247E5}"/>
    <cellStyle name="20% - Accent2 2 7 6" xfId="9706" xr:uid="{B2C04A77-0849-486C-91E6-E385A8CB5550}"/>
    <cellStyle name="20% - Accent2 2 8" xfId="2861" xr:uid="{5C8D095D-FA14-4C50-895D-1AE043E0019C}"/>
    <cellStyle name="20% - Accent2 2 8 2" xfId="4865" xr:uid="{183F830B-7DA1-4EAD-BDD5-041DFDCC7CB7}"/>
    <cellStyle name="20% - Accent2 2 8 2 2" xfId="12270" xr:uid="{92C507DE-17BF-4BB8-8D48-4EEEA9D02A05}"/>
    <cellStyle name="20% - Accent2 2 8 3" xfId="6944" xr:uid="{04A2773F-8E86-4669-B071-519069C2512A}"/>
    <cellStyle name="20% - Accent2 2 8 3 2" xfId="14137" xr:uid="{3475A3C4-726B-4306-B540-7B053257D463}"/>
    <cellStyle name="20% - Accent2 2 8 4" xfId="8719" xr:uid="{0A864C67-CF91-42A1-919D-AB41DC89272C}"/>
    <cellStyle name="20% - Accent2 2 8 4 2" xfId="15749" xr:uid="{CD6A995B-A469-4C20-B6E6-43993453F6C8}"/>
    <cellStyle name="20% - Accent2 2 8 5" xfId="10525" xr:uid="{A1115047-EABA-4E9E-B411-9B1C171F71A2}"/>
    <cellStyle name="20% - Accent2 2 9" xfId="2958" xr:uid="{426BBFF8-E7C0-49DF-A029-2F3C6CBF1595}"/>
    <cellStyle name="20% - Accent2 2 9 2" xfId="5079" xr:uid="{1418024C-F1E2-4FF2-BCC9-8051D74F7626}"/>
    <cellStyle name="20% - Accent2 2 9 2 2" xfId="12487" xr:uid="{206DA89F-A972-4282-9BD1-E8070074C3B4}"/>
    <cellStyle name="20% - Accent2 2 9 3" xfId="6945" xr:uid="{F79B599C-FFF3-46B9-BF19-FE6460E10F4A}"/>
    <cellStyle name="20% - Accent2 2 9 3 2" xfId="14138" xr:uid="{CE8970D2-0ECD-4901-8BE5-CB761A4AC2EA}"/>
    <cellStyle name="20% - Accent2 2 9 4" xfId="10622" xr:uid="{C27FC5ED-8F4A-4C03-ADE1-2A0C2B52516A}"/>
    <cellStyle name="20% - Accent2 20" xfId="439" xr:uid="{3721382A-88A8-41FA-AC01-B029B6D698EF}"/>
    <cellStyle name="20% - Accent2 20 2" xfId="807" xr:uid="{86952E1A-0081-42EE-8E39-DF2F9DB63C76}"/>
    <cellStyle name="20% - Accent2 20 2 2" xfId="12375" xr:uid="{BB1B4F6D-BC6A-40B4-81F0-D24D505F9917}"/>
    <cellStyle name="20% - Accent2 20 3" xfId="6946" xr:uid="{6257D8B0-92BD-4113-9671-EE4B085BEACF}"/>
    <cellStyle name="20% - Accent2 20 3 2" xfId="14139" xr:uid="{26D88CCC-E387-492C-A1BE-50CAD412C46C}"/>
    <cellStyle name="20% - Accent2 20 4" xfId="10508" xr:uid="{8848222D-1527-4D7A-A3AC-A9D832A5E905}"/>
    <cellStyle name="20% - Accent2 21" xfId="458" xr:uid="{A54CE9F3-D732-4BD6-88F0-D5AC50615ADD}"/>
    <cellStyle name="20% - Accent2 21 2" xfId="821" xr:uid="{0479D8BF-EC7D-4743-A901-B93446700B15}"/>
    <cellStyle name="20% - Accent2 21 2 2" xfId="12237" xr:uid="{95D6B8B7-7BBC-4583-AA52-C3FB1B7B71FD}"/>
    <cellStyle name="20% - Accent2 21 2 3" xfId="4832" xr:uid="{C8FCDBE1-F7FD-4C14-84F0-308F6A41101A}"/>
    <cellStyle name="20% - Accent2 21 3" xfId="6947" xr:uid="{E2716459-89CA-40EE-8036-C5DC91C3D491}"/>
    <cellStyle name="20% - Accent2 21 3 2" xfId="14140" xr:uid="{3093DDBF-CA7E-4CEA-B18C-B05D0FEF27B1}"/>
    <cellStyle name="20% - Accent2 21 4" xfId="10611" xr:uid="{860102EB-C119-4D72-B137-37F71CF64B19}"/>
    <cellStyle name="20% - Accent2 21 5" xfId="2947" xr:uid="{55814EF0-FA53-47A3-BF7B-6E7243ECBFD4}"/>
    <cellStyle name="20% - Accent2 22" xfId="477" xr:uid="{63C78CC0-C0E7-4795-AAEC-C915A97C0CA5}"/>
    <cellStyle name="20% - Accent2 22 2" xfId="835" xr:uid="{47697286-EB37-4ACB-9317-218F82793EE0}"/>
    <cellStyle name="20% - Accent2 23" xfId="495" xr:uid="{BC4E4A45-8209-4C84-8824-04DA04B1B8F7}"/>
    <cellStyle name="20% - Accent2 23 2" xfId="848" xr:uid="{0C44B2DC-8232-44D4-A386-EE6CEABC75EA}"/>
    <cellStyle name="20% - Accent2 23 2 2" xfId="12476" xr:uid="{B2126BC8-3943-49C4-A231-D16CE7132385}"/>
    <cellStyle name="20% - Accent2 23 3" xfId="5068" xr:uid="{10A27CBB-A5D2-4F02-A7E3-23B62AA0A997}"/>
    <cellStyle name="20% - Accent2 24" xfId="509" xr:uid="{E8E201F6-F474-401C-BBB3-563E34F2CF9D}"/>
    <cellStyle name="20% - Accent2 24 2" xfId="861" xr:uid="{0A0EFECE-EA85-4F00-980D-A5D60C2F9F49}"/>
    <cellStyle name="20% - Accent2 25" xfId="874" xr:uid="{811F2AF3-344C-4B25-9BF6-DA42A5A97115}"/>
    <cellStyle name="20% - Accent2 25 2" xfId="13416" xr:uid="{3A21FD51-DAAE-4439-B424-B31301DA1733}"/>
    <cellStyle name="20% - Accent2 26" xfId="887" xr:uid="{B3355166-32AC-4B99-BF9F-9576F467CD7D}"/>
    <cellStyle name="20% - Accent2 26 2" xfId="14097" xr:uid="{768311B9-5874-4B8A-A25E-FFD8BE385CEB}"/>
    <cellStyle name="20% - Accent2 26 3" xfId="6904" xr:uid="{634FB2C4-33B9-4CC6-ACB8-EB588544C4B3}"/>
    <cellStyle name="20% - Accent2 27" xfId="900" xr:uid="{ECDBC98E-F103-4BF1-A370-BABBAB977A21}"/>
    <cellStyle name="20% - Accent2 27 2" xfId="15105" xr:uid="{E7310F82-AFC9-42EF-9981-51472C76135D}"/>
    <cellStyle name="20% - Accent2 28" xfId="913" xr:uid="{CEA677C5-8158-49BF-A250-A46D98C59EA4}"/>
    <cellStyle name="20% - Accent2 28 2" xfId="15112" xr:uid="{28AB9EB9-DB55-4A9E-BF34-4D43691424AB}"/>
    <cellStyle name="20% - Accent2 29" xfId="926" xr:uid="{2DC127B0-C24E-4832-9080-D3FB3E8D89D2}"/>
    <cellStyle name="20% - Accent2 29 2" xfId="9677" xr:uid="{67AD2320-9FF8-49A9-9A16-F8E70C8F653F}"/>
    <cellStyle name="20% - Accent2 29 3" xfId="1248" xr:uid="{ADD3C2FC-7449-4DE5-B557-44E711F55109}"/>
    <cellStyle name="20% - Accent2 3" xfId="214" xr:uid="{9A9256D3-69A4-494D-A8FD-91F117D5BDD5}"/>
    <cellStyle name="20% - Accent2 3 10" xfId="6302" xr:uid="{7AB2A49C-4B0D-4F27-A8CB-E7009797EA3C}"/>
    <cellStyle name="20% - Accent2 3 10 2" xfId="13495" xr:uid="{34CC54BE-9F87-4D90-913F-176A0E32F4D1}"/>
    <cellStyle name="20% - Accent2 3 11" xfId="6948" xr:uid="{A3CE0C0A-0939-4E5E-BD61-1ED01F134578}"/>
    <cellStyle name="20% - Accent2 3 11 2" xfId="14141" xr:uid="{DF5CAAFC-E7F1-4F97-A0F3-93F46E94B111}"/>
    <cellStyle name="20% - Accent2 3 12" xfId="8163" xr:uid="{961834F8-2ACE-4B90-8B30-26FFB36462CD}"/>
    <cellStyle name="20% - Accent2 3 12 2" xfId="15191" xr:uid="{25FDDBC4-53CF-46B9-9E51-E8A8AA36C497}"/>
    <cellStyle name="20% - Accent2 3 13" xfId="9707" xr:uid="{55F88BC7-7FC9-48CA-8A0C-182AEBB9BE31}"/>
    <cellStyle name="20% - Accent2 3 14" xfId="1278" xr:uid="{55D4695A-5826-4D10-AA45-429968C3AF78}"/>
    <cellStyle name="20% - Accent2 3 2" xfId="581" xr:uid="{52D575C2-081B-4550-ABEB-BFC20997D9FE}"/>
    <cellStyle name="20% - Accent2 3 2 10" xfId="8306" xr:uid="{067599F8-B434-45DB-8F09-44C9EEAC1204}"/>
    <cellStyle name="20% - Accent2 3 2 10 2" xfId="15334" xr:uid="{911B1438-C2D6-4D7B-A72D-909A34425C93}"/>
    <cellStyle name="20% - Accent2 3 2 11" xfId="9708" xr:uid="{BAAAF172-2722-456E-823C-0390A7895AAA}"/>
    <cellStyle name="20% - Accent2 3 2 12" xfId="1279" xr:uid="{B943575B-AEB9-4488-8341-13C0CE7D5724}"/>
    <cellStyle name="20% - Accent2 3 2 2" xfId="1280" xr:uid="{75683C0E-5DB9-4929-8BAB-071A651FC13E}"/>
    <cellStyle name="20% - Accent2 3 2 2 10" xfId="9709" xr:uid="{931A8414-38BE-4550-A46B-6FD096B26A6C}"/>
    <cellStyle name="20% - Accent2 3 2 2 2" xfId="1281" xr:uid="{F059A9EE-B89D-4117-ACAE-9B8EC5F8E135}"/>
    <cellStyle name="20% - Accent2 3 2 2 2 2" xfId="2980" xr:uid="{612DBB94-F80D-483E-83C1-CE44231CAA42}"/>
    <cellStyle name="20% - Accent2 3 2 2 2 2 2" xfId="10644" xr:uid="{4E9647B7-8993-4329-9015-DE5B2A78FF88}"/>
    <cellStyle name="20% - Accent2 3 2 2 2 3" xfId="5020" xr:uid="{9C8D80BD-0F6F-48B7-B09B-4C5DAA6D00D4}"/>
    <cellStyle name="20% - Accent2 3 2 2 2 3 2" xfId="12428" xr:uid="{BE3A0D85-F286-4626-8C1F-8A16A9C44740}"/>
    <cellStyle name="20% - Accent2 3 2 2 2 4" xfId="6951" xr:uid="{F4B6AF49-C024-40A0-A83F-D34BF2801E59}"/>
    <cellStyle name="20% - Accent2 3 2 2 2 4 2" xfId="14144" xr:uid="{EF921F2F-54FC-4331-95BB-C08F909C107B}"/>
    <cellStyle name="20% - Accent2 3 2 2 2 5" xfId="9174" xr:uid="{F1468D24-8EAD-404F-8A02-1CFDDD69193F}"/>
    <cellStyle name="20% - Accent2 3 2 2 2 5 2" xfId="16204" xr:uid="{1BEA64AA-9930-43A1-88CD-E069FB08C8D1}"/>
    <cellStyle name="20% - Accent2 3 2 2 2 6" xfId="9710" xr:uid="{79691FA4-70F4-4967-BEA5-416B377E2B57}"/>
    <cellStyle name="20% - Accent2 3 2 2 3" xfId="2979" xr:uid="{CD418398-3FBA-4DC3-B091-6E90FD0A8AA4}"/>
    <cellStyle name="20% - Accent2 3 2 2 3 2" xfId="6952" xr:uid="{C3F3E727-1E4C-4AF7-8BDF-059A3BB185E5}"/>
    <cellStyle name="20% - Accent2 3 2 2 3 2 2" xfId="14145" xr:uid="{C9563EA0-A587-406E-88E7-7C538C17418D}"/>
    <cellStyle name="20% - Accent2 3 2 2 3 3" xfId="10643" xr:uid="{39F0B8B8-FB32-493E-909A-82848092F1A5}"/>
    <cellStyle name="20% - Accent2 3 2 2 4" xfId="4627" xr:uid="{B1C9C6E0-F239-48B5-B998-18A14D10834F}"/>
    <cellStyle name="20% - Accent2 3 2 2 4 2" xfId="12026" xr:uid="{E5821816-6BCA-46BD-8273-C63F8E216850}"/>
    <cellStyle name="20% - Accent2 3 2 2 5" xfId="5046" xr:uid="{945F6F2B-9949-463C-B0AD-95FFE449DA86}"/>
    <cellStyle name="20% - Accent2 3 2 2 5 2" xfId="12454" xr:uid="{0F6680D4-6C1B-415D-8FD6-49A7A22876AD}"/>
    <cellStyle name="20% - Accent2 3 2 2 6" xfId="6165" xr:uid="{1E80BEAA-5BC2-49E2-8F16-8C88E8C65FF2}"/>
    <cellStyle name="20% - Accent2 3 2 2 6 2" xfId="13348" xr:uid="{941B99FB-55DE-4DE5-AEA4-00E302608897}"/>
    <cellStyle name="20% - Accent2 3 2 2 7" xfId="6734" xr:uid="{BAA39D47-34B9-43EA-8B64-0615C572C0A2}"/>
    <cellStyle name="20% - Accent2 3 2 2 7 2" xfId="13927" xr:uid="{48C91F98-3A1F-4D52-AE55-8A55B9868FA6}"/>
    <cellStyle name="20% - Accent2 3 2 2 8" xfId="6950" xr:uid="{88C84E26-B677-4CC5-BCED-62D65DC059D3}"/>
    <cellStyle name="20% - Accent2 3 2 2 8 2" xfId="14143" xr:uid="{8C678EB2-809E-4C3A-B5A6-E03DF0D3E73C}"/>
    <cellStyle name="20% - Accent2 3 2 2 9" xfId="8595" xr:uid="{D45F8D50-E20D-4D80-B662-159AD9E2EC65}"/>
    <cellStyle name="20% - Accent2 3 2 2 9 2" xfId="15623" xr:uid="{26C1FEEF-E533-4BC7-B3B1-6761D26D175F}"/>
    <cellStyle name="20% - Accent2 3 2 3" xfId="1282" xr:uid="{74243F39-2897-41F7-8511-3C6EC88DCFDD}"/>
    <cellStyle name="20% - Accent2 3 2 3 2" xfId="2981" xr:uid="{D491B009-43CF-416B-8000-02A1CDDCE5D0}"/>
    <cellStyle name="20% - Accent2 3 2 3 2 2" xfId="10645" xr:uid="{BF592143-B2A6-477C-BF84-820F8FFC1236}"/>
    <cellStyle name="20% - Accent2 3 2 3 3" xfId="4944" xr:uid="{64360900-CE20-4BDF-BF2D-14A49557247C}"/>
    <cellStyle name="20% - Accent2 3 2 3 3 2" xfId="12350" xr:uid="{F6E567D1-82C4-4BA5-B15C-B0A50781BF27}"/>
    <cellStyle name="20% - Accent2 3 2 3 4" xfId="6953" xr:uid="{8CE61BAD-B323-4407-BBBB-54C445DFEBC7}"/>
    <cellStyle name="20% - Accent2 3 2 3 4 2" xfId="14146" xr:uid="{1919A547-5728-4A06-8DCC-99869B15ED8E}"/>
    <cellStyle name="20% - Accent2 3 2 3 5" xfId="8885" xr:uid="{6CC0F28A-B317-4776-860A-0A7DE6333379}"/>
    <cellStyle name="20% - Accent2 3 2 3 5 2" xfId="15915" xr:uid="{6A8850BD-7CBF-4389-ABBC-BBCBCEB47B21}"/>
    <cellStyle name="20% - Accent2 3 2 3 6" xfId="9711" xr:uid="{9B857100-475C-4367-BAE5-D66C536FBCA3}"/>
    <cellStyle name="20% - Accent2 3 2 4" xfId="2978" xr:uid="{CD05E139-B17E-49AE-B8CF-AB0D9B7AC254}"/>
    <cellStyle name="20% - Accent2 3 2 4 2" xfId="6954" xr:uid="{4D18CD7C-70A6-42C4-936D-D19EF66536C8}"/>
    <cellStyle name="20% - Accent2 3 2 4 2 2" xfId="14147" xr:uid="{94E2DC8D-8C69-4EA8-9034-14C45DBE8F33}"/>
    <cellStyle name="20% - Accent2 3 2 4 3" xfId="10642" xr:uid="{F2535088-3085-4F87-B711-F06B657F91B9}"/>
    <cellStyle name="20% - Accent2 3 2 5" xfId="4327" xr:uid="{BFEEE956-8486-4BD4-B88A-EE9D7BC47CDC}"/>
    <cellStyle name="20% - Accent2 3 2 5 2" xfId="11729" xr:uid="{F8D5E1E3-0848-452A-9F36-E1E91AFC8470}"/>
    <cellStyle name="20% - Accent2 3 2 6" xfId="4934" xr:uid="{E6C98547-341D-48BF-AA0E-247043695941}"/>
    <cellStyle name="20% - Accent2 3 2 6 2" xfId="12340" xr:uid="{6C9561C0-E2D8-4DDC-A5AD-84028B7429D1}"/>
    <cellStyle name="20% - Accent2 3 2 7" xfId="5876" xr:uid="{83F3F503-38C5-49F0-AA0B-5AFC485D81DB}"/>
    <cellStyle name="20% - Accent2 3 2 7 2" xfId="13059" xr:uid="{DE752A7C-AC75-474D-8623-9538323B98B9}"/>
    <cellStyle name="20% - Accent2 3 2 8" xfId="6445" xr:uid="{A484F8EE-8677-4A78-A88E-D0D6FBE777BA}"/>
    <cellStyle name="20% - Accent2 3 2 8 2" xfId="13638" xr:uid="{C092544D-432B-4BA6-BF6D-19E121290883}"/>
    <cellStyle name="20% - Accent2 3 2 9" xfId="6949" xr:uid="{D0B8E07B-963F-49E4-A210-106973FCC4C2}"/>
    <cellStyle name="20% - Accent2 3 2 9 2" xfId="14142" xr:uid="{E56C73A2-7C50-44E8-8A06-3C60CC8446CF}"/>
    <cellStyle name="20% - Accent2 3 3" xfId="1283" xr:uid="{B3F367A5-D437-4A70-9E4D-361B43E66071}"/>
    <cellStyle name="20% - Accent2 3 3 10" xfId="9712" xr:uid="{6DEC287F-11AF-4253-88F3-4C766C6B50BD}"/>
    <cellStyle name="20% - Accent2 3 3 2" xfId="1284" xr:uid="{2590571E-70DB-4EA5-A80E-C60AE37831FC}"/>
    <cellStyle name="20% - Accent2 3 3 2 2" xfId="2983" xr:uid="{1529AFB3-2053-42EB-A60E-C2EB9E07EA91}"/>
    <cellStyle name="20% - Accent2 3 3 2 2 2" xfId="10647" xr:uid="{CEFE6EED-8B4C-49E7-8614-33C53444E8EA}"/>
    <cellStyle name="20% - Accent2 3 3 2 3" xfId="5081" xr:uid="{149247FE-7592-44BF-83BD-4C5F6A5DD97E}"/>
    <cellStyle name="20% - Accent2 3 3 2 3 2" xfId="12489" xr:uid="{A027B784-951D-4A3A-A395-11C3BB558779}"/>
    <cellStyle name="20% - Accent2 3 3 2 4" xfId="6956" xr:uid="{DD8BD25C-CA78-4656-B937-0EF224BB51FB}"/>
    <cellStyle name="20% - Accent2 3 3 2 4 2" xfId="14149" xr:uid="{FD65E21F-C66B-4C0D-8EC4-CE9A9D2AAF36}"/>
    <cellStyle name="20% - Accent2 3 3 2 5" xfId="9031" xr:uid="{EC2FB184-BDD1-4123-9323-CFCB3A611D6F}"/>
    <cellStyle name="20% - Accent2 3 3 2 5 2" xfId="16061" xr:uid="{535D020E-8FC9-476E-B6CC-AE8B74B21763}"/>
    <cellStyle name="20% - Accent2 3 3 2 6" xfId="9713" xr:uid="{ECFE8284-266E-4A93-90A3-43BA5D03EC6B}"/>
    <cellStyle name="20% - Accent2 3 3 3" xfId="2982" xr:uid="{847DDA8E-F27F-486E-A6E7-13A1915CC126}"/>
    <cellStyle name="20% - Accent2 3 3 3 2" xfId="6957" xr:uid="{E7458BF4-7C2C-4D6B-BA9E-8437DB5F6ACB}"/>
    <cellStyle name="20% - Accent2 3 3 3 2 2" xfId="14150" xr:uid="{038EFC7C-942C-465B-968E-F03821622272}"/>
    <cellStyle name="20% - Accent2 3 3 3 3" xfId="10646" xr:uid="{FA662AA4-22E9-42FB-A12C-A3E55EEB6222}"/>
    <cellStyle name="20% - Accent2 3 3 4" xfId="4484" xr:uid="{174EA1A3-958E-4B4A-98E9-6000C6F1A720}"/>
    <cellStyle name="20% - Accent2 3 3 4 2" xfId="11883" xr:uid="{9702D8AA-58B3-4BC3-8D49-ECD4F94D10B9}"/>
    <cellStyle name="20% - Accent2 3 3 5" xfId="5024" xr:uid="{F566C40E-9BD5-4474-9013-3ADDEA45893C}"/>
    <cellStyle name="20% - Accent2 3 3 5 2" xfId="12432" xr:uid="{5F966D7A-C5A9-4163-9BF4-0C392C535DF2}"/>
    <cellStyle name="20% - Accent2 3 3 6" xfId="6022" xr:uid="{2390B408-1F9F-43BE-BD46-BFC2839E0BF4}"/>
    <cellStyle name="20% - Accent2 3 3 6 2" xfId="13205" xr:uid="{979C5C03-A79B-42AA-8930-38B7D4516166}"/>
    <cellStyle name="20% - Accent2 3 3 7" xfId="6591" xr:uid="{D6E69AA6-AA5E-4C2D-A050-2765DE0DAFB2}"/>
    <cellStyle name="20% - Accent2 3 3 7 2" xfId="13784" xr:uid="{F6F0642E-7A8F-4BE9-9222-184BA3D0E3D2}"/>
    <cellStyle name="20% - Accent2 3 3 8" xfId="6955" xr:uid="{52B364C9-77A7-4E36-85B7-A9756E33FBDB}"/>
    <cellStyle name="20% - Accent2 3 3 8 2" xfId="14148" xr:uid="{84E28A64-2705-44BC-A0E2-98D2D744451F}"/>
    <cellStyle name="20% - Accent2 3 3 9" xfId="8452" xr:uid="{5D4A1D82-8E2C-4B11-9048-8C3BA89DC3C4}"/>
    <cellStyle name="20% - Accent2 3 3 9 2" xfId="15480" xr:uid="{0C995722-C73A-4896-8ED0-5AA7330F16A4}"/>
    <cellStyle name="20% - Accent2 3 4" xfId="1285" xr:uid="{096074A9-FD54-497B-BBF4-F498D7E33D0F}"/>
    <cellStyle name="20% - Accent2 3 4 2" xfId="2984" xr:uid="{D8AD6C03-36D7-43E8-A337-A1F68CE83AE1}"/>
    <cellStyle name="20% - Accent2 3 4 2 2" xfId="10648" xr:uid="{52740F63-ED1D-4BAB-ACE6-252C46FCF79B}"/>
    <cellStyle name="20% - Accent2 3 4 3" xfId="5048" xr:uid="{E0041054-619B-448D-BE23-8C3C78E97609}"/>
    <cellStyle name="20% - Accent2 3 4 3 2" xfId="12456" xr:uid="{151A697E-56D5-4134-9D1C-0954FC966737}"/>
    <cellStyle name="20% - Accent2 3 4 4" xfId="6958" xr:uid="{7B67D5B9-030D-4EAC-87DF-CAD6B5D086DC}"/>
    <cellStyle name="20% - Accent2 3 4 4 2" xfId="14151" xr:uid="{8A4851D2-B4B8-4CDC-8192-2CC8A4E2AF2D}"/>
    <cellStyle name="20% - Accent2 3 4 5" xfId="9376" xr:uid="{41FE4F0A-AE3F-46C8-A232-1D550389A098}"/>
    <cellStyle name="20% - Accent2 3 4 5 2" xfId="16359" xr:uid="{6EA72FB9-AF06-4FE6-8CC5-5D98A6013EDF}"/>
    <cellStyle name="20% - Accent2 3 4 6" xfId="9714" xr:uid="{C6C408E6-B3B9-45C3-A9DF-39BC8D25B159}"/>
    <cellStyle name="20% - Accent2 3 5" xfId="1286" xr:uid="{D390BE38-B72E-47AD-9D20-E52A31A69C00}"/>
    <cellStyle name="20% - Accent2 3 5 2" xfId="2985" xr:uid="{F742E787-FFBF-4FC8-BF19-E680C4F691EC}"/>
    <cellStyle name="20% - Accent2 3 5 2 2" xfId="10649" xr:uid="{A2096B00-EA01-4751-8CFA-ABFBA4D5A848}"/>
    <cellStyle name="20% - Accent2 3 5 3" xfId="4722" xr:uid="{842F8E1B-4E62-4BD1-8B79-406404DE201B}"/>
    <cellStyle name="20% - Accent2 3 5 3 2" xfId="12122" xr:uid="{E242CCEC-2425-486A-9090-247EDA2059A5}"/>
    <cellStyle name="20% - Accent2 3 5 4" xfId="6959" xr:uid="{494A918F-66C1-41BE-AAA1-30EB1891AA71}"/>
    <cellStyle name="20% - Accent2 3 5 4 2" xfId="14152" xr:uid="{B9885555-1514-4D2F-A6D4-01045CB65FB8}"/>
    <cellStyle name="20% - Accent2 3 5 5" xfId="9465" xr:uid="{D972A2D9-9419-4FA2-B7CD-9A5A2D0FD162}"/>
    <cellStyle name="20% - Accent2 3 5 5 2" xfId="16448" xr:uid="{B1E604E7-37AA-424A-9A46-A17AC3B53EAE}"/>
    <cellStyle name="20% - Accent2 3 5 6" xfId="9715" xr:uid="{DE44A73E-26B4-437F-B24E-C5FD47300985}"/>
    <cellStyle name="20% - Accent2 3 6" xfId="2977" xr:uid="{A097700C-EABD-46E6-BCE8-C29249706B86}"/>
    <cellStyle name="20% - Accent2 3 6 2" xfId="6960" xr:uid="{A4704B1A-DCEA-4760-B770-1DFC3567AA33}"/>
    <cellStyle name="20% - Accent2 3 6 2 2" xfId="14153" xr:uid="{4DDEF757-3128-43B7-BE76-7C4F30D7035A}"/>
    <cellStyle name="20% - Accent2 3 6 3" xfId="8742" xr:uid="{E404B494-96EA-4833-8501-8E6DBD2866DD}"/>
    <cellStyle name="20% - Accent2 3 6 3 2" xfId="15772" xr:uid="{5853C048-8113-44EE-9BFA-AF659C8F1DDA}"/>
    <cellStyle name="20% - Accent2 3 6 4" xfId="10641" xr:uid="{2AB715C7-A304-400C-B41A-9E96562B8CDC}"/>
    <cellStyle name="20% - Accent2 3 7" xfId="4179" xr:uid="{BBFA75D7-DC76-470F-AC47-DEB148994DFD}"/>
    <cellStyle name="20% - Accent2 3 7 2" xfId="11581" xr:uid="{9ED9A109-D33B-4651-A655-A7F906AE734A}"/>
    <cellStyle name="20% - Accent2 3 8" xfId="5045" xr:uid="{3B91540E-316D-44DB-9DB9-8D3A5F3E6DE6}"/>
    <cellStyle name="20% - Accent2 3 8 2" xfId="12453" xr:uid="{F839290D-2420-4C9E-A15C-E0D33BB2E830}"/>
    <cellStyle name="20% - Accent2 3 9" xfId="5733" xr:uid="{9795E687-C652-44E5-96D0-463931F6ED12}"/>
    <cellStyle name="20% - Accent2 3 9 2" xfId="12916" xr:uid="{2CDE702F-789B-4F31-B1DA-90CC4EA0DB33}"/>
    <cellStyle name="20% - Accent2 30" xfId="941" xr:uid="{E5FB34EA-F395-4740-96E9-92716AFDB372}"/>
    <cellStyle name="20% - Accent2 30 2" xfId="16513" xr:uid="{BB5EC844-9602-4431-900F-C02090FB7176}"/>
    <cellStyle name="20% - Accent2 31" xfId="954" xr:uid="{C3CA1DE7-CB8C-4CDF-93E0-207BDB4416D7}"/>
    <cellStyle name="20% - Accent2 32" xfId="967" xr:uid="{E24D8A73-6C0B-4FA3-A64E-72237F96CC3C}"/>
    <cellStyle name="20% - Accent2 33" xfId="980" xr:uid="{ACEEA2B9-77BF-4B8E-862F-E284EB119144}"/>
    <cellStyle name="20% - Accent2 34" xfId="993" xr:uid="{CC350286-361A-4754-98AF-D1367FB67C4A}"/>
    <cellStyle name="20% - Accent2 35" xfId="1006" xr:uid="{995E770B-18FA-4A52-9BEF-3D098B4726DA}"/>
    <cellStyle name="20% - Accent2 36" xfId="1019" xr:uid="{6DA237E1-C405-4303-A31B-9071E8E9124E}"/>
    <cellStyle name="20% - Accent2 37" xfId="1036" xr:uid="{60923830-CBB6-4950-A461-50D72245EDE2}"/>
    <cellStyle name="20% - Accent2 38" xfId="1056" xr:uid="{63E49995-ACB0-4C95-9183-5801407A52FB}"/>
    <cellStyle name="20% - Accent2 39" xfId="546" xr:uid="{204DE2B0-FCDE-4705-ADC1-F979D8FB1608}"/>
    <cellStyle name="20% - Accent2 4" xfId="227" xr:uid="{826539F2-0ECB-45BA-A21D-E8037F57FE7D}"/>
    <cellStyle name="20% - Accent2 4 10" xfId="6961" xr:uid="{E35C7D66-305E-4A67-88E2-622A26FD9313}"/>
    <cellStyle name="20% - Accent2 4 10 2" xfId="14154" xr:uid="{943FFCB5-F2C4-4A70-B31E-7BD0A722E9E8}"/>
    <cellStyle name="20% - Accent2 4 11" xfId="8116" xr:uid="{F8746C69-7F1F-4357-8C7C-F2CE097BD2D5}"/>
    <cellStyle name="20% - Accent2 4 11 2" xfId="15144" xr:uid="{EF89A254-E5EC-44BC-A751-D413268DFA74}"/>
    <cellStyle name="20% - Accent2 4 12" xfId="9716" xr:uid="{64A044A8-87BC-4EA2-943D-676426014FB8}"/>
    <cellStyle name="20% - Accent2 4 13" xfId="1287" xr:uid="{1602E49A-0D85-474D-AA43-12F6F06CAF41}"/>
    <cellStyle name="20% - Accent2 4 2" xfId="594" xr:uid="{5FE8C835-9128-4C22-A3A4-6E68E8DC22DF}"/>
    <cellStyle name="20% - Accent2 4 2 10" xfId="8259" xr:uid="{A89E0EA4-A846-4833-8DDA-FC6C6BEA5F07}"/>
    <cellStyle name="20% - Accent2 4 2 10 2" xfId="15287" xr:uid="{D8E41CC8-813F-44C2-94CF-A18A9E3F6BF4}"/>
    <cellStyle name="20% - Accent2 4 2 11" xfId="9717" xr:uid="{2F011BCF-C889-459C-9A21-2B74599B897A}"/>
    <cellStyle name="20% - Accent2 4 2 12" xfId="1288" xr:uid="{D8353A8F-AF4F-45A5-A55D-7828E7542F85}"/>
    <cellStyle name="20% - Accent2 4 2 2" xfId="1289" xr:uid="{1D769677-B0D4-427D-9B4A-43D8AFE33AB6}"/>
    <cellStyle name="20% - Accent2 4 2 2 10" xfId="9718" xr:uid="{6C550B7E-04DD-49D6-854A-602CEA82AD32}"/>
    <cellStyle name="20% - Accent2 4 2 2 2" xfId="1290" xr:uid="{927B892B-9B86-4BD8-A8AB-2715E9A3F419}"/>
    <cellStyle name="20% - Accent2 4 2 2 2 2" xfId="2989" xr:uid="{B36C0E58-C703-4A43-A0B9-008CE3E59498}"/>
    <cellStyle name="20% - Accent2 4 2 2 2 2 2" xfId="10653" xr:uid="{151BE185-B8A4-4BC6-ADFB-06A1A7FEFC30}"/>
    <cellStyle name="20% - Accent2 4 2 2 2 3" xfId="4907" xr:uid="{B920DF3A-E8F1-4D5B-9966-B752E6FD9C38}"/>
    <cellStyle name="20% - Accent2 4 2 2 2 3 2" xfId="12313" xr:uid="{41CC7447-8664-4389-ABF0-E3B0A3F0B137}"/>
    <cellStyle name="20% - Accent2 4 2 2 2 4" xfId="6964" xr:uid="{CBA1ECC1-393F-4218-BDAB-F5FC57175003}"/>
    <cellStyle name="20% - Accent2 4 2 2 2 4 2" xfId="14157" xr:uid="{A4A5C7F7-5885-4820-B874-3C9724324D84}"/>
    <cellStyle name="20% - Accent2 4 2 2 2 5" xfId="9127" xr:uid="{7E2BBF19-7A72-49AB-8B2F-AB057531400F}"/>
    <cellStyle name="20% - Accent2 4 2 2 2 5 2" xfId="16157" xr:uid="{973AA8D7-8E8C-4E47-AC36-5127395D0C5C}"/>
    <cellStyle name="20% - Accent2 4 2 2 2 6" xfId="9719" xr:uid="{D04C1C1F-8AD9-4F15-B099-224D0B4F0F71}"/>
    <cellStyle name="20% - Accent2 4 2 2 3" xfId="2988" xr:uid="{0D542F5A-1DBE-4DC9-945C-00E48940C6DF}"/>
    <cellStyle name="20% - Accent2 4 2 2 3 2" xfId="6965" xr:uid="{A379DB00-0F2D-4E09-B9D0-8EFBBDAAA3C3}"/>
    <cellStyle name="20% - Accent2 4 2 2 3 2 2" xfId="14158" xr:uid="{C0ED9208-87DC-4ADA-8A61-85F2008AF98A}"/>
    <cellStyle name="20% - Accent2 4 2 2 3 3" xfId="10652" xr:uid="{A04891BF-4330-4DB4-ADC9-06E0095C6E25}"/>
    <cellStyle name="20% - Accent2 4 2 2 4" xfId="4580" xr:uid="{450EE9A0-BA2F-4FAE-86D7-C2D5C0384155}"/>
    <cellStyle name="20% - Accent2 4 2 2 4 2" xfId="11979" xr:uid="{C4A5B47F-373A-4ABC-9752-C1FA53903ED4}"/>
    <cellStyle name="20% - Accent2 4 2 2 5" xfId="4078" xr:uid="{550A761D-6EC7-493C-98DE-8AF61C552C0B}"/>
    <cellStyle name="20% - Accent2 4 2 2 5 2" xfId="11480" xr:uid="{1B2BFF22-47C3-478C-8AFC-261AD00BE662}"/>
    <cellStyle name="20% - Accent2 4 2 2 6" xfId="6118" xr:uid="{FCD08615-C3DD-4681-BB86-E52469F54173}"/>
    <cellStyle name="20% - Accent2 4 2 2 6 2" xfId="13301" xr:uid="{BD110B85-56AE-4353-AC3D-A99D8B62DE02}"/>
    <cellStyle name="20% - Accent2 4 2 2 7" xfId="6687" xr:uid="{C9D0AC62-83D5-46B3-A473-70C21C9AA800}"/>
    <cellStyle name="20% - Accent2 4 2 2 7 2" xfId="13880" xr:uid="{581F7141-0BDA-42DC-BCEF-CD5BC4A79ED1}"/>
    <cellStyle name="20% - Accent2 4 2 2 8" xfId="6963" xr:uid="{2C9AFF54-62B1-4975-AD41-24B744EE8550}"/>
    <cellStyle name="20% - Accent2 4 2 2 8 2" xfId="14156" xr:uid="{9CC5F720-7879-4EA3-8D41-5B39CCD2E3FC}"/>
    <cellStyle name="20% - Accent2 4 2 2 9" xfId="8548" xr:uid="{4BAE6F88-87DD-4EFF-BBE9-B7F0150E8968}"/>
    <cellStyle name="20% - Accent2 4 2 2 9 2" xfId="15576" xr:uid="{D96A76BF-A15F-413E-81B0-A8C29A1EB350}"/>
    <cellStyle name="20% - Accent2 4 2 3" xfId="1291" xr:uid="{E0864B6F-948E-42CC-9E25-1C0A775F275B}"/>
    <cellStyle name="20% - Accent2 4 2 3 2" xfId="2990" xr:uid="{9B383B75-3182-497F-8F4C-D06887125691}"/>
    <cellStyle name="20% - Accent2 4 2 3 2 2" xfId="10654" xr:uid="{FE31517B-7BB0-40C1-B1FC-BC06E2165D08}"/>
    <cellStyle name="20% - Accent2 4 2 3 3" xfId="4062" xr:uid="{67E2413C-B712-402F-9308-0B719AE80F9D}"/>
    <cellStyle name="20% - Accent2 4 2 3 3 2" xfId="11463" xr:uid="{25C85734-A7F4-42E5-A6BD-0ABDCB0D0A4E}"/>
    <cellStyle name="20% - Accent2 4 2 3 4" xfId="6966" xr:uid="{877FC197-BC94-4A9A-87B6-E810DE3C7C92}"/>
    <cellStyle name="20% - Accent2 4 2 3 4 2" xfId="14159" xr:uid="{7DD0189F-FA73-45D8-85D9-D7CA552A6841}"/>
    <cellStyle name="20% - Accent2 4 2 3 5" xfId="8838" xr:uid="{7DC62911-314C-4FA0-9389-9F67D7409959}"/>
    <cellStyle name="20% - Accent2 4 2 3 5 2" xfId="15868" xr:uid="{74FC4C2B-536D-41A3-A61C-B0AB52547F98}"/>
    <cellStyle name="20% - Accent2 4 2 3 6" xfId="9720" xr:uid="{7BBB0F43-93FB-4CC7-8C8F-F2176E3628C7}"/>
    <cellStyle name="20% - Accent2 4 2 4" xfId="2987" xr:uid="{5B5BF686-E51D-4795-B351-A162B5F77444}"/>
    <cellStyle name="20% - Accent2 4 2 4 2" xfId="6967" xr:uid="{25B86F23-6091-4321-8E58-BFE7454BA0F0}"/>
    <cellStyle name="20% - Accent2 4 2 4 2 2" xfId="14160" xr:uid="{FA822E11-166F-46D9-B810-82C3B87F611E}"/>
    <cellStyle name="20% - Accent2 4 2 4 3" xfId="10651" xr:uid="{5FB05292-4757-47FB-8EDC-C53534D65C02}"/>
    <cellStyle name="20% - Accent2 4 2 5" xfId="4280" xr:uid="{2D7BC7A3-3103-4AEC-9E54-E60A0CD0C20D}"/>
    <cellStyle name="20% - Accent2 4 2 5 2" xfId="11682" xr:uid="{56916994-C2FA-4403-A6B2-9D82BE8E48CF}"/>
    <cellStyle name="20% - Accent2 4 2 6" xfId="5036" xr:uid="{3050A44A-A5A3-42DD-9034-523A7214C0AB}"/>
    <cellStyle name="20% - Accent2 4 2 6 2" xfId="12444" xr:uid="{20139FFE-CF05-44F9-9E52-A7D1F67357F0}"/>
    <cellStyle name="20% - Accent2 4 2 7" xfId="5829" xr:uid="{3D0B0C24-34DC-4D15-A25E-0F75CB6FFD7D}"/>
    <cellStyle name="20% - Accent2 4 2 7 2" xfId="13012" xr:uid="{3F64F313-C196-42B0-8EF4-B58B158451EA}"/>
    <cellStyle name="20% - Accent2 4 2 8" xfId="6398" xr:uid="{1214245C-21BE-46EB-A457-7F0A30A30DF0}"/>
    <cellStyle name="20% - Accent2 4 2 8 2" xfId="13591" xr:uid="{519E6998-F825-4C9D-89DB-BE26641A4FF7}"/>
    <cellStyle name="20% - Accent2 4 2 9" xfId="6962" xr:uid="{63C7C31A-AA7B-4850-88D9-0728DE367ADC}"/>
    <cellStyle name="20% - Accent2 4 2 9 2" xfId="14155" xr:uid="{EF286A64-8526-4262-BF33-A7295CA6F00D}"/>
    <cellStyle name="20% - Accent2 4 3" xfId="1292" xr:uid="{F41B5374-4A5B-488E-BFBF-438BB9FCE130}"/>
    <cellStyle name="20% - Accent2 4 3 10" xfId="9721" xr:uid="{0ACAFAAE-251D-4908-ADBD-66D643B36A19}"/>
    <cellStyle name="20% - Accent2 4 3 2" xfId="1293" xr:uid="{F81F2481-B76C-4CE2-A6B6-E27B07DF894F}"/>
    <cellStyle name="20% - Accent2 4 3 2 2" xfId="2992" xr:uid="{C8B727D1-18AA-4F0B-A47F-2FACD0D553D0}"/>
    <cellStyle name="20% - Accent2 4 3 2 2 2" xfId="10656" xr:uid="{47942F97-4140-4EE0-856D-47932C300EA1}"/>
    <cellStyle name="20% - Accent2 4 3 2 3" xfId="4877" xr:uid="{8925D64C-73A2-4C9B-B768-116438FB0CDA}"/>
    <cellStyle name="20% - Accent2 4 3 2 3 2" xfId="12282" xr:uid="{FCA43DA7-F428-469D-B800-6B4148B23148}"/>
    <cellStyle name="20% - Accent2 4 3 2 4" xfId="6969" xr:uid="{CF420815-E784-4391-82DA-F48183B5D3E2}"/>
    <cellStyle name="20% - Accent2 4 3 2 4 2" xfId="14162" xr:uid="{F5C5CF9E-9720-4CDD-87F2-54D89F16165E}"/>
    <cellStyle name="20% - Accent2 4 3 2 5" xfId="8987" xr:uid="{6C7C6E0E-AE0F-427C-8C5A-CC396594F948}"/>
    <cellStyle name="20% - Accent2 4 3 2 5 2" xfId="16017" xr:uid="{F04F3052-305F-4BEF-B292-652EF3E1A7AB}"/>
    <cellStyle name="20% - Accent2 4 3 2 6" xfId="9722" xr:uid="{8F46C39C-AA9D-4861-B59F-3E1E746F5ABC}"/>
    <cellStyle name="20% - Accent2 4 3 3" xfId="2991" xr:uid="{A5803C8C-F063-43BC-9674-3FE6CB45F678}"/>
    <cellStyle name="20% - Accent2 4 3 3 2" xfId="6970" xr:uid="{AD0E6364-4F1E-442E-AF95-B80953466B4D}"/>
    <cellStyle name="20% - Accent2 4 3 3 2 2" xfId="14163" xr:uid="{48DB9DFD-9CF8-4B54-BDC7-7E02E8DF4E5C}"/>
    <cellStyle name="20% - Accent2 4 3 3 3" xfId="10655" xr:uid="{28A70DFD-AAC6-4018-812E-3360D48267E8}"/>
    <cellStyle name="20% - Accent2 4 3 4" xfId="4440" xr:uid="{23442B1C-AC1D-4D76-881C-8A15D1EB149F}"/>
    <cellStyle name="20% - Accent2 4 3 4 2" xfId="11839" xr:uid="{AD6B62D0-CD08-4C65-9FDA-DF1D6466E5D9}"/>
    <cellStyle name="20% - Accent2 4 3 5" xfId="4083" xr:uid="{F85811E8-135F-4049-AD60-098B9A220C92}"/>
    <cellStyle name="20% - Accent2 4 3 5 2" xfId="11485" xr:uid="{2A6CD649-042C-45DA-957B-161D151DBEDE}"/>
    <cellStyle name="20% - Accent2 4 3 6" xfId="5978" xr:uid="{E07B7CA6-09B4-44D2-B050-57027E24A665}"/>
    <cellStyle name="20% - Accent2 4 3 6 2" xfId="13161" xr:uid="{8265D92A-A035-4CF0-B880-065998B2633E}"/>
    <cellStyle name="20% - Accent2 4 3 7" xfId="6547" xr:uid="{D4ED2307-367C-4663-891D-4FE20DF488CC}"/>
    <cellStyle name="20% - Accent2 4 3 7 2" xfId="13740" xr:uid="{98DFDF46-BDB6-47F7-81AC-C0CE6A8F53A7}"/>
    <cellStyle name="20% - Accent2 4 3 8" xfId="6968" xr:uid="{64212FDA-96BB-4304-A83F-B210AA7F7A21}"/>
    <cellStyle name="20% - Accent2 4 3 8 2" xfId="14161" xr:uid="{34056289-FC2B-42BB-8A37-B7FB9F8B159F}"/>
    <cellStyle name="20% - Accent2 4 3 9" xfId="8408" xr:uid="{8F83B5E9-1C07-4992-9FDC-CF880E9BA9D5}"/>
    <cellStyle name="20% - Accent2 4 3 9 2" xfId="15436" xr:uid="{0C30AB03-2CD4-4BF2-9F72-4BCEE1FE12A1}"/>
    <cellStyle name="20% - Accent2 4 4" xfId="1294" xr:uid="{1FC1BF51-465B-4467-82FA-21ADC44BE029}"/>
    <cellStyle name="20% - Accent2 4 4 2" xfId="2993" xr:uid="{15E6F52B-AFBA-4DCC-8D76-2815B46BBD91}"/>
    <cellStyle name="20% - Accent2 4 4 2 2" xfId="10657" xr:uid="{B5B21F23-D7F6-4425-B21D-C41F2DC1BAEA}"/>
    <cellStyle name="20% - Accent2 4 4 3" xfId="4834" xr:uid="{24D69F5C-D637-4A2D-B951-C855996D61D4}"/>
    <cellStyle name="20% - Accent2 4 4 3 2" xfId="12239" xr:uid="{F58D8AC8-F7F4-4F34-A3BD-76E32DADCEFF}"/>
    <cellStyle name="20% - Accent2 4 4 4" xfId="6971" xr:uid="{1AA0EE47-AF47-483F-B818-5B13501693B5}"/>
    <cellStyle name="20% - Accent2 4 4 4 2" xfId="14164" xr:uid="{15BE3BB2-9780-41E9-AD42-671799F1E490}"/>
    <cellStyle name="20% - Accent2 4 4 5" xfId="8695" xr:uid="{DF3B345B-8D4C-4532-BC94-426AE8AE006C}"/>
    <cellStyle name="20% - Accent2 4 4 5 2" xfId="15725" xr:uid="{262C0D4E-4699-4830-ACC9-059ABF5D2A94}"/>
    <cellStyle name="20% - Accent2 4 4 6" xfId="9723" xr:uid="{3085BF9D-A70D-40B6-903F-05D90AFCE64D}"/>
    <cellStyle name="20% - Accent2 4 5" xfId="2986" xr:uid="{6FAA264E-0894-4EEB-8788-0B9033E950E7}"/>
    <cellStyle name="20% - Accent2 4 5 2" xfId="6972" xr:uid="{0838AB35-2916-4B39-9545-0DDDCF36D33A}"/>
    <cellStyle name="20% - Accent2 4 5 2 2" xfId="14165" xr:uid="{278F7EC6-6612-4687-8B79-17BD46CE1AAA}"/>
    <cellStyle name="20% - Accent2 4 5 3" xfId="10650" xr:uid="{90075318-8281-42E6-A847-A876920BF52D}"/>
    <cellStyle name="20% - Accent2 4 6" xfId="4111" xr:uid="{B03B6955-AEBA-45E4-97BA-83648CEC02F7}"/>
    <cellStyle name="20% - Accent2 4 6 2" xfId="11513" xr:uid="{945AC2AC-8838-4251-9EB4-B8BC46933300}"/>
    <cellStyle name="20% - Accent2 4 7" xfId="4842" xr:uid="{CB1B2749-71A6-4E83-B83D-A32635915E6C}"/>
    <cellStyle name="20% - Accent2 4 7 2" xfId="12247" xr:uid="{38040EF0-5E0C-473F-8E02-0B02F18DFD8C}"/>
    <cellStyle name="20% - Accent2 4 8" xfId="5686" xr:uid="{9AA43678-7E9E-4AEE-89E1-15FCAA74A48D}"/>
    <cellStyle name="20% - Accent2 4 8 2" xfId="12869" xr:uid="{8475BE51-FEEA-416F-9A12-E9506FCF4A8A}"/>
    <cellStyle name="20% - Accent2 4 9" xfId="6255" xr:uid="{B48E0EC7-30EC-4FC4-A51C-F2FC319CED11}"/>
    <cellStyle name="20% - Accent2 4 9 2" xfId="13448" xr:uid="{89D112A5-4CE9-415C-B0BF-B1E86514D61E}"/>
    <cellStyle name="20% - Accent2 40" xfId="1075" xr:uid="{A2F40ED4-8E06-4CA9-B374-F6239309C8F4}"/>
    <cellStyle name="20% - Accent2 41" xfId="1141" xr:uid="{BCA23121-A679-4B0A-AF3B-8EB034E7C2B6}"/>
    <cellStyle name="20% - Accent2 5" xfId="240" xr:uid="{44557924-E494-469A-AF9B-614996EE2D65}"/>
    <cellStyle name="20% - Accent2 5 10" xfId="6973" xr:uid="{183D7365-9F2E-4896-B499-8AE39E7165B1}"/>
    <cellStyle name="20% - Accent2 5 10 2" xfId="14166" xr:uid="{665AD10F-60C7-4010-81DD-4EACA2A824CC}"/>
    <cellStyle name="20% - Accent2 5 11" xfId="8099" xr:uid="{A9D675A9-325D-4B5E-A786-EF64E023F2D1}"/>
    <cellStyle name="20% - Accent2 5 11 2" xfId="15127" xr:uid="{C7945A03-7AE6-4768-B279-34BC477AC0EA}"/>
    <cellStyle name="20% - Accent2 5 12" xfId="9724" xr:uid="{77FDF489-CDA2-4E9E-9EE7-9E10170E8DEE}"/>
    <cellStyle name="20% - Accent2 5 13" xfId="1295" xr:uid="{E99DEC97-A506-4338-BB64-BDB29372DD61}"/>
    <cellStyle name="20% - Accent2 5 2" xfId="607" xr:uid="{6F15D6A0-3391-47AC-A657-37A1A8A26691}"/>
    <cellStyle name="20% - Accent2 5 2 10" xfId="8242" xr:uid="{73D7DE49-B9B4-4CA8-861F-8DBD44EE34D8}"/>
    <cellStyle name="20% - Accent2 5 2 10 2" xfId="15270" xr:uid="{731A67C2-FCCE-400C-A6F2-ADACB3437AA6}"/>
    <cellStyle name="20% - Accent2 5 2 11" xfId="9725" xr:uid="{9EAD8B2B-58D7-4422-821D-EAF952BEEEA6}"/>
    <cellStyle name="20% - Accent2 5 2 12" xfId="1296" xr:uid="{713EB023-247B-44CE-8E39-25F8F8B2A302}"/>
    <cellStyle name="20% - Accent2 5 2 2" xfId="1297" xr:uid="{E743AFA7-70A0-4079-A527-6F919575EDE2}"/>
    <cellStyle name="20% - Accent2 5 2 2 10" xfId="9726" xr:uid="{C44E59D2-7C56-4D44-8E2D-CF9B49FBF4B9}"/>
    <cellStyle name="20% - Accent2 5 2 2 2" xfId="1298" xr:uid="{16E4789C-1DFB-487B-9D88-B0C3219153FC}"/>
    <cellStyle name="20% - Accent2 5 2 2 2 2" xfId="2997" xr:uid="{C9B51F9F-009C-4426-B110-9D984F78C9DB}"/>
    <cellStyle name="20% - Accent2 5 2 2 2 2 2" xfId="10661" xr:uid="{D2263482-D016-4864-B3E9-287448A81B27}"/>
    <cellStyle name="20% - Accent2 5 2 2 2 3" xfId="4768" xr:uid="{6B57492C-C96F-49BA-87A0-7DD789A6AFDF}"/>
    <cellStyle name="20% - Accent2 5 2 2 2 3 2" xfId="12171" xr:uid="{4BA01842-4318-4AE2-8871-9B082A5121E4}"/>
    <cellStyle name="20% - Accent2 5 2 2 2 4" xfId="6976" xr:uid="{92E8FC59-2D6E-479B-8E49-40395E667CE6}"/>
    <cellStyle name="20% - Accent2 5 2 2 2 4 2" xfId="14169" xr:uid="{6AEB2112-FFB9-423C-AF3D-57CEB2E10C25}"/>
    <cellStyle name="20% - Accent2 5 2 2 2 5" xfId="9110" xr:uid="{5C57F45E-B266-4EC8-BEF9-E152A7388976}"/>
    <cellStyle name="20% - Accent2 5 2 2 2 5 2" xfId="16140" xr:uid="{48846E38-E3E3-400A-8D4E-07BF4C3C7A8C}"/>
    <cellStyle name="20% - Accent2 5 2 2 2 6" xfId="9727" xr:uid="{B73DDADD-E40C-4518-8AEA-BFF19E86BE79}"/>
    <cellStyle name="20% - Accent2 5 2 2 3" xfId="2996" xr:uid="{CE1162CC-A955-4D48-92E2-1B68D3F3C8C0}"/>
    <cellStyle name="20% - Accent2 5 2 2 3 2" xfId="6977" xr:uid="{B4C5788E-ED2C-4AB1-975D-4B881AB2DEB0}"/>
    <cellStyle name="20% - Accent2 5 2 2 3 2 2" xfId="14170" xr:uid="{3C777BED-1AB7-4B27-BED2-C136E9E67123}"/>
    <cellStyle name="20% - Accent2 5 2 2 3 3" xfId="10660" xr:uid="{FB54A66F-91A3-4C52-8AC6-9DCA9B783046}"/>
    <cellStyle name="20% - Accent2 5 2 2 4" xfId="4563" xr:uid="{8A9640A4-0971-4A81-82FA-25943CCE8612}"/>
    <cellStyle name="20% - Accent2 5 2 2 4 2" xfId="11962" xr:uid="{F254B046-1584-4F5E-8FC4-15711690AA1E}"/>
    <cellStyle name="20% - Accent2 5 2 2 5" xfId="4859" xr:uid="{646C1FEE-A1B8-4B97-B470-4E832F652F07}"/>
    <cellStyle name="20% - Accent2 5 2 2 5 2" xfId="12264" xr:uid="{851A1575-B252-4AE4-B823-8355EA5BE976}"/>
    <cellStyle name="20% - Accent2 5 2 2 6" xfId="6101" xr:uid="{CDC09BB4-F3EB-4ACF-8198-ADEEA6155CE5}"/>
    <cellStyle name="20% - Accent2 5 2 2 6 2" xfId="13284" xr:uid="{7451A00E-EF39-4046-B360-36597FDA2883}"/>
    <cellStyle name="20% - Accent2 5 2 2 7" xfId="6670" xr:uid="{E4232EA1-3EF8-478B-8F69-058AA81341AE}"/>
    <cellStyle name="20% - Accent2 5 2 2 7 2" xfId="13863" xr:uid="{041BFA67-D16C-4DF6-8876-1B89674A4D7D}"/>
    <cellStyle name="20% - Accent2 5 2 2 8" xfId="6975" xr:uid="{CADEA70C-BF13-41C6-90BC-AA94833681A2}"/>
    <cellStyle name="20% - Accent2 5 2 2 8 2" xfId="14168" xr:uid="{6EC67CF8-A110-45F6-B0C6-B2637A2C1320}"/>
    <cellStyle name="20% - Accent2 5 2 2 9" xfId="8531" xr:uid="{60C0A8E8-99BE-4239-8FAB-4D2D16C23FA3}"/>
    <cellStyle name="20% - Accent2 5 2 2 9 2" xfId="15559" xr:uid="{7DB4C1F5-02F1-42A2-9CA5-46FEE9B6FAFF}"/>
    <cellStyle name="20% - Accent2 5 2 3" xfId="1299" xr:uid="{90E63505-CD38-41D0-8CF1-CCB4F0E36E33}"/>
    <cellStyle name="20% - Accent2 5 2 3 2" xfId="2998" xr:uid="{2AD60299-B191-431D-A7C3-DD32EE85A0A7}"/>
    <cellStyle name="20% - Accent2 5 2 3 2 2" xfId="10662" xr:uid="{CAE7E160-E9C2-4EA9-A455-050C7802A991}"/>
    <cellStyle name="20% - Accent2 5 2 3 3" xfId="4741" xr:uid="{169B57E2-6CD9-4692-B21C-8FDAD92F3093}"/>
    <cellStyle name="20% - Accent2 5 2 3 3 2" xfId="12144" xr:uid="{48FDB470-854C-496A-BA32-4890D8FDE51B}"/>
    <cellStyle name="20% - Accent2 5 2 3 4" xfId="6978" xr:uid="{E54824D8-4CCA-4324-9EAB-EF210842C995}"/>
    <cellStyle name="20% - Accent2 5 2 3 4 2" xfId="14171" xr:uid="{816C9C06-BDC9-4F60-9B1F-57484CEA6237}"/>
    <cellStyle name="20% - Accent2 5 2 3 5" xfId="8821" xr:uid="{32F7DE1B-A22E-449D-8182-518579F78F8F}"/>
    <cellStyle name="20% - Accent2 5 2 3 5 2" xfId="15851" xr:uid="{EF872D84-D2CB-4BE2-A595-1D97B0744B05}"/>
    <cellStyle name="20% - Accent2 5 2 3 6" xfId="9728" xr:uid="{D2E7DC20-8CF0-4D55-8096-B21EDF782C49}"/>
    <cellStyle name="20% - Accent2 5 2 4" xfId="2995" xr:uid="{7FD036A8-E692-4456-95C2-A36649982AB1}"/>
    <cellStyle name="20% - Accent2 5 2 4 2" xfId="6979" xr:uid="{7F888991-49AD-4D18-908A-D5C30AB5DBFF}"/>
    <cellStyle name="20% - Accent2 5 2 4 2 2" xfId="14172" xr:uid="{C315BE24-1667-45DD-83D9-0DFCB877C475}"/>
    <cellStyle name="20% - Accent2 5 2 4 3" xfId="10659" xr:uid="{02142D0E-B131-400D-9D8F-D1B17BBAACF1}"/>
    <cellStyle name="20% - Accent2 5 2 5" xfId="4263" xr:uid="{76E5F076-5211-43F3-9C73-B4F63DBEC80D}"/>
    <cellStyle name="20% - Accent2 5 2 5 2" xfId="11665" xr:uid="{C90CE887-09A8-4C9C-A4D8-F6F9BB3A15C8}"/>
    <cellStyle name="20% - Accent2 5 2 6" xfId="4796" xr:uid="{66D0E2CC-2950-4FFD-B31E-EC302519319F}"/>
    <cellStyle name="20% - Accent2 5 2 6 2" xfId="12201" xr:uid="{3CB9DCAE-A39C-4CF3-A379-B99E9B853A60}"/>
    <cellStyle name="20% - Accent2 5 2 7" xfId="5812" xr:uid="{C8641474-8A54-4560-8360-261A85206F16}"/>
    <cellStyle name="20% - Accent2 5 2 7 2" xfId="12995" xr:uid="{CC6F1BCC-94A0-4557-8D79-BEB47C4CDC72}"/>
    <cellStyle name="20% - Accent2 5 2 8" xfId="6381" xr:uid="{FCE07759-ACDF-4BF4-A761-A337F4D02A16}"/>
    <cellStyle name="20% - Accent2 5 2 8 2" xfId="13574" xr:uid="{5F73D8ED-A76B-4379-B485-D6E5F06352DE}"/>
    <cellStyle name="20% - Accent2 5 2 9" xfId="6974" xr:uid="{6C5153F4-305F-45D9-8FF9-D824827760DB}"/>
    <cellStyle name="20% - Accent2 5 2 9 2" xfId="14167" xr:uid="{8804DA9F-FA0C-4624-956A-17959CBFDA9D}"/>
    <cellStyle name="20% - Accent2 5 3" xfId="1300" xr:uid="{ABC41740-18E4-4184-86E4-1CA3C726AFCA}"/>
    <cellStyle name="20% - Accent2 5 3 10" xfId="9729" xr:uid="{70CDB806-9798-4BA2-A5BC-9A21F42AF3A4}"/>
    <cellStyle name="20% - Accent2 5 3 2" xfId="1301" xr:uid="{538A8016-6D1A-4C0A-9C88-03AAAF6BDDAC}"/>
    <cellStyle name="20% - Accent2 5 3 2 2" xfId="3000" xr:uid="{B41DDAE8-E29A-4B9B-9049-7F865FFF48A6}"/>
    <cellStyle name="20% - Accent2 5 3 2 2 2" xfId="10664" xr:uid="{981C318E-78A8-4BBC-8A85-BA47107ADAB2}"/>
    <cellStyle name="20% - Accent2 5 3 2 3" xfId="4839" xr:uid="{B58B87AD-9594-478C-88A8-4AF2525CD9C4}"/>
    <cellStyle name="20% - Accent2 5 3 2 3 2" xfId="12244" xr:uid="{7A6F20F2-5246-43C7-BA37-B63E4947B448}"/>
    <cellStyle name="20% - Accent2 5 3 2 4" xfId="6981" xr:uid="{77BE613D-1FA6-422D-A660-E56146BBE49D}"/>
    <cellStyle name="20% - Accent2 5 3 2 4 2" xfId="14174" xr:uid="{0EC4BE2A-CC0A-40B4-BE94-56DB967593C9}"/>
    <cellStyle name="20% - Accent2 5 3 2 5" xfId="8964" xr:uid="{50A4E496-C0E5-41A6-A703-93F2AA07EA29}"/>
    <cellStyle name="20% - Accent2 5 3 2 5 2" xfId="15994" xr:uid="{4898BC1C-4A2A-4023-B675-3D66E24846CB}"/>
    <cellStyle name="20% - Accent2 5 3 2 6" xfId="9730" xr:uid="{7977AF9B-B021-4093-9691-8E1A0797A4DA}"/>
    <cellStyle name="20% - Accent2 5 3 3" xfId="2999" xr:uid="{B1CD917E-E70E-46F2-87D4-C194B1E659F3}"/>
    <cellStyle name="20% - Accent2 5 3 3 2" xfId="6982" xr:uid="{14FCA728-6B05-47B3-989B-8C18D8E5DFA3}"/>
    <cellStyle name="20% - Accent2 5 3 3 2 2" xfId="14175" xr:uid="{914E66BA-364B-44F4-910D-9D613F5391F1}"/>
    <cellStyle name="20% - Accent2 5 3 3 3" xfId="10663" xr:uid="{39468EA7-261D-49C1-85D6-5569EE47FBEA}"/>
    <cellStyle name="20% - Accent2 5 3 4" xfId="4417" xr:uid="{F96C1F72-4098-4536-B637-E3592B8ADD82}"/>
    <cellStyle name="20% - Accent2 5 3 4 2" xfId="11816" xr:uid="{0CCD7B1D-7912-4E4F-8164-6788E65F92C8}"/>
    <cellStyle name="20% - Accent2 5 3 5" xfId="4052" xr:uid="{FBA3B92B-E07D-4C66-AD54-382ABD7E04F8}"/>
    <cellStyle name="20% - Accent2 5 3 5 2" xfId="11453" xr:uid="{B8CAA920-D0EC-4F4E-93C3-9C1AC63A9B7C}"/>
    <cellStyle name="20% - Accent2 5 3 6" xfId="5955" xr:uid="{DD93086F-31E9-46EA-911B-FBF7AF0EF481}"/>
    <cellStyle name="20% - Accent2 5 3 6 2" xfId="13138" xr:uid="{F0637D20-62E9-4569-A16C-505570E1A1C4}"/>
    <cellStyle name="20% - Accent2 5 3 7" xfId="6524" xr:uid="{D74104A3-E418-43A4-9387-452E05AA1328}"/>
    <cellStyle name="20% - Accent2 5 3 7 2" xfId="13717" xr:uid="{5B168332-E031-4CFE-804E-168BB1DC384A}"/>
    <cellStyle name="20% - Accent2 5 3 8" xfId="6980" xr:uid="{37E641FE-D578-4E26-9FDA-F8E54DE9121C}"/>
    <cellStyle name="20% - Accent2 5 3 8 2" xfId="14173" xr:uid="{F73FBB95-263E-4608-8DA6-C45F15A953F6}"/>
    <cellStyle name="20% - Accent2 5 3 9" xfId="8385" xr:uid="{8D270418-CC71-48F6-A9ED-441DA3CE5AF3}"/>
    <cellStyle name="20% - Accent2 5 3 9 2" xfId="15413" xr:uid="{5F2E6128-BDF5-4B7D-89DC-9CED325A56BF}"/>
    <cellStyle name="20% - Accent2 5 4" xfId="1302" xr:uid="{B8D7B574-16F1-4FE0-988D-16074C3D42C7}"/>
    <cellStyle name="20% - Accent2 5 4 2" xfId="3001" xr:uid="{C7A108AD-F35F-4694-9253-EFEC348344C0}"/>
    <cellStyle name="20% - Accent2 5 4 2 2" xfId="10665" xr:uid="{D1670D0D-E8D3-485A-8AFA-D865E8F7AA59}"/>
    <cellStyle name="20% - Accent2 5 4 3" xfId="4860" xr:uid="{818012B7-1387-4835-880D-D2F8D5F71B04}"/>
    <cellStyle name="20% - Accent2 5 4 3 2" xfId="12265" xr:uid="{651C43DE-4F7E-484E-86C2-4A6342DB90B4}"/>
    <cellStyle name="20% - Accent2 5 4 4" xfId="6983" xr:uid="{AADB8B9F-F9F6-495E-8F3B-06433E805DFB}"/>
    <cellStyle name="20% - Accent2 5 4 4 2" xfId="14176" xr:uid="{77F9B1BB-496F-4C5B-80F1-294DFBC0D274}"/>
    <cellStyle name="20% - Accent2 5 4 5" xfId="8678" xr:uid="{5FAF5ADF-3F43-40CC-ABD7-4A40DFBDCEA6}"/>
    <cellStyle name="20% - Accent2 5 4 5 2" xfId="15708" xr:uid="{0A250683-DF9B-4A9B-A098-64CF836BFDD1}"/>
    <cellStyle name="20% - Accent2 5 4 6" xfId="9731" xr:uid="{188B4CD8-FF3D-435A-975E-10F1842734E9}"/>
    <cellStyle name="20% - Accent2 5 5" xfId="2994" xr:uid="{E05B12B4-A566-4FFE-B124-522909DBA453}"/>
    <cellStyle name="20% - Accent2 5 5 2" xfId="6984" xr:uid="{7F8C3786-480A-49C0-B19F-200A850ECE54}"/>
    <cellStyle name="20% - Accent2 5 5 2 2" xfId="14177" xr:uid="{24E09CC2-C668-4DC8-817A-BE2D49EACFF2}"/>
    <cellStyle name="20% - Accent2 5 5 3" xfId="10658" xr:uid="{BBCF779C-612F-46E4-B2E1-97D21780173F}"/>
    <cellStyle name="20% - Accent2 5 6" xfId="4094" xr:uid="{A59DA2D5-D2F8-4A52-BCFB-449494B3B20B}"/>
    <cellStyle name="20% - Accent2 5 6 2" xfId="11496" xr:uid="{BA495802-651A-4353-80FF-B2C5C1B0131F}"/>
    <cellStyle name="20% - Accent2 5 7" xfId="4711" xr:uid="{35C3833E-A243-4C55-9308-D3C60D5FE943}"/>
    <cellStyle name="20% - Accent2 5 7 2" xfId="12110" xr:uid="{835488A6-123C-4BC5-B31C-287FEBA7C2CC}"/>
    <cellStyle name="20% - Accent2 5 8" xfId="5669" xr:uid="{A4FCB62B-C09B-401D-B247-4BFB6F16DAE1}"/>
    <cellStyle name="20% - Accent2 5 8 2" xfId="12852" xr:uid="{693181E6-0FCE-4857-91D5-B0A6530B4353}"/>
    <cellStyle name="20% - Accent2 5 9" xfId="6238" xr:uid="{B2168526-7199-4DB8-89E9-F14AF8081E82}"/>
    <cellStyle name="20% - Accent2 5 9 2" xfId="13431" xr:uid="{E514E8D7-81FC-476D-BB0B-67C3358FC66D}"/>
    <cellStyle name="20% - Accent2 6" xfId="253" xr:uid="{55783C87-9D37-4EC5-9CE0-2ABF368E7C08}"/>
    <cellStyle name="20% - Accent2 6 10" xfId="6985" xr:uid="{12AF0238-0BBA-4D35-90FD-F9648946FCDC}"/>
    <cellStyle name="20% - Accent2 6 10 2" xfId="14178" xr:uid="{0F49ADEF-6E64-491A-884B-A3F8E8F06BE4}"/>
    <cellStyle name="20% - Accent2 6 11" xfId="8205" xr:uid="{5DF2DD5E-ED78-4BE9-8EA5-A0A229E1FB0B}"/>
    <cellStyle name="20% - Accent2 6 11 2" xfId="15233" xr:uid="{079C9F37-AB51-4607-AD9A-96D730994C73}"/>
    <cellStyle name="20% - Accent2 6 12" xfId="9732" xr:uid="{724E1875-5533-4FB3-A976-30B15C5FFDB1}"/>
    <cellStyle name="20% - Accent2 6 13" xfId="1303" xr:uid="{AB78A697-6D03-4A58-95F5-5CC7FDDDD186}"/>
    <cellStyle name="20% - Accent2 6 2" xfId="620" xr:uid="{BAA2B74E-F725-4183-962E-FBF6CB5BB097}"/>
    <cellStyle name="20% - Accent2 6 2 10" xfId="8348" xr:uid="{46687878-1BF7-4771-AFF0-5D789AB8C467}"/>
    <cellStyle name="20% - Accent2 6 2 10 2" xfId="15376" xr:uid="{DC4A5D93-1ABD-42C9-89C6-401DAD4D6849}"/>
    <cellStyle name="20% - Accent2 6 2 11" xfId="9733" xr:uid="{BD7D72F3-79B9-47A5-9314-EDEE5966DBA5}"/>
    <cellStyle name="20% - Accent2 6 2 12" xfId="1304" xr:uid="{B85C7530-746A-49A7-8AE6-022D86D6F91C}"/>
    <cellStyle name="20% - Accent2 6 2 2" xfId="1305" xr:uid="{4375FAF2-3AEA-403C-B4F8-75AF77BA78DF}"/>
    <cellStyle name="20% - Accent2 6 2 2 10" xfId="9734" xr:uid="{438ADD81-A33E-4D60-948F-D20641EC677C}"/>
    <cellStyle name="20% - Accent2 6 2 2 2" xfId="1306" xr:uid="{4354FBCF-6D9F-4F69-80FF-70E084169F8E}"/>
    <cellStyle name="20% - Accent2 6 2 2 2 2" xfId="3005" xr:uid="{1303189B-27A9-43EA-8D61-BAF2546FD1B1}"/>
    <cellStyle name="20% - Accent2 6 2 2 2 2 2" xfId="10669" xr:uid="{17F85042-FD0D-4C56-8018-2B20894DD1A5}"/>
    <cellStyle name="20% - Accent2 6 2 2 2 3" xfId="4983" xr:uid="{2BBDA777-EE7E-4AF9-9615-A075040DD5D5}"/>
    <cellStyle name="20% - Accent2 6 2 2 2 3 2" xfId="12391" xr:uid="{A9721405-B447-4E1B-B270-F74D9A9B7EA2}"/>
    <cellStyle name="20% - Accent2 6 2 2 2 4" xfId="6988" xr:uid="{A3471494-0592-4B7F-8612-F023758C6071}"/>
    <cellStyle name="20% - Accent2 6 2 2 2 4 2" xfId="14181" xr:uid="{55BE66A4-E8FE-465A-88A6-3CEC92743F3B}"/>
    <cellStyle name="20% - Accent2 6 2 2 2 5" xfId="9216" xr:uid="{E886D44C-20EA-4EC1-A716-74C6EA83F379}"/>
    <cellStyle name="20% - Accent2 6 2 2 2 5 2" xfId="16246" xr:uid="{996A4D2D-03D4-4EC2-811F-04E372F3D923}"/>
    <cellStyle name="20% - Accent2 6 2 2 2 6" xfId="9735" xr:uid="{E005C1BF-FE40-412D-8C9F-CCB803B1129C}"/>
    <cellStyle name="20% - Accent2 6 2 2 3" xfId="3004" xr:uid="{C938F1B1-6026-429B-AE82-E0B447C4C3FE}"/>
    <cellStyle name="20% - Accent2 6 2 2 3 2" xfId="6989" xr:uid="{46634C10-6047-4B01-BA04-E09BBC13664E}"/>
    <cellStyle name="20% - Accent2 6 2 2 3 2 2" xfId="14182" xr:uid="{5553AD63-6AB9-4DC2-8AC0-AC97F7CA439A}"/>
    <cellStyle name="20% - Accent2 6 2 2 3 3" xfId="10668" xr:uid="{20ED3E1C-4C0B-437F-AA86-09C6515D4BC7}"/>
    <cellStyle name="20% - Accent2 6 2 2 4" xfId="4669" xr:uid="{3D17CE36-294D-4EAA-AC67-0EC3C7AE853B}"/>
    <cellStyle name="20% - Accent2 6 2 2 4 2" xfId="12068" xr:uid="{6C7BEA5C-7409-4736-B67B-5462E7A3C1E6}"/>
    <cellStyle name="20% - Accent2 6 2 2 5" xfId="5075" xr:uid="{4C6CA522-6D94-4B12-AA76-41DB80C1D3C9}"/>
    <cellStyle name="20% - Accent2 6 2 2 5 2" xfId="12483" xr:uid="{B8C494CA-65C3-413F-ADEF-5CB6AE15BC9B}"/>
    <cellStyle name="20% - Accent2 6 2 2 6" xfId="6207" xr:uid="{3E14CC26-0774-4154-B323-AF3254ABBE09}"/>
    <cellStyle name="20% - Accent2 6 2 2 6 2" xfId="13390" xr:uid="{A1C14F3E-B221-4CDA-BAF7-AFB30FBB0312}"/>
    <cellStyle name="20% - Accent2 6 2 2 7" xfId="6776" xr:uid="{7950AF1F-CDDA-4D36-ABCA-86625F00B092}"/>
    <cellStyle name="20% - Accent2 6 2 2 7 2" xfId="13969" xr:uid="{8D17AD22-4698-4C68-AACB-1F5BE4520D73}"/>
    <cellStyle name="20% - Accent2 6 2 2 8" xfId="6987" xr:uid="{13809757-6FA9-46EA-8834-7C2712448422}"/>
    <cellStyle name="20% - Accent2 6 2 2 8 2" xfId="14180" xr:uid="{32E5C55F-41B0-4A10-9ACC-34D127902EA7}"/>
    <cellStyle name="20% - Accent2 6 2 2 9" xfId="8637" xr:uid="{805278B3-7AC4-4F31-855C-CA03E15147F2}"/>
    <cellStyle name="20% - Accent2 6 2 2 9 2" xfId="15665" xr:uid="{8536F7E1-FCEB-4A0B-815F-0248E4D9D55C}"/>
    <cellStyle name="20% - Accent2 6 2 3" xfId="1307" xr:uid="{E5482301-4BAF-4650-99FB-98A83D57424E}"/>
    <cellStyle name="20% - Accent2 6 2 3 2" xfId="3006" xr:uid="{291CAA1D-A4FA-46CE-8CB4-D5DA4F67D0E4}"/>
    <cellStyle name="20% - Accent2 6 2 3 2 2" xfId="10670" xr:uid="{531FC846-F99C-40CD-92EB-FC1F9B9B72F4}"/>
    <cellStyle name="20% - Accent2 6 2 3 3" xfId="4156" xr:uid="{CA6256F1-EC7E-4027-A832-77F9F3D44C5D}"/>
    <cellStyle name="20% - Accent2 6 2 3 3 2" xfId="11558" xr:uid="{31DD7F48-45CE-470E-A145-131A6AF85DF4}"/>
    <cellStyle name="20% - Accent2 6 2 3 4" xfId="6990" xr:uid="{4F9FFEB6-674B-4887-B082-1EB25258B429}"/>
    <cellStyle name="20% - Accent2 6 2 3 4 2" xfId="14183" xr:uid="{D63AADA0-AD0C-495C-A38A-E7099C7886A7}"/>
    <cellStyle name="20% - Accent2 6 2 3 5" xfId="8927" xr:uid="{6A5588FE-C755-41F7-AADF-C9B18AA69D5A}"/>
    <cellStyle name="20% - Accent2 6 2 3 5 2" xfId="15957" xr:uid="{4405B042-0248-42E6-89DA-5F22D4A28114}"/>
    <cellStyle name="20% - Accent2 6 2 3 6" xfId="9736" xr:uid="{67565095-7571-47CC-A35F-48436FAB9B18}"/>
    <cellStyle name="20% - Accent2 6 2 4" xfId="3003" xr:uid="{6F2A4B11-5C97-4F80-97EA-4686922EF2B6}"/>
    <cellStyle name="20% - Accent2 6 2 4 2" xfId="6991" xr:uid="{FE48D1BF-C138-472C-8B65-B718A6921755}"/>
    <cellStyle name="20% - Accent2 6 2 4 2 2" xfId="14184" xr:uid="{4739BF18-974B-424B-A2C4-5C7ABADD01C8}"/>
    <cellStyle name="20% - Accent2 6 2 4 3" xfId="10667" xr:uid="{3B4460B2-3423-4087-814E-8129386E0658}"/>
    <cellStyle name="20% - Accent2 6 2 5" xfId="4369" xr:uid="{D9E6F010-498B-4DD2-A221-813DA8289A5B}"/>
    <cellStyle name="20% - Accent2 6 2 5 2" xfId="11771" xr:uid="{5D177475-D290-4A59-9C16-D59E4A1319F4}"/>
    <cellStyle name="20% - Accent2 6 2 6" xfId="5074" xr:uid="{6361E0A2-4985-4D41-BB1C-7D29BFE53C3D}"/>
    <cellStyle name="20% - Accent2 6 2 6 2" xfId="12482" xr:uid="{2DB8F203-D658-44A6-85E0-DA9D7F607F70}"/>
    <cellStyle name="20% - Accent2 6 2 7" xfId="5918" xr:uid="{1CCD1464-87EF-4B12-98B2-A8CA9149899D}"/>
    <cellStyle name="20% - Accent2 6 2 7 2" xfId="13101" xr:uid="{8C035370-BC28-427A-AE16-6B5AE7EF9F7A}"/>
    <cellStyle name="20% - Accent2 6 2 8" xfId="6487" xr:uid="{B2592178-82C1-43A9-A573-75BEC730CE80}"/>
    <cellStyle name="20% - Accent2 6 2 8 2" xfId="13680" xr:uid="{B08CF9DC-0623-403E-B507-2C09015D17AE}"/>
    <cellStyle name="20% - Accent2 6 2 9" xfId="6986" xr:uid="{C6CA2D64-F7E1-41DC-8416-FECD7AB4F091}"/>
    <cellStyle name="20% - Accent2 6 2 9 2" xfId="14179" xr:uid="{AEF80EB4-6443-45AB-B6D5-26A4B766DEF9}"/>
    <cellStyle name="20% - Accent2 6 3" xfId="1308" xr:uid="{48859BC0-693C-4246-808C-92CDD3BD2DC6}"/>
    <cellStyle name="20% - Accent2 6 3 10" xfId="9737" xr:uid="{6B9EEC3C-6AD9-4836-AD6E-962AEBFFA9DF}"/>
    <cellStyle name="20% - Accent2 6 3 2" xfId="1309" xr:uid="{05751372-6380-425E-9707-1C8A0DEFAED5}"/>
    <cellStyle name="20% - Accent2 6 3 2 2" xfId="3008" xr:uid="{3BFCBDC7-166A-4956-962D-CE41A8222A90}"/>
    <cellStyle name="20% - Accent2 6 3 2 2 2" xfId="10672" xr:uid="{97EF7359-F49E-43B6-A106-C3C82231541F}"/>
    <cellStyle name="20% - Accent2 6 3 2 3" xfId="5016" xr:uid="{F89E2372-7D58-4D07-BE02-17C078707338}"/>
    <cellStyle name="20% - Accent2 6 3 2 3 2" xfId="12424" xr:uid="{FADBCCCC-8521-404D-8FFB-3C95769857BD}"/>
    <cellStyle name="20% - Accent2 6 3 2 4" xfId="6993" xr:uid="{79AB8E81-CBDE-4C32-B70A-4B61E7DB4833}"/>
    <cellStyle name="20% - Accent2 6 3 2 4 2" xfId="14186" xr:uid="{59615E5A-1E8E-475D-95E0-F67C0C9E9757}"/>
    <cellStyle name="20% - Accent2 6 3 2 5" xfId="9073" xr:uid="{816320CC-1D3B-4362-83AB-95E04164D66F}"/>
    <cellStyle name="20% - Accent2 6 3 2 5 2" xfId="16103" xr:uid="{A2D1752E-49A1-4379-9DB0-1300CD6D74CA}"/>
    <cellStyle name="20% - Accent2 6 3 2 6" xfId="9738" xr:uid="{D42BFB3B-460F-4CDD-ADDB-6B608676443B}"/>
    <cellStyle name="20% - Accent2 6 3 3" xfId="3007" xr:uid="{1D58949D-6A35-41AB-8D88-F6106511C4E2}"/>
    <cellStyle name="20% - Accent2 6 3 3 2" xfId="6994" xr:uid="{10868ACA-FE18-4C07-8C0A-D2B5819B95B9}"/>
    <cellStyle name="20% - Accent2 6 3 3 2 2" xfId="14187" xr:uid="{6F6EEFE0-6E15-4BA8-9AB8-1AD1CF4AD4C7}"/>
    <cellStyle name="20% - Accent2 6 3 3 3" xfId="10671" xr:uid="{00CB8F5F-A091-47C3-9787-BBDA8B8AAEB9}"/>
    <cellStyle name="20% - Accent2 6 3 4" xfId="4526" xr:uid="{DB75506F-DE79-4218-A32E-43AF25CC175E}"/>
    <cellStyle name="20% - Accent2 6 3 4 2" xfId="11925" xr:uid="{2387E0D1-4727-47F5-B2AA-501AEE6D6277}"/>
    <cellStyle name="20% - Accent2 6 3 5" xfId="5021" xr:uid="{8C4500B8-4597-4A29-AA04-9C6D34FC72A2}"/>
    <cellStyle name="20% - Accent2 6 3 5 2" xfId="12429" xr:uid="{34446694-F863-4C15-8B7D-1DC448BBCC84}"/>
    <cellStyle name="20% - Accent2 6 3 6" xfId="6064" xr:uid="{39F4F1F9-89BC-466F-98C9-DE055E293096}"/>
    <cellStyle name="20% - Accent2 6 3 6 2" xfId="13247" xr:uid="{55C50719-856D-434C-B192-C975BD877EB0}"/>
    <cellStyle name="20% - Accent2 6 3 7" xfId="6633" xr:uid="{FA8AFE25-73BA-495C-A3CE-35A9669832AC}"/>
    <cellStyle name="20% - Accent2 6 3 7 2" xfId="13826" xr:uid="{BABE1EF3-2BCE-42B1-8E01-CDD1D6474F6F}"/>
    <cellStyle name="20% - Accent2 6 3 8" xfId="6992" xr:uid="{EC8CB9F6-77A7-4B8B-B4DD-F6D1CEF00C70}"/>
    <cellStyle name="20% - Accent2 6 3 8 2" xfId="14185" xr:uid="{CBAECB3B-F0EF-4DA6-BADC-2C0FD2612A8A}"/>
    <cellStyle name="20% - Accent2 6 3 9" xfId="8494" xr:uid="{9EE2E04D-E84F-482D-86B3-A3902FB93CCD}"/>
    <cellStyle name="20% - Accent2 6 3 9 2" xfId="15522" xr:uid="{40C7C388-D3ED-4540-B6FE-545DDB6A01C9}"/>
    <cellStyle name="20% - Accent2 6 4" xfId="1310" xr:uid="{6FCB5751-84DF-4CD3-A527-15530139B7B4}"/>
    <cellStyle name="20% - Accent2 6 4 2" xfId="3009" xr:uid="{4089F585-F7FB-48C6-AAFE-50EF603D5C63}"/>
    <cellStyle name="20% - Accent2 6 4 2 2" xfId="10673" xr:uid="{473D3D97-B8C1-417D-A147-6F4F05D85199}"/>
    <cellStyle name="20% - Accent2 6 4 3" xfId="5043" xr:uid="{9FEB3E50-A556-4751-BCE6-706E2561D8F3}"/>
    <cellStyle name="20% - Accent2 6 4 3 2" xfId="12451" xr:uid="{35AC4CDD-9F90-4586-95F6-9A0F49F67521}"/>
    <cellStyle name="20% - Accent2 6 4 4" xfId="6995" xr:uid="{AAC6FC01-BE64-4868-AAB5-6C73DE136AAB}"/>
    <cellStyle name="20% - Accent2 6 4 4 2" xfId="14188" xr:uid="{6D42DA01-174B-4EBB-A1F3-FC2AC6D681E8}"/>
    <cellStyle name="20% - Accent2 6 4 5" xfId="8784" xr:uid="{8F40C799-1D94-4466-8BCF-8E61F71C488D}"/>
    <cellStyle name="20% - Accent2 6 4 5 2" xfId="15814" xr:uid="{B7256AFE-F938-434F-9F04-80C39C766334}"/>
    <cellStyle name="20% - Accent2 6 4 6" xfId="9739" xr:uid="{3BDACC7D-D844-46CA-A4C5-D17A4CADA23F}"/>
    <cellStyle name="20% - Accent2 6 5" xfId="3002" xr:uid="{F6FE1194-63E3-40A5-9297-A2839B55F42F}"/>
    <cellStyle name="20% - Accent2 6 5 2" xfId="6996" xr:uid="{F53A8607-E6DE-472F-86B4-D920420ADD52}"/>
    <cellStyle name="20% - Accent2 6 5 2 2" xfId="14189" xr:uid="{71C45301-14BD-451A-8718-FC2418CB8C34}"/>
    <cellStyle name="20% - Accent2 6 5 3" xfId="10666" xr:uid="{D6D117C6-D898-4919-9DC9-DB2E32502B4F}"/>
    <cellStyle name="20% - Accent2 6 6" xfId="4224" xr:uid="{C3325AAA-E5DB-4AAD-BEBC-46589238B5FC}"/>
    <cellStyle name="20% - Accent2 6 6 2" xfId="11626" xr:uid="{F0D20774-75AA-4658-9618-AE853F987DE9}"/>
    <cellStyle name="20% - Accent2 6 7" xfId="4724" xr:uid="{29813767-9FF7-4F70-A418-00E3002E830C}"/>
    <cellStyle name="20% - Accent2 6 7 2" xfId="12125" xr:uid="{DCE5B615-AE52-4E9E-8E3D-E09AC8F7E231}"/>
    <cellStyle name="20% - Accent2 6 8" xfId="5775" xr:uid="{A4681831-9AED-4163-9CB7-C23D574A2FB7}"/>
    <cellStyle name="20% - Accent2 6 8 2" xfId="12958" xr:uid="{4D1B68EE-65CD-4916-890E-05CBE5EEFE7D}"/>
    <cellStyle name="20% - Accent2 6 9" xfId="6344" xr:uid="{35BF61F2-B58A-4BDB-9A2F-C29FBAD7C38A}"/>
    <cellStyle name="20% - Accent2 6 9 2" xfId="13537" xr:uid="{881BEFC6-3517-4E03-9474-9F9BC672C76E}"/>
    <cellStyle name="20% - Accent2 7" xfId="269" xr:uid="{BAE297DF-D924-4562-9DC2-9E642D1BD7B1}"/>
    <cellStyle name="20% - Accent2 7 10" xfId="8226" xr:uid="{FC9444CC-6C18-43B6-9022-3DA4498D5531}"/>
    <cellStyle name="20% - Accent2 7 10 2" xfId="15254" xr:uid="{73C0782D-42A1-479D-BBC8-59F625F5BB6B}"/>
    <cellStyle name="20% - Accent2 7 11" xfId="9740" xr:uid="{B548B01A-C83E-4935-9794-6B89473C92A5}"/>
    <cellStyle name="20% - Accent2 7 12" xfId="1311" xr:uid="{2A791C9E-721D-4DF1-87BF-48E303D3CDFE}"/>
    <cellStyle name="20% - Accent2 7 2" xfId="635" xr:uid="{B94E8A19-E712-4C6E-AEFA-141806FC3E2E}"/>
    <cellStyle name="20% - Accent2 7 2 10" xfId="9741" xr:uid="{E1CA20D2-03D0-4376-8BF0-A45023C0F497}"/>
    <cellStyle name="20% - Accent2 7 2 11" xfId="1312" xr:uid="{C69E078C-5231-495A-A394-0262E45B3921}"/>
    <cellStyle name="20% - Accent2 7 2 2" xfId="1313" xr:uid="{F3AE0D6D-83FF-4273-948E-E1E6D85BB395}"/>
    <cellStyle name="20% - Accent2 7 2 2 2" xfId="3012" xr:uid="{096F3515-14E8-4F3F-84C0-049C571D5ED6}"/>
    <cellStyle name="20% - Accent2 7 2 2 2 2" xfId="10676" xr:uid="{752C5374-A498-4D17-B565-04341A196415}"/>
    <cellStyle name="20% - Accent2 7 2 2 3" xfId="4777" xr:uid="{5744B710-FF1E-4498-BB3E-6B9C5C5A9EB6}"/>
    <cellStyle name="20% - Accent2 7 2 2 3 2" xfId="12181" xr:uid="{B2990E45-B05E-433F-A2F7-1EE044E433C5}"/>
    <cellStyle name="20% - Accent2 7 2 2 4" xfId="6999" xr:uid="{66F46DA5-DC1F-43AE-ADF0-592C4A226BC9}"/>
    <cellStyle name="20% - Accent2 7 2 2 4 2" xfId="14192" xr:uid="{7293F7F0-9AFC-4DC0-BE08-9325C918B8FE}"/>
    <cellStyle name="20% - Accent2 7 2 2 5" xfId="9094" xr:uid="{10C055CB-3A75-466B-85E1-BC4BD38E215E}"/>
    <cellStyle name="20% - Accent2 7 2 2 5 2" xfId="16124" xr:uid="{53FDCCD0-B858-4695-9AE4-BD092E6E9E7F}"/>
    <cellStyle name="20% - Accent2 7 2 2 6" xfId="9742" xr:uid="{227C4DBE-6582-4119-AEC8-EF27D6145216}"/>
    <cellStyle name="20% - Accent2 7 2 3" xfId="3011" xr:uid="{39D24B46-C69A-4695-8836-1E2AFE642F58}"/>
    <cellStyle name="20% - Accent2 7 2 3 2" xfId="7000" xr:uid="{0D540537-E2B8-48FB-97F0-04F02ADF6089}"/>
    <cellStyle name="20% - Accent2 7 2 3 2 2" xfId="14193" xr:uid="{CE57B3E7-7C72-44A3-8956-74B1CF10AFC3}"/>
    <cellStyle name="20% - Accent2 7 2 3 3" xfId="10675" xr:uid="{1EEACBE5-D27F-407D-A2A8-18BA882FC410}"/>
    <cellStyle name="20% - Accent2 7 2 4" xfId="4547" xr:uid="{A5C15CB4-5651-4E24-A9CA-222C5BDF227D}"/>
    <cellStyle name="20% - Accent2 7 2 4 2" xfId="11946" xr:uid="{0D269B31-7360-4DA8-AB86-EB7A9FC2CB2A}"/>
    <cellStyle name="20% - Accent2 7 2 5" xfId="4143" xr:uid="{0893D6D3-4CFB-431D-8064-7FBB1ECE717A}"/>
    <cellStyle name="20% - Accent2 7 2 5 2" xfId="11545" xr:uid="{93207FD4-4D12-4CF3-B7AA-44E383E8DA8B}"/>
    <cellStyle name="20% - Accent2 7 2 6" xfId="6085" xr:uid="{8E2AF792-E3F0-4CEC-8A84-AC863D489A79}"/>
    <cellStyle name="20% - Accent2 7 2 6 2" xfId="13268" xr:uid="{B4F2779C-6CB3-4A10-8E44-69EC185FA0B6}"/>
    <cellStyle name="20% - Accent2 7 2 7" xfId="6654" xr:uid="{CE3FA79E-0AE9-4A2A-BA7F-C7C07AE62C93}"/>
    <cellStyle name="20% - Accent2 7 2 7 2" xfId="13847" xr:uid="{1D2C3AB1-348E-40D9-94E7-0151375F2B8D}"/>
    <cellStyle name="20% - Accent2 7 2 8" xfId="6998" xr:uid="{6665808E-6772-4CE9-9A3F-DD20832BE499}"/>
    <cellStyle name="20% - Accent2 7 2 8 2" xfId="14191" xr:uid="{358CBD75-70F3-4A2C-8667-0B9648451751}"/>
    <cellStyle name="20% - Accent2 7 2 9" xfId="8515" xr:uid="{8440886F-81EB-4A03-99DB-781AC9A4FB41}"/>
    <cellStyle name="20% - Accent2 7 2 9 2" xfId="15543" xr:uid="{76D034DD-1F7D-4BBA-8C2D-95951B3A0030}"/>
    <cellStyle name="20% - Accent2 7 3" xfId="1314" xr:uid="{73A238F6-B099-44CC-980B-CC7A3D780216}"/>
    <cellStyle name="20% - Accent2 7 3 2" xfId="3013" xr:uid="{0530533A-CD74-4F35-9F49-9A2C7FD2A6E3}"/>
    <cellStyle name="20% - Accent2 7 3 2 2" xfId="10677" xr:uid="{EA94B76A-0C75-4734-AD86-8154FCB8D35F}"/>
    <cellStyle name="20% - Accent2 7 3 3" xfId="4897" xr:uid="{90017691-EE71-440C-A1CD-F7D1206B339F}"/>
    <cellStyle name="20% - Accent2 7 3 3 2" xfId="12302" xr:uid="{D2DCD9E3-4318-4E33-B980-1B5292BFBAF5}"/>
    <cellStyle name="20% - Accent2 7 3 4" xfId="7001" xr:uid="{A4D1B810-4AD2-4009-B14B-D1C5ADDC0FDE}"/>
    <cellStyle name="20% - Accent2 7 3 4 2" xfId="14194" xr:uid="{B701D7C1-2882-4E12-A453-3432E3F27FFD}"/>
    <cellStyle name="20% - Accent2 7 3 5" xfId="8805" xr:uid="{466D6394-B1D2-4E47-9D80-3A0AAD18E1E7}"/>
    <cellStyle name="20% - Accent2 7 3 5 2" xfId="15835" xr:uid="{6BA0F148-E403-432A-8EC6-42FBDBC7935D}"/>
    <cellStyle name="20% - Accent2 7 3 6" xfId="9743" xr:uid="{9BC3F679-7E17-49FB-8841-863E8B23343B}"/>
    <cellStyle name="20% - Accent2 7 4" xfId="3010" xr:uid="{2701974E-CB4C-4829-933B-7B9E2C008E8F}"/>
    <cellStyle name="20% - Accent2 7 4 2" xfId="7002" xr:uid="{D1357156-D995-4F4E-8E3C-600FC91FB654}"/>
    <cellStyle name="20% - Accent2 7 4 2 2" xfId="14195" xr:uid="{FB5412F9-E16C-4F27-A2A6-1E0FF7A73F57}"/>
    <cellStyle name="20% - Accent2 7 4 3" xfId="10674" xr:uid="{AE98EDFA-BB94-4C8E-86F1-C363DA51E03A}"/>
    <cellStyle name="20% - Accent2 7 5" xfId="4245" xr:uid="{1FCC0E3D-B5B2-4FD3-A235-1B6E8C86AC01}"/>
    <cellStyle name="20% - Accent2 7 5 2" xfId="11647" xr:uid="{B4F1730F-C194-456A-915E-B76CB3217624}"/>
    <cellStyle name="20% - Accent2 7 6" xfId="4879" xr:uid="{C9A75290-45C1-4A9B-B19A-B5297D1950FD}"/>
    <cellStyle name="20% - Accent2 7 6 2" xfId="12284" xr:uid="{D4CFC932-6270-47BC-848D-7A7B323DD100}"/>
    <cellStyle name="20% - Accent2 7 7" xfId="5796" xr:uid="{1691517D-C31A-489E-BD82-5DBF49B00D2E}"/>
    <cellStyle name="20% - Accent2 7 7 2" xfId="12979" xr:uid="{A24CF4B3-052F-4E91-AF96-23A62B3087D3}"/>
    <cellStyle name="20% - Accent2 7 8" xfId="6365" xr:uid="{8A9762AB-F9FD-465F-857C-66042B673BEA}"/>
    <cellStyle name="20% - Accent2 7 8 2" xfId="13558" xr:uid="{7AE992D2-733B-4AC2-81D8-6E3124FB6518}"/>
    <cellStyle name="20% - Accent2 7 9" xfId="6997" xr:uid="{64DAAD16-DDFA-4BDA-B6B6-C2D5A18D0113}"/>
    <cellStyle name="20% - Accent2 7 9 2" xfId="14190" xr:uid="{D3A5DCA3-3A22-40CC-BBFF-ACDF8237757B}"/>
    <cellStyle name="20% - Accent2 8" xfId="283" xr:uid="{3410D274-92A4-4ABC-A9D5-18236F9801AD}"/>
    <cellStyle name="20% - Accent2 8 10" xfId="9744" xr:uid="{454F7BD0-5893-41C8-B937-48A8BF5354FD}"/>
    <cellStyle name="20% - Accent2 8 11" xfId="1315" xr:uid="{E70F01F6-E9E8-4668-97C7-E8CF88A041BA}"/>
    <cellStyle name="20% - Accent2 8 2" xfId="649" xr:uid="{8FE0B383-34D3-4E0D-A9F9-9DEF9E70456A}"/>
    <cellStyle name="20% - Accent2 8 2 2" xfId="3015" xr:uid="{413A4F93-1026-44EA-A215-531B06382C45}"/>
    <cellStyle name="20% - Accent2 8 2 2 2" xfId="10679" xr:uid="{39A4729C-918A-4B49-817F-44BF047A8829}"/>
    <cellStyle name="20% - Accent2 8 2 3" xfId="5087" xr:uid="{7A13C396-B065-469B-92B8-014DBBA3685B}"/>
    <cellStyle name="20% - Accent2 8 2 3 2" xfId="12495" xr:uid="{42DC6B4E-A879-4819-9CB5-F74FF912B1DC}"/>
    <cellStyle name="20% - Accent2 8 2 4" xfId="7004" xr:uid="{B7CFEA27-82AA-454F-B61D-C62A76E68E4F}"/>
    <cellStyle name="20% - Accent2 8 2 4 2" xfId="14197" xr:uid="{39AA1DB5-E38A-452D-8F22-465C63B9EFAB}"/>
    <cellStyle name="20% - Accent2 8 2 5" xfId="8947" xr:uid="{F06ACEB5-0274-4E13-8430-B978489CB20A}"/>
    <cellStyle name="20% - Accent2 8 2 5 2" xfId="15977" xr:uid="{A411960A-24F8-483F-A51D-E56C4F9222B3}"/>
    <cellStyle name="20% - Accent2 8 2 6" xfId="9745" xr:uid="{3F0A717B-E83B-4D4E-9AEB-01915507BC98}"/>
    <cellStyle name="20% - Accent2 8 2 7" xfId="1316" xr:uid="{2B2D5DE5-9F8F-4887-829C-812049B69728}"/>
    <cellStyle name="20% - Accent2 8 3" xfId="3014" xr:uid="{4BE20EE7-8ED4-4F3C-8419-DDA90BB9579D}"/>
    <cellStyle name="20% - Accent2 8 3 2" xfId="7005" xr:uid="{E7B91136-2C6D-4EFE-8EC8-B5C65F5B1D84}"/>
    <cellStyle name="20% - Accent2 8 3 2 2" xfId="14198" xr:uid="{45E3D46C-0F4F-40ED-B984-741CCF3AB08E}"/>
    <cellStyle name="20% - Accent2 8 3 3" xfId="10678" xr:uid="{72955FF1-BE08-48D5-9F3C-156C1A4652C0}"/>
    <cellStyle name="20% - Accent2 8 4" xfId="4390" xr:uid="{8B01E7D1-AAE5-4025-82CF-CB0A7678EC61}"/>
    <cellStyle name="20% - Accent2 8 4 2" xfId="11791" xr:uid="{69ED40C1-EA8E-4CCA-833B-4CD3A9A0102A}"/>
    <cellStyle name="20% - Accent2 8 5" xfId="4833" xr:uid="{33FDD17D-A12E-4AAE-82A9-5E0E7196751A}"/>
    <cellStyle name="20% - Accent2 8 5 2" xfId="12238" xr:uid="{5E48102C-468B-4B25-B04A-534D3892383D}"/>
    <cellStyle name="20% - Accent2 8 6" xfId="5938" xr:uid="{E7A3B19F-08D8-4F40-844C-3175A1B77FA8}"/>
    <cellStyle name="20% - Accent2 8 6 2" xfId="13121" xr:uid="{650B06B2-B3A0-4041-AA23-EBAA922DEB2C}"/>
    <cellStyle name="20% - Accent2 8 7" xfId="6507" xr:uid="{36CF0360-9F1C-44BD-A502-649865401A60}"/>
    <cellStyle name="20% - Accent2 8 7 2" xfId="13700" xr:uid="{78F6259D-EEF5-4EDA-8846-68994AF5B6C7}"/>
    <cellStyle name="20% - Accent2 8 8" xfId="7003" xr:uid="{B170B636-BF16-4517-A8A7-2705386129A8}"/>
    <cellStyle name="20% - Accent2 8 8 2" xfId="14196" xr:uid="{C1AEE859-F33D-4FBB-9154-4C47E6A217CB}"/>
    <cellStyle name="20% - Accent2 8 9" xfId="8368" xr:uid="{F92E7DB5-B2CE-40E4-935E-6D1A26E33E8D}"/>
    <cellStyle name="20% - Accent2 8 9 2" xfId="15396" xr:uid="{C691DFE9-1F55-4111-BDE9-CF5CEF9FD81A}"/>
    <cellStyle name="20% - Accent2 9" xfId="296" xr:uid="{5FB81353-190E-46D1-8004-3CF76F9C7416}"/>
    <cellStyle name="20% - Accent2 9 2" xfId="662" xr:uid="{51489202-9C76-48B3-8E91-EC35C43D093B}"/>
    <cellStyle name="20% - Accent2 9 2 2" xfId="10680" xr:uid="{1D4BA937-931A-4FC9-ACE6-CE6D0665940D}"/>
    <cellStyle name="20% - Accent2 9 2 3" xfId="3016" xr:uid="{C50A7664-8FB4-4DCD-B198-68C9B3515BB4}"/>
    <cellStyle name="20% - Accent2 9 3" xfId="4904" xr:uid="{43E98B42-599A-4C10-A06D-D1B025ABBEBA}"/>
    <cellStyle name="20% - Accent2 9 3 2" xfId="12310" xr:uid="{56C752DC-CD7E-47E8-B2D9-08E7333CC6C4}"/>
    <cellStyle name="20% - Accent2 9 4" xfId="7006" xr:uid="{88225BC4-A439-4D0A-9702-0B597D0E29B2}"/>
    <cellStyle name="20% - Accent2 9 4 2" xfId="14199" xr:uid="{A21765CD-2CBD-4988-A3EE-8275C0858564}"/>
    <cellStyle name="20% - Accent2 9 5" xfId="9329" xr:uid="{CCD128C5-9779-45E6-A017-FA1A460E1D42}"/>
    <cellStyle name="20% - Accent2 9 5 2" xfId="16312" xr:uid="{C8AF51FA-7101-4E69-9081-8265349EE01D}"/>
    <cellStyle name="20% - Accent2 9 6" xfId="9746" xr:uid="{DD35B4E7-E9AB-45A0-9966-571D0E055873}"/>
    <cellStyle name="20% - Accent2 9 7" xfId="1317" xr:uid="{10CEF89A-B10C-4197-9D04-7632D600052C}"/>
    <cellStyle name="20% - Accent3" xfId="32" builtinId="38" customBuiltin="1"/>
    <cellStyle name="20% - Accent3 10" xfId="311" xr:uid="{8A2C216D-8B35-4AD2-A2E3-08D0FFCFFD58}"/>
    <cellStyle name="20% - Accent3 10 2" xfId="677" xr:uid="{DF5B9B04-4D0E-4B6E-89D3-3D667789311D}"/>
    <cellStyle name="20% - Accent3 10 2 2" xfId="4752" xr:uid="{CA6185E6-A858-4A96-AD30-20A291FF85DE}"/>
    <cellStyle name="20% - Accent3 10 2 2 2" xfId="12155" xr:uid="{C1AF9AA0-84B8-4E72-A957-D920CBE49F25}"/>
    <cellStyle name="20% - Accent3 10 2 3" xfId="7009" xr:uid="{34A56430-C208-48D5-98D1-F32B2AFE519D}"/>
    <cellStyle name="20% - Accent3 10 2 3 2" xfId="14202" xr:uid="{1A78C988-5C49-40A4-AFEC-D42D4ED702B1}"/>
    <cellStyle name="20% - Accent3 10 2 4" xfId="10682" xr:uid="{1206D400-BA35-4967-A07F-C12EBF8D281D}"/>
    <cellStyle name="20% - Accent3 10 2 5" xfId="3018" xr:uid="{B7353154-3B95-41D2-B9AC-28CD74A29E4B}"/>
    <cellStyle name="20% - Accent3 10 3" xfId="4958" xr:uid="{C3677347-CA4C-46A7-B2C5-06289F16EAA0}"/>
    <cellStyle name="20% - Accent3 10 3 2" xfId="12364" xr:uid="{C0F9EDCD-AF22-4B09-8E03-E1A21D81F3A1}"/>
    <cellStyle name="20% - Accent3 10 4" xfId="7008" xr:uid="{002AD112-6126-4E23-8AB8-AB335B778933}"/>
    <cellStyle name="20% - Accent3 10 4 2" xfId="14201" xr:uid="{515A02D1-2BE8-411F-96ED-3D06ADEA94E2}"/>
    <cellStyle name="20% - Accent3 10 5" xfId="9419" xr:uid="{55BE871B-B799-485E-B2E4-D7BCDBDFD27F}"/>
    <cellStyle name="20% - Accent3 10 5 2" xfId="16402" xr:uid="{16A53AED-42F7-44B0-A4C6-5AA7F63E7334}"/>
    <cellStyle name="20% - Accent3 10 6" xfId="9748" xr:uid="{12EC44E9-D3EE-4D41-A3F7-FFEB2A510071}"/>
    <cellStyle name="20% - Accent3 10 7" xfId="1319" xr:uid="{F628D166-A8C8-4081-BDB0-0743735A7FC4}"/>
    <cellStyle name="20% - Accent3 11" xfId="324" xr:uid="{00882E53-102D-45B3-98A2-61FD1DAD37DC}"/>
    <cellStyle name="20% - Accent3 11 2" xfId="690" xr:uid="{BD37F1F1-36A8-4E23-8FF0-D69A565F3A8A}"/>
    <cellStyle name="20% - Accent3 11 2 2" xfId="10683" xr:uid="{06784D73-1552-4E30-BDB9-3120E05CE526}"/>
    <cellStyle name="20% - Accent3 11 2 3" xfId="3019" xr:uid="{AD9B2C80-8BF3-41D1-9BBA-5E1074EE0420}"/>
    <cellStyle name="20% - Accent3 11 3" xfId="5089" xr:uid="{1A5BD382-1AE6-4B86-831F-9BAA9493494A}"/>
    <cellStyle name="20% - Accent3 11 3 2" xfId="12497" xr:uid="{CCECDFE0-3622-4BCA-BA13-53823626E8FD}"/>
    <cellStyle name="20% - Accent3 11 4" xfId="7010" xr:uid="{3EC6263E-2FB9-410B-BF11-B70AB4BE6DB6}"/>
    <cellStyle name="20% - Accent3 11 4 2" xfId="14203" xr:uid="{6F16937B-2D81-4D92-8689-00B9AF95560B}"/>
    <cellStyle name="20% - Accent3 11 5" xfId="9508" xr:uid="{DA5C8643-48C5-49C7-A1F9-3646641831F6}"/>
    <cellStyle name="20% - Accent3 11 5 2" xfId="16491" xr:uid="{5AA59909-7885-44F9-BF88-F4F9492F3B03}"/>
    <cellStyle name="20% - Accent3 11 6" xfId="9749" xr:uid="{22BE456E-5709-403A-B937-0B3376FD3EFE}"/>
    <cellStyle name="20% - Accent3 11 7" xfId="1320" xr:uid="{DE8777A0-FFA9-444F-92B8-B323F58B85F3}"/>
    <cellStyle name="20% - Accent3 12" xfId="337" xr:uid="{7220C4DC-5EDA-4F38-BE2D-EFA29CB79042}"/>
    <cellStyle name="20% - Accent3 12 2" xfId="703" xr:uid="{0795A9DA-A568-4215-AC01-233D95DFDC78}"/>
    <cellStyle name="20% - Accent3 12 2 2" xfId="3021" xr:uid="{0111D6E7-3F87-4B28-97A8-99F625F2A483}"/>
    <cellStyle name="20% - Accent3 12 2 2 2" xfId="10685" xr:uid="{E7E57B89-C08C-40F5-9373-581A1574470E}"/>
    <cellStyle name="20% - Accent3 12 2 3" xfId="4920" xr:uid="{7F383EE2-D929-4D71-AF7E-CEE230284DC7}"/>
    <cellStyle name="20% - Accent3 12 2 3 2" xfId="12326" xr:uid="{C709416E-082C-47F9-84F8-D37EFD3BB2FB}"/>
    <cellStyle name="20% - Accent3 12 2 4" xfId="7012" xr:uid="{018D40EB-E039-4BDE-A68B-A3887DBAA95B}"/>
    <cellStyle name="20% - Accent3 12 2 4 2" xfId="14205" xr:uid="{7DCE4702-2F20-439F-898A-12783C65CF98}"/>
    <cellStyle name="20% - Accent3 12 2 5" xfId="9751" xr:uid="{B1642E80-C07A-486A-BBEA-7CB1E72D0CBF}"/>
    <cellStyle name="20% - Accent3 12 2 6" xfId="1322" xr:uid="{A9D69816-EFC0-431C-A34B-C1313CCD98D5}"/>
    <cellStyle name="20% - Accent3 12 3" xfId="3020" xr:uid="{8DACED5E-7F9F-47B8-9123-888AADAE3A86}"/>
    <cellStyle name="20% - Accent3 12 3 2" xfId="10684" xr:uid="{82BC693B-6E22-4BE3-A2BF-16B812CD86DE}"/>
    <cellStyle name="20% - Accent3 12 4" xfId="5044" xr:uid="{75DAB741-5F7F-4A05-9B59-D8B08E7AA170}"/>
    <cellStyle name="20% - Accent3 12 4 2" xfId="12452" xr:uid="{536C6ADC-C499-46E8-BE46-1D704C2B13D6}"/>
    <cellStyle name="20% - Accent3 12 5" xfId="7011" xr:uid="{E374FC2D-CC9A-4252-B385-37A73EB5688E}"/>
    <cellStyle name="20% - Accent3 12 5 2" xfId="14204" xr:uid="{A1CBD21F-5B3E-4F5C-9E07-18DBF84B9B0A}"/>
    <cellStyle name="20% - Accent3 12 6" xfId="8664" xr:uid="{6A581C5E-E560-468C-AC3E-A459A1EF45BA}"/>
    <cellStyle name="20% - Accent3 12 6 2" xfId="15692" xr:uid="{BDDABB7E-1C5B-438E-89E2-55AC19E13942}"/>
    <cellStyle name="20% - Accent3 12 7" xfId="9750" xr:uid="{37ABE2E3-D4DD-45D9-A181-F87CF04D7212}"/>
    <cellStyle name="20% - Accent3 12 8" xfId="1321" xr:uid="{4A443B26-CD5F-4379-B48A-521B8F37383E}"/>
    <cellStyle name="20% - Accent3 13" xfId="350" xr:uid="{5F1AD021-67FC-4FA1-9D8D-67196D01056E}"/>
    <cellStyle name="20% - Accent3 13 2" xfId="718" xr:uid="{78553CF7-1C1A-4D4D-B6BC-7DCF906714DC}"/>
    <cellStyle name="20% - Accent3 13 2 2" xfId="10686" xr:uid="{FBFE7D4F-E616-4E05-AF48-F2D811D00160}"/>
    <cellStyle name="20% - Accent3 13 2 3" xfId="3022" xr:uid="{9BE3FF1C-493C-4A03-AA04-60E636B17FA0}"/>
    <cellStyle name="20% - Accent3 13 3" xfId="5076" xr:uid="{711AA13F-69CA-4A37-8D8C-2B126DD4F59F}"/>
    <cellStyle name="20% - Accent3 13 3 2" xfId="12484" xr:uid="{4B1A7629-0073-4850-AFFA-B902EC776633}"/>
    <cellStyle name="20% - Accent3 13 4" xfId="7013" xr:uid="{8733CB5B-5D36-415B-A1F1-6DB4297CAB45}"/>
    <cellStyle name="20% - Accent3 13 4 2" xfId="14206" xr:uid="{6C381593-C19D-4421-B7A3-2FAEE4EDDE4D}"/>
    <cellStyle name="20% - Accent3 13 5" xfId="9752" xr:uid="{94D2ADB2-AB07-449E-9149-30D5470A3074}"/>
    <cellStyle name="20% - Accent3 13 6" xfId="1323" xr:uid="{D0557C86-B844-4B09-B6C7-9D6092734ED0}"/>
    <cellStyle name="20% - Accent3 14" xfId="363" xr:uid="{1C870422-A877-45EA-A8B8-7AA077F8377F}"/>
    <cellStyle name="20% - Accent3 14 2" xfId="731" xr:uid="{5E5D3E0E-BC22-4B63-9300-2AD0B3B72AF2}"/>
    <cellStyle name="20% - Accent3 14 2 2" xfId="10687" xr:uid="{EFF61DCA-49A7-4A2E-96BB-77766E205C5A}"/>
    <cellStyle name="20% - Accent3 14 2 3" xfId="3023" xr:uid="{87B79130-A00A-4ED3-955A-8F4E18B5990D}"/>
    <cellStyle name="20% - Accent3 14 3" xfId="4747" xr:uid="{82ACE2A9-000D-4298-9E9E-D7BED9FA3095}"/>
    <cellStyle name="20% - Accent3 14 3 2" xfId="12150" xr:uid="{77982317-AAE1-408D-BCCA-372ED1074C1C}"/>
    <cellStyle name="20% - Accent3 14 4" xfId="7014" xr:uid="{A20515C4-F09E-443E-8AF4-452692ED1194}"/>
    <cellStyle name="20% - Accent3 14 4 2" xfId="14207" xr:uid="{2E107521-54B7-47E4-87CF-75BC414BD469}"/>
    <cellStyle name="20% - Accent3 14 5" xfId="9753" xr:uid="{E2931CEF-2457-475B-82CD-5D757EF4F6CE}"/>
    <cellStyle name="20% - Accent3 14 6" xfId="1324" xr:uid="{059A5FE2-9BF6-4D85-8C7A-8C4E20861DFF}"/>
    <cellStyle name="20% - Accent3 15" xfId="376" xr:uid="{6FEF4F39-276F-4B7E-A116-C5D9FE97E716}"/>
    <cellStyle name="20% - Accent3 15 2" xfId="744" xr:uid="{D40E4E05-5782-4E77-BDBC-23224B80087A}"/>
    <cellStyle name="20% - Accent3 15 2 2" xfId="10688" xr:uid="{E1C45B1F-EF3A-4C82-8784-83B6DB1B420C}"/>
    <cellStyle name="20% - Accent3 15 2 3" xfId="3024" xr:uid="{3DFBB98E-A06C-48BB-9376-D4DC0C251012}"/>
    <cellStyle name="20% - Accent3 15 3" xfId="4848" xr:uid="{BBFD7920-266B-47E1-A54B-96D26E2FFA42}"/>
    <cellStyle name="20% - Accent3 15 3 2" xfId="12253" xr:uid="{838DEB1A-721B-4809-9686-2B798876B895}"/>
    <cellStyle name="20% - Accent3 15 4" xfId="7015" xr:uid="{44022394-CC16-4AA8-8C19-6BF87678C2F5}"/>
    <cellStyle name="20% - Accent3 15 4 2" xfId="14208" xr:uid="{44F159CE-115A-42E0-A8A2-729C5B7A39E8}"/>
    <cellStyle name="20% - Accent3 15 5" xfId="9754" xr:uid="{27FD3DCD-D0E1-43D8-8AEB-AD3466115338}"/>
    <cellStyle name="20% - Accent3 15 6" xfId="1325" xr:uid="{A863EA38-5780-4073-8364-C9A26F230625}"/>
    <cellStyle name="20% - Accent3 16" xfId="389" xr:uid="{C6D56370-DE53-4ECB-96A1-37ACA18CEE83}"/>
    <cellStyle name="20% - Accent3 16 2" xfId="757" xr:uid="{03B0C724-B105-42D7-9764-4C69194AC539}"/>
    <cellStyle name="20% - Accent3 16 2 2" xfId="10689" xr:uid="{4EF964DE-2B09-47C3-BD6E-770A09EC0186}"/>
    <cellStyle name="20% - Accent3 16 2 3" xfId="3025" xr:uid="{0D588488-2868-4137-8FA3-1D7CA2674F78}"/>
    <cellStyle name="20% - Accent3 16 3" xfId="4077" xr:uid="{6C16E55F-A7E4-49B9-A120-9F6A8D3E3A73}"/>
    <cellStyle name="20% - Accent3 16 3 2" xfId="11479" xr:uid="{04F590B6-B153-4798-9CAC-9687357A61F8}"/>
    <cellStyle name="20% - Accent3 16 4" xfId="7016" xr:uid="{CF3C2C06-C2DD-4680-917A-52357E866CC7}"/>
    <cellStyle name="20% - Accent3 16 4 2" xfId="14209" xr:uid="{8BD1C4D7-E859-4800-8C49-2D8FDE5517AD}"/>
    <cellStyle name="20% - Accent3 16 5" xfId="9755" xr:uid="{D44A8B22-1B49-41E1-BFBE-45ABFBB36D54}"/>
    <cellStyle name="20% - Accent3 16 6" xfId="1326" xr:uid="{BEDCCE7E-4C1A-4F28-9C50-548EB36C7517}"/>
    <cellStyle name="20% - Accent3 17" xfId="402" xr:uid="{06B8E224-7321-4069-9A43-454DF6CDF3FC}"/>
    <cellStyle name="20% - Accent3 17 2" xfId="770" xr:uid="{1799042E-0588-4747-BED0-C621CD30340E}"/>
    <cellStyle name="20% - Accent3 17 2 2" xfId="10690" xr:uid="{8FF17195-1AA6-4245-8033-57A38FCA42EF}"/>
    <cellStyle name="20% - Accent3 17 2 3" xfId="3026" xr:uid="{B31DE759-07A5-4CFB-A84B-3303DA25B51E}"/>
    <cellStyle name="20% - Accent3 17 3" xfId="5062" xr:uid="{C4437313-CD51-4F1C-9980-AAE5A6E5887E}"/>
    <cellStyle name="20% - Accent3 17 3 2" xfId="12470" xr:uid="{28882EEF-6901-411A-87ED-454579E7542D}"/>
    <cellStyle name="20% - Accent3 17 4" xfId="7017" xr:uid="{DBB672B9-92FC-4EFD-949B-B07AED415957}"/>
    <cellStyle name="20% - Accent3 17 4 2" xfId="14210" xr:uid="{4273BAF0-0247-496C-8241-E9CFCCD91410}"/>
    <cellStyle name="20% - Accent3 17 5" xfId="9756" xr:uid="{1AD08F28-AAFE-4B08-A426-D530B88B5A8A}"/>
    <cellStyle name="20% - Accent3 17 6" xfId="1327" xr:uid="{8DC55C8C-0E25-4B20-A8FB-9ABB3762C459}"/>
    <cellStyle name="20% - Accent3 18" xfId="415" xr:uid="{616971B6-83E1-4BF8-9694-12194B5E2669}"/>
    <cellStyle name="20% - Accent3 18 2" xfId="783" xr:uid="{89316397-DC4F-4F05-A89D-7DB9F3A07406}"/>
    <cellStyle name="20% - Accent3 18 2 2" xfId="10691" xr:uid="{E86EEF3B-9B2D-4F05-B10F-C9836C31DB1D}"/>
    <cellStyle name="20% - Accent3 18 2 3" xfId="3027" xr:uid="{B5A71C64-7B22-46F1-BB58-74EA3C47FE29}"/>
    <cellStyle name="20% - Accent3 18 3" xfId="4952" xr:uid="{D0E0F2B5-188D-440B-B68E-74959D4FC2D9}"/>
    <cellStyle name="20% - Accent3 18 3 2" xfId="12358" xr:uid="{2A2FBA49-F822-46DC-B6D1-93D43BAA3992}"/>
    <cellStyle name="20% - Accent3 18 4" xfId="7018" xr:uid="{FD4F3758-52C6-4A81-9B5A-EAD4067E31AE}"/>
    <cellStyle name="20% - Accent3 18 4 2" xfId="14211" xr:uid="{11A489B9-05F2-484E-BE2A-0C615E1BB54E}"/>
    <cellStyle name="20% - Accent3 18 5" xfId="9757" xr:uid="{FE850EA9-A7CF-451A-8277-B041D29B35F1}"/>
    <cellStyle name="20% - Accent3 18 6" xfId="1328" xr:uid="{3D248F2A-6734-401C-96E6-05E5179BD16A}"/>
    <cellStyle name="20% - Accent3 19" xfId="428" xr:uid="{155AD6B6-6610-47F3-AA70-AEE5593C8BB1}"/>
    <cellStyle name="20% - Accent3 19 2" xfId="796" xr:uid="{151F5C6C-78BE-4CBB-B7B0-AC7244759BD2}"/>
    <cellStyle name="20% - Accent3 19 2 2" xfId="11429" xr:uid="{8B1B9179-D6D9-46C5-9AB5-22D4BEFFE93D}"/>
    <cellStyle name="20% - Accent3 19 3" xfId="4701" xr:uid="{8C8B4A5C-9704-4B01-B81B-5F5AE8786CA8}"/>
    <cellStyle name="20% - Accent3 19 3 2" xfId="12100" xr:uid="{8E2ADE6E-C180-44F4-9BC4-DF942AB6E4EE}"/>
    <cellStyle name="20% - Accent3 19 4" xfId="7019" xr:uid="{07E1FF8E-E4CA-4557-A9F1-069F91F24FA4}"/>
    <cellStyle name="20% - Accent3 19 4 2" xfId="14212" xr:uid="{54936B53-5E2F-4B13-9961-6C9C8FCF8817}"/>
    <cellStyle name="20% - Accent3 19 5" xfId="10492" xr:uid="{AF43D5FB-E7A5-4B91-B1A8-AF59B225557B}"/>
    <cellStyle name="20% - Accent3 2" xfId="200" xr:uid="{B70D0E4B-9E43-40F2-A143-F766EE2DA337}"/>
    <cellStyle name="20% - Accent3 2 10" xfId="4139" xr:uid="{A28A427E-F99B-4D17-A357-FC29B8F17377}"/>
    <cellStyle name="20% - Accent3 2 10 2" xfId="7021" xr:uid="{9CC00FAD-9C51-491D-95CF-2DC7B229253C}"/>
    <cellStyle name="20% - Accent3 2 10 2 2" xfId="14214" xr:uid="{D83D4A33-DEF3-4A24-9155-0ABADDEBBA61}"/>
    <cellStyle name="20% - Accent3 2 10 3" xfId="11541" xr:uid="{FD306051-DB71-43EA-8B55-1F680D7FA169}"/>
    <cellStyle name="20% - Accent3 2 11" xfId="4748" xr:uid="{2DC906AF-C71C-4418-B11C-F0AEDF4C3808}"/>
    <cellStyle name="20% - Accent3 2 11 2" xfId="12151" xr:uid="{CC498866-4873-45B9-A71E-4FDD78381A2A}"/>
    <cellStyle name="20% - Accent3 2 12" xfId="5712" xr:uid="{526F843F-83C8-4A4D-B24E-4178EBCEED6D}"/>
    <cellStyle name="20% - Accent3 2 12 2" xfId="12895" xr:uid="{636EBCFD-ACD7-444A-A1EE-9DDA572A150B}"/>
    <cellStyle name="20% - Accent3 2 13" xfId="6281" xr:uid="{75A79D8E-C182-4056-824B-35E937C519CE}"/>
    <cellStyle name="20% - Accent3 2 13 2" xfId="13474" xr:uid="{07879649-14B6-430C-BA83-CC4FC225602C}"/>
    <cellStyle name="20% - Accent3 2 14" xfId="7020" xr:uid="{83806CB0-2368-41D0-BBAF-4972F4623B34}"/>
    <cellStyle name="20% - Accent3 2 14 2" xfId="14213" xr:uid="{7FF79AC4-FAD7-465D-B9F0-1C309966E315}"/>
    <cellStyle name="20% - Accent3 2 15" xfId="8142" xr:uid="{80F66402-74BB-403E-AC3B-4C931CC1C947}"/>
    <cellStyle name="20% - Accent3 2 15 2" xfId="15170" xr:uid="{E38C7B21-1CBC-4456-B398-1415C6FA3609}"/>
    <cellStyle name="20% - Accent3 2 16" xfId="9565" xr:uid="{2AF1B6C9-064D-440F-9433-FA8DDA2CE438}"/>
    <cellStyle name="20% - Accent3 2 17" xfId="9758" xr:uid="{5B6B2191-A44A-459C-BE25-468F0A4501B1}"/>
    <cellStyle name="20% - Accent3 2 18" xfId="1329" xr:uid="{5165482C-DE74-4BB7-85F5-6EB5EE659357}"/>
    <cellStyle name="20% - Accent3 2 2" xfId="568" xr:uid="{F8947558-3D81-4A7D-8F2D-B0F9EA39E032}"/>
    <cellStyle name="20% - Accent3 2 2 10" xfId="7022" xr:uid="{120A7026-D68D-4DCB-9EAA-803D872819FD}"/>
    <cellStyle name="20% - Accent3 2 2 10 2" xfId="14215" xr:uid="{4E9D0171-1F4A-451A-83C3-FEC5FB3A7809}"/>
    <cellStyle name="20% - Accent3 2 2 11" xfId="8188" xr:uid="{E91581D3-67AC-4782-8023-ED9D4C550BFC}"/>
    <cellStyle name="20% - Accent3 2 2 11 2" xfId="15216" xr:uid="{1346073E-8BDF-4A5D-AB0A-24EFD4CAF1C0}"/>
    <cellStyle name="20% - Accent3 2 2 12" xfId="9759" xr:uid="{2896A2ED-1178-42E2-B2FD-B474EF7D0A40}"/>
    <cellStyle name="20% - Accent3 2 2 13" xfId="1330" xr:uid="{92A368AA-374F-44BB-8FD4-EDF54A316307}"/>
    <cellStyle name="20% - Accent3 2 2 2" xfId="1331" xr:uid="{D5F41291-26A4-434B-9C97-DA54EADCCF75}"/>
    <cellStyle name="20% - Accent3 2 2 2 10" xfId="8331" xr:uid="{10186EA1-EE63-4C45-A8CC-951D618FC460}"/>
    <cellStyle name="20% - Accent3 2 2 2 10 2" xfId="15359" xr:uid="{314A6344-5D84-4CC5-865D-F897D7292C0E}"/>
    <cellStyle name="20% - Accent3 2 2 2 11" xfId="9760" xr:uid="{E1AD0A78-4BAA-4EA6-9641-8B84FAA16B67}"/>
    <cellStyle name="20% - Accent3 2 2 2 2" xfId="1332" xr:uid="{6A0FBF3B-44DA-49AC-B89B-E2DA8913C0D4}"/>
    <cellStyle name="20% - Accent3 2 2 2 2 10" xfId="9761" xr:uid="{2A1B2E89-128E-4C88-963D-90511678498C}"/>
    <cellStyle name="20% - Accent3 2 2 2 2 2" xfId="1333" xr:uid="{0102DD0A-D280-454E-A095-991388EAEA0A}"/>
    <cellStyle name="20% - Accent3 2 2 2 2 2 2" xfId="3032" xr:uid="{5255C97A-F700-4CE5-A170-4FDF54A7AB59}"/>
    <cellStyle name="20% - Accent3 2 2 2 2 2 2 2" xfId="10696" xr:uid="{8BE24961-E2A3-422A-88A1-66E9E080E56D}"/>
    <cellStyle name="20% - Accent3 2 2 2 2 2 3" xfId="4965" xr:uid="{1CFDED87-9B39-4E69-82AE-D2E42B35FD4A}"/>
    <cellStyle name="20% - Accent3 2 2 2 2 2 3 2" xfId="12371" xr:uid="{A25866A0-C659-415C-81C6-5CFBFE15AEF3}"/>
    <cellStyle name="20% - Accent3 2 2 2 2 2 4" xfId="7025" xr:uid="{78BD6ADD-A1C9-4FF3-BF5C-B0956029FA96}"/>
    <cellStyle name="20% - Accent3 2 2 2 2 2 4 2" xfId="14218" xr:uid="{278B62B1-8366-4162-B780-9F9C2F3D0F7E}"/>
    <cellStyle name="20% - Accent3 2 2 2 2 2 5" xfId="9199" xr:uid="{E604741B-D9D6-490A-9563-8B1DB25D4A8B}"/>
    <cellStyle name="20% - Accent3 2 2 2 2 2 5 2" xfId="16229" xr:uid="{23B7A993-36DB-4C4B-86D4-2D3B60EB6B52}"/>
    <cellStyle name="20% - Accent3 2 2 2 2 2 6" xfId="9762" xr:uid="{3A6007D8-EB30-4C28-BF47-695E385E905C}"/>
    <cellStyle name="20% - Accent3 2 2 2 2 3" xfId="3031" xr:uid="{84C83A95-686E-4D48-9320-259D255DB3F6}"/>
    <cellStyle name="20% - Accent3 2 2 2 2 3 2" xfId="7026" xr:uid="{197C8939-743F-4121-A1D6-729FCAE5E9BE}"/>
    <cellStyle name="20% - Accent3 2 2 2 2 3 2 2" xfId="14219" xr:uid="{6A68C281-0894-4CBA-BC19-E987C97EA6A8}"/>
    <cellStyle name="20% - Accent3 2 2 2 2 3 3" xfId="10695" xr:uid="{A5A23AD3-9536-4C9E-8E70-A8B67882933B}"/>
    <cellStyle name="20% - Accent3 2 2 2 2 4" xfId="4652" xr:uid="{7D907005-50BF-4428-8345-DD329B95A30F}"/>
    <cellStyle name="20% - Accent3 2 2 2 2 4 2" xfId="12051" xr:uid="{4AF93812-AE30-4803-A989-4DD0AF9C4DA9}"/>
    <cellStyle name="20% - Accent3 2 2 2 2 5" xfId="4736" xr:uid="{B4756D53-7579-4AD2-8BC7-F11D86FDBB43}"/>
    <cellStyle name="20% - Accent3 2 2 2 2 5 2" xfId="12139" xr:uid="{5B583993-9510-47DC-98C7-BCCAC081CF41}"/>
    <cellStyle name="20% - Accent3 2 2 2 2 6" xfId="6190" xr:uid="{B71E3223-125E-4213-970E-0F62EF4AFE88}"/>
    <cellStyle name="20% - Accent3 2 2 2 2 6 2" xfId="13373" xr:uid="{113E7E09-9608-4BC7-A3F5-403379F4C5BD}"/>
    <cellStyle name="20% - Accent3 2 2 2 2 7" xfId="6759" xr:uid="{D09FF934-B55A-463C-82A9-6FC2A025E582}"/>
    <cellStyle name="20% - Accent3 2 2 2 2 7 2" xfId="13952" xr:uid="{766BD025-C3FA-48B6-99C4-3341130F3688}"/>
    <cellStyle name="20% - Accent3 2 2 2 2 8" xfId="7024" xr:uid="{A62B36F1-FC8C-4239-940E-29DE94EFF45F}"/>
    <cellStyle name="20% - Accent3 2 2 2 2 8 2" xfId="14217" xr:uid="{4DBEE4F4-3558-4BC9-BAE2-E8F3A103F6A2}"/>
    <cellStyle name="20% - Accent3 2 2 2 2 9" xfId="8620" xr:uid="{AE0DE2C9-225F-4B7C-94F2-E651CC92750D}"/>
    <cellStyle name="20% - Accent3 2 2 2 2 9 2" xfId="15648" xr:uid="{C3BBC1A0-89A8-42DF-84E4-EDD3F925F8D1}"/>
    <cellStyle name="20% - Accent3 2 2 2 3" xfId="1334" xr:uid="{23DC3200-D4CC-49C7-A03D-F7760033C875}"/>
    <cellStyle name="20% - Accent3 2 2 2 3 2" xfId="3033" xr:uid="{6756812D-F9CC-4D07-B12F-C405D31CBBF6}"/>
    <cellStyle name="20% - Accent3 2 2 2 3 2 2" xfId="10697" xr:uid="{984A4312-F67F-483F-8E25-0097290987AB}"/>
    <cellStyle name="20% - Accent3 2 2 2 3 3" xfId="4870" xr:uid="{DA19336E-5E01-4BB9-BDFD-065C89D2795C}"/>
    <cellStyle name="20% - Accent3 2 2 2 3 3 2" xfId="12275" xr:uid="{9B078017-6A5F-441B-B3EB-85556A701188}"/>
    <cellStyle name="20% - Accent3 2 2 2 3 4" xfId="7027" xr:uid="{91F33B90-8940-4703-8538-3D5A27A7B6AC}"/>
    <cellStyle name="20% - Accent3 2 2 2 3 4 2" xfId="14220" xr:uid="{B886F0E8-AEED-4F5C-A124-C1326B17BF1D}"/>
    <cellStyle name="20% - Accent3 2 2 2 3 5" xfId="8910" xr:uid="{A345EDCE-770B-440E-A526-1E61F87025AF}"/>
    <cellStyle name="20% - Accent3 2 2 2 3 5 2" xfId="15940" xr:uid="{F10EE407-DC70-4582-8F89-EBB4EBDA344C}"/>
    <cellStyle name="20% - Accent3 2 2 2 3 6" xfId="9763" xr:uid="{24E8850F-B05D-448A-B01F-008F56F73118}"/>
    <cellStyle name="20% - Accent3 2 2 2 4" xfId="3030" xr:uid="{1DC20256-199E-4A42-9D2F-B5898C47C717}"/>
    <cellStyle name="20% - Accent3 2 2 2 4 2" xfId="7028" xr:uid="{48CFCA3F-A45B-434E-B064-748A7101A4F7}"/>
    <cellStyle name="20% - Accent3 2 2 2 4 2 2" xfId="14221" xr:uid="{A5735149-72B9-4C7D-A8B5-E44E6E46FCD7}"/>
    <cellStyle name="20% - Accent3 2 2 2 4 3" xfId="10694" xr:uid="{D479D98E-F38A-4989-A278-19CF219958DB}"/>
    <cellStyle name="20% - Accent3 2 2 2 5" xfId="4352" xr:uid="{99104512-540D-4D3F-8214-C4A2E38D4BC3}"/>
    <cellStyle name="20% - Accent3 2 2 2 5 2" xfId="11754" xr:uid="{1DDDEF7B-B5E2-4B3A-B7AC-78507E00A843}"/>
    <cellStyle name="20% - Accent3 2 2 2 6" xfId="4718" xr:uid="{383772BC-49D9-4A50-9DA5-737D16ECB8AF}"/>
    <cellStyle name="20% - Accent3 2 2 2 6 2" xfId="12118" xr:uid="{ADC1F054-2B64-4D9B-8445-0D3144EA7ECE}"/>
    <cellStyle name="20% - Accent3 2 2 2 7" xfId="5901" xr:uid="{DE1E7302-CC72-4C4F-BF9C-53A89B4E426E}"/>
    <cellStyle name="20% - Accent3 2 2 2 7 2" xfId="13084" xr:uid="{9171F770-8BCA-49D6-8745-7741E7FF05C6}"/>
    <cellStyle name="20% - Accent3 2 2 2 8" xfId="6470" xr:uid="{8F4E5C8B-7D61-4416-BFCC-A72DB8B8CF68}"/>
    <cellStyle name="20% - Accent3 2 2 2 8 2" xfId="13663" xr:uid="{5D8BB871-696B-49A6-B8AD-6E4D4D852A29}"/>
    <cellStyle name="20% - Accent3 2 2 2 9" xfId="7023" xr:uid="{7EE6E905-3826-4BC1-8397-22DCCFFD153C}"/>
    <cellStyle name="20% - Accent3 2 2 2 9 2" xfId="14216" xr:uid="{77CFAE01-0EA1-406C-A7FC-12D4A9198621}"/>
    <cellStyle name="20% - Accent3 2 2 3" xfId="1335" xr:uid="{37F6ACD5-840A-4769-B93D-F26A82080BD5}"/>
    <cellStyle name="20% - Accent3 2 2 3 10" xfId="9764" xr:uid="{1B049469-189E-4F74-AD37-2FABA8DDC556}"/>
    <cellStyle name="20% - Accent3 2 2 3 2" xfId="1336" xr:uid="{A1BFC1E8-42B7-4C9A-B811-A250FEE31604}"/>
    <cellStyle name="20% - Accent3 2 2 3 2 2" xfId="3035" xr:uid="{0C5A235B-9845-4CB3-AFED-D5FE41CBA308}"/>
    <cellStyle name="20% - Accent3 2 2 3 2 2 2" xfId="10699" xr:uid="{FC325D4B-FC98-452A-998D-ED62612E1B9D}"/>
    <cellStyle name="20% - Accent3 2 2 3 2 3" xfId="4805" xr:uid="{188B415D-A243-45F4-A58C-CF1B4E02927F}"/>
    <cellStyle name="20% - Accent3 2 2 3 2 3 2" xfId="12210" xr:uid="{2B4F5C74-BF98-40E9-9844-7CE07AF9DB1A}"/>
    <cellStyle name="20% - Accent3 2 2 3 2 4" xfId="7030" xr:uid="{8F68858E-9DE5-4675-B27E-0C336C555F87}"/>
    <cellStyle name="20% - Accent3 2 2 3 2 4 2" xfId="14223" xr:uid="{EB7025F8-7180-4BF3-9A34-6CFF9B81FDFD}"/>
    <cellStyle name="20% - Accent3 2 2 3 2 5" xfId="9056" xr:uid="{D7848FE1-D4ED-4D34-9CC2-4E2226065AA0}"/>
    <cellStyle name="20% - Accent3 2 2 3 2 5 2" xfId="16086" xr:uid="{A2A5CEC5-999A-4CAC-BDBD-72B8103F45F1}"/>
    <cellStyle name="20% - Accent3 2 2 3 2 6" xfId="9765" xr:uid="{EBBEFE9D-2156-43FD-951E-E540C9345273}"/>
    <cellStyle name="20% - Accent3 2 2 3 3" xfId="3034" xr:uid="{6027FEB7-2363-4B0C-8942-9A02EF08ECC1}"/>
    <cellStyle name="20% - Accent3 2 2 3 3 2" xfId="7031" xr:uid="{C4040D40-17F2-4B60-9019-536CB7BAE17A}"/>
    <cellStyle name="20% - Accent3 2 2 3 3 2 2" xfId="14224" xr:uid="{0A475FC9-934A-4894-8495-EB70DD2F393E}"/>
    <cellStyle name="20% - Accent3 2 2 3 3 3" xfId="10698" xr:uid="{676CA82B-FE12-4108-B575-0574F22EB0A6}"/>
    <cellStyle name="20% - Accent3 2 2 3 4" xfId="4509" xr:uid="{5998F45D-1C8A-4F49-BD44-BA2CA251DCDB}"/>
    <cellStyle name="20% - Accent3 2 2 3 4 2" xfId="11908" xr:uid="{1D978ABE-4974-492B-9189-02F70C881333}"/>
    <cellStyle name="20% - Accent3 2 2 3 5" xfId="4170" xr:uid="{8E261C50-8F5E-4AF1-B872-6748B73CF6D4}"/>
    <cellStyle name="20% - Accent3 2 2 3 5 2" xfId="11572" xr:uid="{FE7DAB16-1FBB-4342-BCD0-81EF612519E0}"/>
    <cellStyle name="20% - Accent3 2 2 3 6" xfId="6047" xr:uid="{70E7D6B1-399C-4EE0-B14C-7C0124FB8376}"/>
    <cellStyle name="20% - Accent3 2 2 3 6 2" xfId="13230" xr:uid="{644D4D54-2DC0-4F9A-A078-CA4A811843EC}"/>
    <cellStyle name="20% - Accent3 2 2 3 7" xfId="6616" xr:uid="{7B239EAE-26A4-4DB4-9B29-BE9614AA6547}"/>
    <cellStyle name="20% - Accent3 2 2 3 7 2" xfId="13809" xr:uid="{3695A3A3-96E7-4AFD-B34A-7E66E827B393}"/>
    <cellStyle name="20% - Accent3 2 2 3 8" xfId="7029" xr:uid="{11325B51-708B-4E35-87EE-7ED02D7DC090}"/>
    <cellStyle name="20% - Accent3 2 2 3 8 2" xfId="14222" xr:uid="{DF40ABDF-9523-4F7F-9396-A58068B60632}"/>
    <cellStyle name="20% - Accent3 2 2 3 9" xfId="8477" xr:uid="{90A142B2-7BB6-4587-817E-FDB4EF2F35B5}"/>
    <cellStyle name="20% - Accent3 2 2 3 9 2" xfId="15505" xr:uid="{3DB71A85-4DA1-416F-A031-B81681017821}"/>
    <cellStyle name="20% - Accent3 2 2 4" xfId="1337" xr:uid="{E1E96F1D-CD8D-4E4B-BCF5-CAF643548A34}"/>
    <cellStyle name="20% - Accent3 2 2 4 2" xfId="3036" xr:uid="{3D555096-F8F5-40AE-A893-7F7FA9B11F53}"/>
    <cellStyle name="20% - Accent3 2 2 4 2 2" xfId="10700" xr:uid="{BE375B89-1F5F-4C65-B2B4-E363FBFCB259}"/>
    <cellStyle name="20% - Accent3 2 2 4 3" xfId="5052" xr:uid="{582016CC-D182-4794-9016-424D5EA48A76}"/>
    <cellStyle name="20% - Accent3 2 2 4 3 2" xfId="12460" xr:uid="{54BACA1B-09AD-4319-A254-9C8B8A6806DA}"/>
    <cellStyle name="20% - Accent3 2 2 4 4" xfId="7032" xr:uid="{4AF38C6C-2D10-44C2-A049-11B9B73D5558}"/>
    <cellStyle name="20% - Accent3 2 2 4 4 2" xfId="14225" xr:uid="{96E1E0A9-0A0D-40D2-A854-7CF40C034E7B}"/>
    <cellStyle name="20% - Accent3 2 2 4 5" xfId="9401" xr:uid="{FBB7372A-D5AB-43FA-A542-E06A935BD033}"/>
    <cellStyle name="20% - Accent3 2 2 4 5 2" xfId="16384" xr:uid="{C461CE58-E4E4-4B91-902F-21306C6D56DC}"/>
    <cellStyle name="20% - Accent3 2 2 4 6" xfId="9766" xr:uid="{270D2136-DB33-41C9-863E-C4101D001786}"/>
    <cellStyle name="20% - Accent3 2 2 5" xfId="3029" xr:uid="{7EBF4281-0EB1-4FFD-8838-D868503D4E6E}"/>
    <cellStyle name="20% - Accent3 2 2 5 2" xfId="7033" xr:uid="{837556BF-EA68-4EC0-AE20-5D37FFEEA229}"/>
    <cellStyle name="20% - Accent3 2 2 5 2 2" xfId="14226" xr:uid="{9504C0F9-7948-4B9C-B194-320538D436C2}"/>
    <cellStyle name="20% - Accent3 2 2 5 3" xfId="9490" xr:uid="{C6EC3C31-836D-42DC-93A7-8825DBF7DD01}"/>
    <cellStyle name="20% - Accent3 2 2 5 3 2" xfId="16473" xr:uid="{C8125A3A-E854-4419-B8A4-9FF65F205F6B}"/>
    <cellStyle name="20% - Accent3 2 2 5 4" xfId="10693" xr:uid="{789395B2-7D74-48BB-A57C-6A729069A021}"/>
    <cellStyle name="20% - Accent3 2 2 6" xfId="4207" xr:uid="{F1E7B38F-59F0-40E9-8CFD-A5B07B5D6D41}"/>
    <cellStyle name="20% - Accent3 2 2 6 2" xfId="8767" xr:uid="{272A377C-34E6-452E-A23B-592EB460F2A1}"/>
    <cellStyle name="20% - Accent3 2 2 6 2 2" xfId="15797" xr:uid="{8146EAC3-0B2A-47E2-A38D-CA9BEC4F9687}"/>
    <cellStyle name="20% - Accent3 2 2 6 3" xfId="11609" xr:uid="{A53C06C9-BE1D-498D-8B22-E819B1EEA8CF}"/>
    <cellStyle name="20% - Accent3 2 2 7" xfId="4938" xr:uid="{4BE461A6-94C6-40B6-972C-2D836B52434B}"/>
    <cellStyle name="20% - Accent3 2 2 7 2" xfId="12344" xr:uid="{1BEF0DF8-0FAE-445F-B007-B55D6EB01CFA}"/>
    <cellStyle name="20% - Accent3 2 2 8" xfId="5758" xr:uid="{B36EAD16-461A-40B7-B3BE-5448559239E4}"/>
    <cellStyle name="20% - Accent3 2 2 8 2" xfId="12941" xr:uid="{C1D3868A-F9F4-4B41-A797-264590A18745}"/>
    <cellStyle name="20% - Accent3 2 2 9" xfId="6327" xr:uid="{D642020F-75BD-4787-9452-DBFBD42DAA12}"/>
    <cellStyle name="20% - Accent3 2 2 9 2" xfId="13520" xr:uid="{3F901B7E-31A8-42BF-B5F3-61D289AFCA22}"/>
    <cellStyle name="20% - Accent3 2 3" xfId="1338" xr:uid="{A1E37FEB-70B3-4895-AA15-7CB21AA4B144}"/>
    <cellStyle name="20% - Accent3 2 3 10" xfId="8285" xr:uid="{6B2B7483-D603-4B9D-A43B-48499C1298C3}"/>
    <cellStyle name="20% - Accent3 2 3 10 2" xfId="15313" xr:uid="{A604608F-8B11-4F9E-AF8E-2785CF8347A8}"/>
    <cellStyle name="20% - Accent3 2 3 11" xfId="9767" xr:uid="{CE01F838-9897-4E2D-AD0E-EC6428D61109}"/>
    <cellStyle name="20% - Accent3 2 3 2" xfId="1339" xr:uid="{9BAC7BC7-9D8A-4684-BD1D-BD9705B5C83C}"/>
    <cellStyle name="20% - Accent3 2 3 2 10" xfId="9768" xr:uid="{E935F739-D1E8-4D51-9772-041E40D8331D}"/>
    <cellStyle name="20% - Accent3 2 3 2 2" xfId="1340" xr:uid="{1517E1C8-8C02-4AEC-B316-52A89B0B2FA9}"/>
    <cellStyle name="20% - Accent3 2 3 2 2 2" xfId="3039" xr:uid="{7FC2699C-F59A-488B-B801-CD62DC215565}"/>
    <cellStyle name="20% - Accent3 2 3 2 2 2 2" xfId="10703" xr:uid="{3EFC022F-8F87-40DE-9E4A-5BD8CB1800C1}"/>
    <cellStyle name="20% - Accent3 2 3 2 2 3" xfId="4963" xr:uid="{E6E7EE46-B22A-4F5D-BD13-0299A4368FE5}"/>
    <cellStyle name="20% - Accent3 2 3 2 2 3 2" xfId="12369" xr:uid="{C88FB464-541F-4AD3-AD46-2C0EFA4E2426}"/>
    <cellStyle name="20% - Accent3 2 3 2 2 4" xfId="7036" xr:uid="{104E05EC-42F1-42A8-AB45-B239BA31B4B3}"/>
    <cellStyle name="20% - Accent3 2 3 2 2 4 2" xfId="14229" xr:uid="{64F22F04-B31A-498E-85FC-B142ADD48139}"/>
    <cellStyle name="20% - Accent3 2 3 2 2 5" xfId="9153" xr:uid="{F095CA4D-5986-4907-BD56-380BD5BA3431}"/>
    <cellStyle name="20% - Accent3 2 3 2 2 5 2" xfId="16183" xr:uid="{DA44390E-DC93-44C7-897E-F78EC001F4A8}"/>
    <cellStyle name="20% - Accent3 2 3 2 2 6" xfId="9769" xr:uid="{A64E6798-7C36-4E7B-9C81-D5FA433DB7C4}"/>
    <cellStyle name="20% - Accent3 2 3 2 3" xfId="3038" xr:uid="{0C3CB7F8-6BC7-4985-B9D9-C103CA27D8C6}"/>
    <cellStyle name="20% - Accent3 2 3 2 3 2" xfId="7037" xr:uid="{ACDBA5BD-D2BB-46FF-B9B5-E60834688243}"/>
    <cellStyle name="20% - Accent3 2 3 2 3 2 2" xfId="14230" xr:uid="{6F7A4829-7C26-4766-8A42-10800CBC06B4}"/>
    <cellStyle name="20% - Accent3 2 3 2 3 3" xfId="10702" xr:uid="{3E940DEC-69B1-4F3F-86F9-E7FF18632060}"/>
    <cellStyle name="20% - Accent3 2 3 2 4" xfId="4606" xr:uid="{B9695ECC-3CC0-44B4-B5C4-17E0EB99C470}"/>
    <cellStyle name="20% - Accent3 2 3 2 4 2" xfId="12005" xr:uid="{7F9080D6-ADF9-4B91-B274-60E480282837}"/>
    <cellStyle name="20% - Accent3 2 3 2 5" xfId="4744" xr:uid="{83115F77-34BE-487E-8880-9973BE4088AB}"/>
    <cellStyle name="20% - Accent3 2 3 2 5 2" xfId="12147" xr:uid="{7C68B740-BA13-44DE-9A51-326BDDFC551D}"/>
    <cellStyle name="20% - Accent3 2 3 2 6" xfId="6144" xr:uid="{2CB82ABD-24DA-490F-ABD5-2CB66BF21945}"/>
    <cellStyle name="20% - Accent3 2 3 2 6 2" xfId="13327" xr:uid="{DD22EB5E-46BB-4C03-87EF-1FD349747210}"/>
    <cellStyle name="20% - Accent3 2 3 2 7" xfId="6713" xr:uid="{AD938CB3-EF4A-43DB-8A91-062E08CA7E8F}"/>
    <cellStyle name="20% - Accent3 2 3 2 7 2" xfId="13906" xr:uid="{F4040D2F-74DD-41A4-9696-F3679A1FE773}"/>
    <cellStyle name="20% - Accent3 2 3 2 8" xfId="7035" xr:uid="{3C0CBCCD-D6F9-447E-BFDB-3275DA4B12F4}"/>
    <cellStyle name="20% - Accent3 2 3 2 8 2" xfId="14228" xr:uid="{525D66D3-1FAC-417E-8E86-6F5E00C77E02}"/>
    <cellStyle name="20% - Accent3 2 3 2 9" xfId="8574" xr:uid="{C39F321B-BDAC-42B2-8DE1-79691E19ADFF}"/>
    <cellStyle name="20% - Accent3 2 3 2 9 2" xfId="15602" xr:uid="{764BECB2-F1E8-4271-ADE0-B6AEF2261E26}"/>
    <cellStyle name="20% - Accent3 2 3 3" xfId="1341" xr:uid="{2C793557-F363-4828-B7E2-1AF5924E89B3}"/>
    <cellStyle name="20% - Accent3 2 3 3 2" xfId="3040" xr:uid="{A8DE5C92-00E5-4086-B870-A97A75D66AF5}"/>
    <cellStyle name="20% - Accent3 2 3 3 2 2" xfId="10704" xr:uid="{0A4C0E85-9DB0-4950-BD60-194EF4641B72}"/>
    <cellStyle name="20% - Accent3 2 3 3 3" xfId="4964" xr:uid="{4EAA1C00-F004-4C53-9D6A-28C1EBE98B9D}"/>
    <cellStyle name="20% - Accent3 2 3 3 3 2" xfId="12370" xr:uid="{68BC96ED-79C2-4460-84FC-AEB387E0BF63}"/>
    <cellStyle name="20% - Accent3 2 3 3 4" xfId="7038" xr:uid="{2DCC3490-87D9-4FAB-838D-DA676DE48E91}"/>
    <cellStyle name="20% - Accent3 2 3 3 4 2" xfId="14231" xr:uid="{7706311B-335D-4294-A8DB-188EC765D516}"/>
    <cellStyle name="20% - Accent3 2 3 3 5" xfId="8864" xr:uid="{DA1A6E63-0782-401A-B8CE-56D73F68C3DE}"/>
    <cellStyle name="20% - Accent3 2 3 3 5 2" xfId="15894" xr:uid="{1E4816BD-5ACB-4B77-BF3F-9163DB3B4326}"/>
    <cellStyle name="20% - Accent3 2 3 3 6" xfId="9770" xr:uid="{5C03EBDE-C6E0-403E-A5FA-68B0DBCBB136}"/>
    <cellStyle name="20% - Accent3 2 3 4" xfId="3037" xr:uid="{2FA672C1-B9F7-4F6B-AC64-78271BBAEBEA}"/>
    <cellStyle name="20% - Accent3 2 3 4 2" xfId="7039" xr:uid="{5CEDBA3A-BDF2-4D99-AC8B-F279F3234F55}"/>
    <cellStyle name="20% - Accent3 2 3 4 2 2" xfId="14232" xr:uid="{7B4E720E-FEFC-4C51-BFD6-0C7F9B9F6029}"/>
    <cellStyle name="20% - Accent3 2 3 4 3" xfId="10701" xr:uid="{9400722E-0E79-4776-8D96-33C4AE2CD718}"/>
    <cellStyle name="20% - Accent3 2 3 5" xfId="4306" xr:uid="{77450B82-1150-49AD-AF43-0FBE6A825541}"/>
    <cellStyle name="20% - Accent3 2 3 5 2" xfId="11708" xr:uid="{5C83EF8F-F8C3-45EF-9D9D-834B220F6130}"/>
    <cellStyle name="20% - Accent3 2 3 6" xfId="5077" xr:uid="{645B3ED5-362C-4BA6-A17B-B890384DE4A0}"/>
    <cellStyle name="20% - Accent3 2 3 6 2" xfId="12485" xr:uid="{2FFA83FD-8AFB-4524-A9C2-540366EF8DE8}"/>
    <cellStyle name="20% - Accent3 2 3 7" xfId="5855" xr:uid="{609DBFF0-A439-4EA2-9EBE-1846135FC3DC}"/>
    <cellStyle name="20% - Accent3 2 3 7 2" xfId="13038" xr:uid="{804C421D-A7E5-4207-B537-66B4026851AC}"/>
    <cellStyle name="20% - Accent3 2 3 8" xfId="6424" xr:uid="{B2389694-997B-40F4-9071-74F10CE2E1CB}"/>
    <cellStyle name="20% - Accent3 2 3 8 2" xfId="13617" xr:uid="{F7497CE3-AAC5-4106-B15D-F6B28734218E}"/>
    <cellStyle name="20% - Accent3 2 3 9" xfId="7034" xr:uid="{7934FEC1-D1A6-42A1-A9D2-E28808799E3C}"/>
    <cellStyle name="20% - Accent3 2 3 9 2" xfId="14227" xr:uid="{8A2EABD3-E41B-4DD7-A28B-E6C77F27773A}"/>
    <cellStyle name="20% - Accent3 2 4" xfId="1342" xr:uid="{D44F4C58-4BD5-4B7B-AFC7-8AE9D9A6E220}"/>
    <cellStyle name="20% - Accent3 2 4 10" xfId="9771" xr:uid="{9370EAB4-A786-4AD6-9096-5B38CD496F3B}"/>
    <cellStyle name="20% - Accent3 2 4 2" xfId="1343" xr:uid="{324F1DD7-2931-4B40-9BCC-334370A7D714}"/>
    <cellStyle name="20% - Accent3 2 4 2 2" xfId="3042" xr:uid="{3C496FA7-8650-411F-85E3-488F53E21656}"/>
    <cellStyle name="20% - Accent3 2 4 2 2 2" xfId="10706" xr:uid="{55D7341A-3093-4B4F-A3CF-EE13711DA95C}"/>
    <cellStyle name="20% - Accent3 2 4 2 3" xfId="5098" xr:uid="{DFEB1A0A-B146-4462-9E5F-F1AD715FBEA8}"/>
    <cellStyle name="20% - Accent3 2 4 2 3 2" xfId="12506" xr:uid="{31FB6223-D286-4C01-8611-3784330CD0C1}"/>
    <cellStyle name="20% - Accent3 2 4 2 4" xfId="7041" xr:uid="{63B83C16-8E4D-4A7A-BCCF-70F175EF19DF}"/>
    <cellStyle name="20% - Accent3 2 4 2 4 2" xfId="14234" xr:uid="{8CE6E050-790A-4200-B0A9-BD3A13CAE6F6}"/>
    <cellStyle name="20% - Accent3 2 4 2 5" xfId="9010" xr:uid="{D72B68F5-89E8-42D6-A36A-94A531139FEE}"/>
    <cellStyle name="20% - Accent3 2 4 2 5 2" xfId="16040" xr:uid="{91A5618C-2790-49F4-8930-AEA7246F5B91}"/>
    <cellStyle name="20% - Accent3 2 4 2 6" xfId="9772" xr:uid="{DD6BCD0C-1F33-4508-8996-EBEF1A5BE338}"/>
    <cellStyle name="20% - Accent3 2 4 3" xfId="3041" xr:uid="{1D8D395C-3D3C-41FD-B29A-6A6D3D74E2D6}"/>
    <cellStyle name="20% - Accent3 2 4 3 2" xfId="7042" xr:uid="{51F06772-8F59-4868-97CC-290D8D52AE0A}"/>
    <cellStyle name="20% - Accent3 2 4 3 2 2" xfId="14235" xr:uid="{B43FE396-0695-4103-ADBB-D89BA8463111}"/>
    <cellStyle name="20% - Accent3 2 4 3 3" xfId="10705" xr:uid="{95DA5E15-E8C2-4828-B61F-A525684DC8D7}"/>
    <cellStyle name="20% - Accent3 2 4 4" xfId="4463" xr:uid="{8E210ED2-52BC-4147-A057-8EA9CC14F76B}"/>
    <cellStyle name="20% - Accent3 2 4 4 2" xfId="11862" xr:uid="{C6B9857B-3DE9-4CDA-9AD1-B3973FD9B7A2}"/>
    <cellStyle name="20% - Accent3 2 4 5" xfId="4786" xr:uid="{3F3D638A-70E5-4D3B-8B1E-372C5E5ADE19}"/>
    <cellStyle name="20% - Accent3 2 4 5 2" xfId="12191" xr:uid="{30EDFEA8-785B-4EFC-93A0-8898F56A8F54}"/>
    <cellStyle name="20% - Accent3 2 4 6" xfId="6001" xr:uid="{DBC0CCCF-66F2-4846-99AC-B7DBD32E1E65}"/>
    <cellStyle name="20% - Accent3 2 4 6 2" xfId="13184" xr:uid="{1E838A28-7489-4F29-8F50-59D9CFAE30D0}"/>
    <cellStyle name="20% - Accent3 2 4 7" xfId="6570" xr:uid="{1221B075-9C18-4C46-9800-A0AB2C613FDB}"/>
    <cellStyle name="20% - Accent3 2 4 7 2" xfId="13763" xr:uid="{FBA4D02D-7B41-4C5F-880D-221A02EAD89B}"/>
    <cellStyle name="20% - Accent3 2 4 8" xfId="7040" xr:uid="{589F6CD0-70FD-421B-8115-11848382C543}"/>
    <cellStyle name="20% - Accent3 2 4 8 2" xfId="14233" xr:uid="{799FC4D9-95BF-4E17-995F-1A846C54D8B1}"/>
    <cellStyle name="20% - Accent3 2 4 9" xfId="8431" xr:uid="{22AE5E7C-5CF9-4C61-BA88-58B22A7A276C}"/>
    <cellStyle name="20% - Accent3 2 4 9 2" xfId="15459" xr:uid="{19CD1CE4-9A9B-4A6F-80AE-D33DC97128AA}"/>
    <cellStyle name="20% - Accent3 2 5" xfId="1344" xr:uid="{E78EB10A-2063-4722-B363-30DE7F00C3FF}"/>
    <cellStyle name="20% - Accent3 2 5 2" xfId="1345" xr:uid="{650CE8A1-9F69-4ABE-8FFE-6F7F6F440E88}"/>
    <cellStyle name="20% - Accent3 2 5 2 2" xfId="3044" xr:uid="{E343631F-99C7-453D-9A6C-4B95A8826C02}"/>
    <cellStyle name="20% - Accent3 2 5 2 2 2" xfId="10708" xr:uid="{9DD01BE1-3E2C-4C5D-B774-D3CA9ECECF43}"/>
    <cellStyle name="20% - Accent3 2 5 2 3" xfId="4913" xr:uid="{E3DEF534-8EA1-48DB-B0C1-657D5BFEBECB}"/>
    <cellStyle name="20% - Accent3 2 5 2 3 2" xfId="12319" xr:uid="{F34A19FC-F689-4A24-97F4-C8E519FDC611}"/>
    <cellStyle name="20% - Accent3 2 5 2 4" xfId="7044" xr:uid="{63A98E60-D6B3-49E6-B936-D6B2620AF2CF}"/>
    <cellStyle name="20% - Accent3 2 5 2 4 2" xfId="14237" xr:uid="{0345F330-B69F-4C56-998E-A90550D48F6A}"/>
    <cellStyle name="20% - Accent3 2 5 2 5" xfId="9774" xr:uid="{7085F230-2673-49AF-9CCE-DE94A80512D2}"/>
    <cellStyle name="20% - Accent3 2 5 3" xfId="3043" xr:uid="{BAF7065A-ADF1-45AE-B38A-0371D68F9365}"/>
    <cellStyle name="20% - Accent3 2 5 3 2" xfId="10707" xr:uid="{48337721-D4A7-4C9B-AD56-DEA272AACEE9}"/>
    <cellStyle name="20% - Accent3 2 5 4" xfId="4916" xr:uid="{975A95B0-0DA0-448E-9EA7-79312A25599A}"/>
    <cellStyle name="20% - Accent3 2 5 4 2" xfId="12322" xr:uid="{3F2D4F35-F4B1-4E82-9E30-23AA31FB2148}"/>
    <cellStyle name="20% - Accent3 2 5 5" xfId="7043" xr:uid="{319C1C18-F18A-4AD1-981B-89C3BFBDFD1F}"/>
    <cellStyle name="20% - Accent3 2 5 5 2" xfId="14236" xr:uid="{8AD239FB-5BB3-44C3-9C0A-4D0E4F565276}"/>
    <cellStyle name="20% - Accent3 2 5 6" xfId="9243" xr:uid="{D8A09F53-E70C-42F6-A860-718CFC08E4E4}"/>
    <cellStyle name="20% - Accent3 2 5 6 2" xfId="16273" xr:uid="{C87206D0-2C79-41FF-B2B6-40C053A18742}"/>
    <cellStyle name="20% - Accent3 2 5 7" xfId="9773" xr:uid="{77F59A90-D2F9-46DA-929B-4CD437C02560}"/>
    <cellStyle name="20% - Accent3 2 6" xfId="1346" xr:uid="{84970076-1633-4BF2-9B55-ADC8B38010FE}"/>
    <cellStyle name="20% - Accent3 2 6 2" xfId="3045" xr:uid="{FFCBC925-71CB-4000-83B5-9B9F04EB10BE}"/>
    <cellStyle name="20% - Accent3 2 6 2 2" xfId="10709" xr:uid="{942C710E-5269-4363-B330-77DE95BA40BE}"/>
    <cellStyle name="20% - Accent3 2 6 3" xfId="4932" xr:uid="{A500BCC1-118C-4793-A757-234904DF9A90}"/>
    <cellStyle name="20% - Accent3 2 6 3 2" xfId="12338" xr:uid="{52480038-02D3-4D97-8E0F-19180595DFDC}"/>
    <cellStyle name="20% - Accent3 2 6 4" xfId="7045" xr:uid="{0CF75EA3-05B7-4DEF-AC42-A29498CDEFCF}"/>
    <cellStyle name="20% - Accent3 2 6 4 2" xfId="14238" xr:uid="{5F1C92A7-910D-4127-A6B5-E195F92875E7}"/>
    <cellStyle name="20% - Accent3 2 6 5" xfId="9355" xr:uid="{FC558852-3DEB-4E22-BEC1-55C333C54173}"/>
    <cellStyle name="20% - Accent3 2 6 5 2" xfId="16338" xr:uid="{C1C0C5E2-B685-41EE-8542-86D799C65F12}"/>
    <cellStyle name="20% - Accent3 2 6 6" xfId="9775" xr:uid="{8B46B814-697C-4624-BA4C-361C0CCBCB49}"/>
    <cellStyle name="20% - Accent3 2 7" xfId="1347" xr:uid="{65B2159C-040D-44F5-87DB-673C059E709B}"/>
    <cellStyle name="20% - Accent3 2 7 2" xfId="3046" xr:uid="{48E435D1-D637-44CF-A7A5-EE5C5E89AC0A}"/>
    <cellStyle name="20% - Accent3 2 7 2 2" xfId="10710" xr:uid="{7B215030-629E-4FDE-B3F6-6179131191B6}"/>
    <cellStyle name="20% - Accent3 2 7 3" xfId="5095" xr:uid="{5F557CAE-804D-458B-86E5-3A35A388CEAB}"/>
    <cellStyle name="20% - Accent3 2 7 3 2" xfId="12503" xr:uid="{8B062904-1FA5-4215-96A8-6FB10CFA4DB5}"/>
    <cellStyle name="20% - Accent3 2 7 4" xfId="7046" xr:uid="{FD38288C-A61E-47E6-89D2-C950404F9907}"/>
    <cellStyle name="20% - Accent3 2 7 4 2" xfId="14239" xr:uid="{4330C3DE-41B1-4405-B164-C2FE7ACF058C}"/>
    <cellStyle name="20% - Accent3 2 7 5" xfId="9444" xr:uid="{FD7044EA-7B9C-415B-A087-7F4E9E79E2E3}"/>
    <cellStyle name="20% - Accent3 2 7 5 2" xfId="16427" xr:uid="{CC05C6E7-5B80-4F84-8638-129B495B0AE5}"/>
    <cellStyle name="20% - Accent3 2 7 6" xfId="9776" xr:uid="{9DD94DEE-F0E9-4B45-B379-4CE094F888B4}"/>
    <cellStyle name="20% - Accent3 2 8" xfId="2862" xr:uid="{85DCA7C0-016C-47B0-B2A4-CE74C183B599}"/>
    <cellStyle name="20% - Accent3 2 8 2" xfId="4704" xr:uid="{1787AB98-1624-4571-8695-597C0C675C13}"/>
    <cellStyle name="20% - Accent3 2 8 2 2" xfId="12103" xr:uid="{08EA51EC-3FD5-4B6D-B44C-DDF770C9F1BF}"/>
    <cellStyle name="20% - Accent3 2 8 3" xfId="7047" xr:uid="{8C20FE66-0B2A-45BD-B11D-D05C52A665BB}"/>
    <cellStyle name="20% - Accent3 2 8 3 2" xfId="14240" xr:uid="{2260CD99-163E-40B6-88EB-1259F6B5859E}"/>
    <cellStyle name="20% - Accent3 2 8 4" xfId="8721" xr:uid="{E071DCD4-7267-48F8-B0B1-6159547E8BCF}"/>
    <cellStyle name="20% - Accent3 2 8 4 2" xfId="15751" xr:uid="{05F2A4FB-28FD-4968-AF23-28EA8C1300FA}"/>
    <cellStyle name="20% - Accent3 2 8 5" xfId="10526" xr:uid="{FEAF1841-0BF4-445B-9274-2524AB42FA1C}"/>
    <cellStyle name="20% - Accent3 2 9" xfId="3028" xr:uid="{DFEBFE82-0ABA-4529-B1B9-0E69C3C119DC}"/>
    <cellStyle name="20% - Accent3 2 9 2" xfId="4990" xr:uid="{062BF199-BD0F-4E6A-B4A9-C39F9DBA8C92}"/>
    <cellStyle name="20% - Accent3 2 9 2 2" xfId="12398" xr:uid="{C5C6088D-D4C9-4695-9EEA-97DCB95CF4E9}"/>
    <cellStyle name="20% - Accent3 2 9 3" xfId="7048" xr:uid="{F7B9D3E9-0D05-47DB-B658-A50186405068}"/>
    <cellStyle name="20% - Accent3 2 9 3 2" xfId="14241" xr:uid="{3EE1A601-6955-4457-9DF1-E0F1795B27E6}"/>
    <cellStyle name="20% - Accent3 2 9 4" xfId="10692" xr:uid="{83802DCF-808C-44AF-BB2E-2D99D9B3BDD0}"/>
    <cellStyle name="20% - Accent3 20" xfId="441" xr:uid="{B1F94C44-3741-4AFA-9B46-EF8A5DE2DC8D}"/>
    <cellStyle name="20% - Accent3 20 2" xfId="809" xr:uid="{F42F5388-B60C-4AC6-85D7-A671298857FE}"/>
    <cellStyle name="20% - Accent3 20 2 2" xfId="12113" xr:uid="{C2A07A6E-33DB-4DB5-9A29-36C48F65D84C}"/>
    <cellStyle name="20% - Accent3 20 3" xfId="7049" xr:uid="{B4975718-A651-4842-8B59-0A8397BF9F2A}"/>
    <cellStyle name="20% - Accent3 20 3 2" xfId="14242" xr:uid="{93323750-6190-4335-A86A-D0F2A64197F3}"/>
    <cellStyle name="20% - Accent3 20 4" xfId="10509" xr:uid="{6EF511F6-CB86-45EF-B403-8063CBDD6F17}"/>
    <cellStyle name="20% - Accent3 21" xfId="461" xr:uid="{5C02B616-14CE-431B-8AA3-8E9F8285DEE8}"/>
    <cellStyle name="20% - Accent3 21 2" xfId="823" xr:uid="{893291C1-7DA7-44B4-B20F-A6F350B8C7EB}"/>
    <cellStyle name="20% - Accent3 21 2 2" xfId="12341" xr:uid="{49FBD15C-6F09-4661-ACA9-5838778A0DF4}"/>
    <cellStyle name="20% - Accent3 21 2 3" xfId="4935" xr:uid="{4142FCA6-F72E-4C90-AF99-122852C352E7}"/>
    <cellStyle name="20% - Accent3 21 3" xfId="7050" xr:uid="{29938E56-8E34-4DFC-BF79-1A4777E27845}"/>
    <cellStyle name="20% - Accent3 21 3 2" xfId="14243" xr:uid="{E49D7A5D-DF04-4EA5-9731-C73D75829E9E}"/>
    <cellStyle name="20% - Accent3 21 4" xfId="10681" xr:uid="{67648DD2-4835-4B04-B6FD-6AB7F93A5794}"/>
    <cellStyle name="20% - Accent3 21 5" xfId="3017" xr:uid="{38E79BE6-5769-4664-944E-2A05185CF264}"/>
    <cellStyle name="20% - Accent3 22" xfId="480" xr:uid="{C14D1BB8-20F0-413F-8A15-23E398741F85}"/>
    <cellStyle name="20% - Accent3 22 2" xfId="837" xr:uid="{A1BCB5BF-FAF7-4699-A13C-B007B99A8552}"/>
    <cellStyle name="20% - Accent3 23" xfId="497" xr:uid="{BE682AA0-12C4-4AEB-961C-70C067736382}"/>
    <cellStyle name="20% - Accent3 23 2" xfId="850" xr:uid="{926588D6-CD44-4077-AA36-9D6388F3EB43}"/>
    <cellStyle name="20% - Accent3 23 2 2" xfId="12498" xr:uid="{25A91D22-9D28-4CC1-BA56-494449FA5ACC}"/>
    <cellStyle name="20% - Accent3 23 3" xfId="5090" xr:uid="{CF239A93-BF90-4553-A429-ECD0B116DD55}"/>
    <cellStyle name="20% - Accent3 24" xfId="512" xr:uid="{551328E5-8267-47C6-BA7A-505D6F4E20F4}"/>
    <cellStyle name="20% - Accent3 24 2" xfId="863" xr:uid="{095DF636-E003-43AA-93E9-F15257A71769}"/>
    <cellStyle name="20% - Accent3 25" xfId="876" xr:uid="{DBC225BF-981F-464C-821C-4201B45893BD}"/>
    <cellStyle name="20% - Accent3 25 2" xfId="13417" xr:uid="{B0617A52-6EA6-4030-A6F2-0C2FB13DA1F1}"/>
    <cellStyle name="20% - Accent3 26" xfId="889" xr:uid="{268D025F-EFD9-4165-BF12-4D6E784B613F}"/>
    <cellStyle name="20% - Accent3 26 2" xfId="14200" xr:uid="{38699E28-4B65-45E0-8D81-878E0CF245F6}"/>
    <cellStyle name="20% - Accent3 26 3" xfId="7007" xr:uid="{C9BA2561-AD15-45A8-89FC-7DE6019788AE}"/>
    <cellStyle name="20% - Accent3 27" xfId="902" xr:uid="{12D1CB70-6D5C-47FD-B7E3-C33E4F2AE799}"/>
    <cellStyle name="20% - Accent3 27 2" xfId="15104" xr:uid="{F6A60FA7-DFF5-45FB-825D-D49547588467}"/>
    <cellStyle name="20% - Accent3 28" xfId="915" xr:uid="{D71E43A8-9071-4F87-9B65-C6C4F1749F6F}"/>
    <cellStyle name="20% - Accent3 28 2" xfId="15113" xr:uid="{EC6123FA-FB42-4BAF-A9B8-DF359832E0B3}"/>
    <cellStyle name="20% - Accent3 29" xfId="928" xr:uid="{DD0E5709-6DD7-4DB0-885D-E61AFF5CCA26}"/>
    <cellStyle name="20% - Accent3 29 2" xfId="9747" xr:uid="{132DA428-091E-41A1-8095-703C0BD2168B}"/>
    <cellStyle name="20% - Accent3 29 3" xfId="1318" xr:uid="{29371888-0023-4E4F-97DE-5FE436AE4E4B}"/>
    <cellStyle name="20% - Accent3 3" xfId="216" xr:uid="{DA5E933E-93EA-4BCC-B84F-645D7C70562F}"/>
    <cellStyle name="20% - Accent3 3 10" xfId="6304" xr:uid="{2C6A9646-207C-494F-9306-4C6D698B819D}"/>
    <cellStyle name="20% - Accent3 3 10 2" xfId="13497" xr:uid="{DB84CB38-8FFC-46BE-871D-C5B27D99D53A}"/>
    <cellStyle name="20% - Accent3 3 11" xfId="7051" xr:uid="{B54C2E04-ABBB-412F-8DEB-29FAF9195E99}"/>
    <cellStyle name="20% - Accent3 3 11 2" xfId="14244" xr:uid="{30B3DD56-4911-471E-8DC3-DFBDA7BB6CFF}"/>
    <cellStyle name="20% - Accent3 3 12" xfId="8165" xr:uid="{111ADE28-45B0-4A8F-8577-651EDB87F1B2}"/>
    <cellStyle name="20% - Accent3 3 12 2" xfId="15193" xr:uid="{F563A0C3-0574-42DB-9B0D-528272B72434}"/>
    <cellStyle name="20% - Accent3 3 13" xfId="9777" xr:uid="{35609FAC-9957-4BAA-885E-DEBAB4882702}"/>
    <cellStyle name="20% - Accent3 3 14" xfId="1348" xr:uid="{D4DD9D77-0ED2-464C-B1B8-1E9560291702}"/>
    <cellStyle name="20% - Accent3 3 2" xfId="583" xr:uid="{0EA82881-DC04-4333-B8DF-B91A0015369A}"/>
    <cellStyle name="20% - Accent3 3 2 10" xfId="8308" xr:uid="{E2B7BAF1-1944-4506-9CBE-22DC195940F5}"/>
    <cellStyle name="20% - Accent3 3 2 10 2" xfId="15336" xr:uid="{8C1EE82C-25D7-45EB-BCF3-A1FCADBD66C9}"/>
    <cellStyle name="20% - Accent3 3 2 11" xfId="9778" xr:uid="{7EF63ABA-FD26-452C-A6F2-71CF137AB243}"/>
    <cellStyle name="20% - Accent3 3 2 12" xfId="1349" xr:uid="{1B670285-219D-44DB-9AEF-406C86FAD1BB}"/>
    <cellStyle name="20% - Accent3 3 2 2" xfId="1350" xr:uid="{AD795C25-D616-48B9-AE44-F2E323CD911B}"/>
    <cellStyle name="20% - Accent3 3 2 2 10" xfId="9779" xr:uid="{2C3F2053-40DD-4F8C-9B9A-B57CA58C594E}"/>
    <cellStyle name="20% - Accent3 3 2 2 2" xfId="1351" xr:uid="{F5E6FAC7-B4B4-41BE-A57D-3180361A548D}"/>
    <cellStyle name="20% - Accent3 3 2 2 2 2" xfId="3050" xr:uid="{21C4CE46-8A55-4292-B8C1-87B1040E41E1}"/>
    <cellStyle name="20% - Accent3 3 2 2 2 2 2" xfId="10714" xr:uid="{25FC7B8A-90C4-45D7-9C8E-7B819570282A}"/>
    <cellStyle name="20% - Accent3 3 2 2 2 3" xfId="4820" xr:uid="{55719C34-5046-45B3-BA8E-CA44C708924F}"/>
    <cellStyle name="20% - Accent3 3 2 2 2 3 2" xfId="12225" xr:uid="{458657FC-9E09-4628-BC43-9CA68063BF8C}"/>
    <cellStyle name="20% - Accent3 3 2 2 2 4" xfId="7054" xr:uid="{F624E928-B4CF-461C-BD02-344FF87F23ED}"/>
    <cellStyle name="20% - Accent3 3 2 2 2 4 2" xfId="14247" xr:uid="{3D42409D-E735-489A-B336-486B7C2656F6}"/>
    <cellStyle name="20% - Accent3 3 2 2 2 5" xfId="9176" xr:uid="{42AD68A3-7B90-46E2-93CA-7B10EA5DB7FF}"/>
    <cellStyle name="20% - Accent3 3 2 2 2 5 2" xfId="16206" xr:uid="{4EDF17AF-4135-45D6-9B36-C18B8F6F9363}"/>
    <cellStyle name="20% - Accent3 3 2 2 2 6" xfId="9780" xr:uid="{CD2F053F-8FBB-4890-B1D1-2987B1871ED6}"/>
    <cellStyle name="20% - Accent3 3 2 2 3" xfId="3049" xr:uid="{2620FE74-3363-458D-B222-E7F05CC823B4}"/>
    <cellStyle name="20% - Accent3 3 2 2 3 2" xfId="7055" xr:uid="{239F2FC9-2421-465B-95E1-8AD4FFCBFBC4}"/>
    <cellStyle name="20% - Accent3 3 2 2 3 2 2" xfId="14248" xr:uid="{FC51BAC2-5CE5-4740-A94D-679DF71AF598}"/>
    <cellStyle name="20% - Accent3 3 2 2 3 3" xfId="10713" xr:uid="{48A7C181-AAA7-491C-8050-444E25A4EE99}"/>
    <cellStyle name="20% - Accent3 3 2 2 4" xfId="4629" xr:uid="{0A868601-6C8B-4C46-B500-7210D69722DF}"/>
    <cellStyle name="20% - Accent3 3 2 2 4 2" xfId="12028" xr:uid="{468B7785-B18D-45A6-BA82-DCCB1D11687B}"/>
    <cellStyle name="20% - Accent3 3 2 2 5" xfId="4982" xr:uid="{2AD529A9-4B06-4590-91F7-DA9C279886D8}"/>
    <cellStyle name="20% - Accent3 3 2 2 5 2" xfId="12390" xr:uid="{D12A265D-D2AF-4FAF-9C05-F145650A3752}"/>
    <cellStyle name="20% - Accent3 3 2 2 6" xfId="6167" xr:uid="{6CAF094C-80A1-4068-92CE-1847F2BABD34}"/>
    <cellStyle name="20% - Accent3 3 2 2 6 2" xfId="13350" xr:uid="{01C37714-56D0-41BC-9497-448C080F473D}"/>
    <cellStyle name="20% - Accent3 3 2 2 7" xfId="6736" xr:uid="{28001259-8F6F-4F11-82DE-F79D8A22B38F}"/>
    <cellStyle name="20% - Accent3 3 2 2 7 2" xfId="13929" xr:uid="{D8118E9E-1205-4465-98AB-019859AEEBDE}"/>
    <cellStyle name="20% - Accent3 3 2 2 8" xfId="7053" xr:uid="{7A5B537D-1B1F-4637-829C-0934C0CB299F}"/>
    <cellStyle name="20% - Accent3 3 2 2 8 2" xfId="14246" xr:uid="{DE64CCAD-64F1-4E32-8834-D3B29B520FB8}"/>
    <cellStyle name="20% - Accent3 3 2 2 9" xfId="8597" xr:uid="{9F1CAF76-B1AA-4104-9B2F-49486D3F2B8F}"/>
    <cellStyle name="20% - Accent3 3 2 2 9 2" xfId="15625" xr:uid="{6E27E6A5-23AE-433B-B296-A86810A25981}"/>
    <cellStyle name="20% - Accent3 3 2 3" xfId="1352" xr:uid="{D7D699AE-1DC9-42AA-8060-68E5EDCCB7DD}"/>
    <cellStyle name="20% - Accent3 3 2 3 2" xfId="3051" xr:uid="{39AEDFEE-BF08-41A1-B37A-AC4291E7DB9F}"/>
    <cellStyle name="20% - Accent3 3 2 3 2 2" xfId="10715" xr:uid="{2C6D4A26-2627-4AE0-BE1D-F63C6BA203B3}"/>
    <cellStyle name="20% - Accent3 3 2 3 3" xfId="4854" xr:uid="{A72F691A-2DB7-4A14-9624-137EDA60D713}"/>
    <cellStyle name="20% - Accent3 3 2 3 3 2" xfId="12259" xr:uid="{C1B4EC76-E0BF-49A0-B81F-3B83F6C9B4C3}"/>
    <cellStyle name="20% - Accent3 3 2 3 4" xfId="7056" xr:uid="{6F2D9178-D5CE-4143-95DA-25015DA950AE}"/>
    <cellStyle name="20% - Accent3 3 2 3 4 2" xfId="14249" xr:uid="{DDC3A935-0D01-4F19-A336-D8EC4059F55C}"/>
    <cellStyle name="20% - Accent3 3 2 3 5" xfId="8887" xr:uid="{5E5D8072-CF21-4BE1-BBFF-D415E6B1FC2B}"/>
    <cellStyle name="20% - Accent3 3 2 3 5 2" xfId="15917" xr:uid="{D8DA412E-8434-49BF-9C06-A7F1EE43DCEC}"/>
    <cellStyle name="20% - Accent3 3 2 3 6" xfId="9781" xr:uid="{E2F0C74D-034C-4D14-80F9-5BDDA6D6B9CB}"/>
    <cellStyle name="20% - Accent3 3 2 4" xfId="3048" xr:uid="{B662084D-5213-4EC9-AB61-CAC40BBD3CED}"/>
    <cellStyle name="20% - Accent3 3 2 4 2" xfId="7057" xr:uid="{DE4479D9-B4C4-4628-AFB7-F4A97969539E}"/>
    <cellStyle name="20% - Accent3 3 2 4 2 2" xfId="14250" xr:uid="{841896CA-2D46-443A-ADF0-1DB19AD28A36}"/>
    <cellStyle name="20% - Accent3 3 2 4 3" xfId="10712" xr:uid="{B88B700D-6017-489A-93F8-7BDCD9CD3D79}"/>
    <cellStyle name="20% - Accent3 3 2 5" xfId="4329" xr:uid="{ED8F36AC-78FB-4505-B633-E17548696742}"/>
    <cellStyle name="20% - Accent3 3 2 5 2" xfId="11731" xr:uid="{1EF90AAD-7361-47DE-AC2E-E9D27AC818C6}"/>
    <cellStyle name="20% - Accent3 3 2 6" xfId="4766" xr:uid="{E98BC152-8A5E-4CF9-AFA6-4DAFCBC4DFFC}"/>
    <cellStyle name="20% - Accent3 3 2 6 2" xfId="12169" xr:uid="{ED48BE89-A54F-427F-A418-CF3B1052B518}"/>
    <cellStyle name="20% - Accent3 3 2 7" xfId="5878" xr:uid="{F1690780-0662-4800-87AD-E8F11E7F601F}"/>
    <cellStyle name="20% - Accent3 3 2 7 2" xfId="13061" xr:uid="{84E9AA56-3443-46C5-A7BF-CDFD67979471}"/>
    <cellStyle name="20% - Accent3 3 2 8" xfId="6447" xr:uid="{9B222263-AB84-4314-9E6F-98A09ED396E5}"/>
    <cellStyle name="20% - Accent3 3 2 8 2" xfId="13640" xr:uid="{A937B133-80F4-4714-B48E-E6BA03E05A12}"/>
    <cellStyle name="20% - Accent3 3 2 9" xfId="7052" xr:uid="{75594C81-EA58-46BE-9291-9E30691E7791}"/>
    <cellStyle name="20% - Accent3 3 2 9 2" xfId="14245" xr:uid="{C9CDD0A1-959E-4415-B993-E231E4881589}"/>
    <cellStyle name="20% - Accent3 3 3" xfId="1353" xr:uid="{1A0F04DD-A0DC-4B09-9EEE-F06AA6129E3C}"/>
    <cellStyle name="20% - Accent3 3 3 10" xfId="9782" xr:uid="{EA053A9E-A0A2-4D7A-8757-43635C5A48EB}"/>
    <cellStyle name="20% - Accent3 3 3 2" xfId="1354" xr:uid="{84C9DE2F-72EB-4FF0-8458-76E53094A9F4}"/>
    <cellStyle name="20% - Accent3 3 3 2 2" xfId="3053" xr:uid="{DEF5C713-1EF7-43AC-A488-AFA82F2E134B}"/>
    <cellStyle name="20% - Accent3 3 3 2 2 2" xfId="10717" xr:uid="{54910271-4210-478C-A5E6-E9FE3CB28964}"/>
    <cellStyle name="20% - Accent3 3 3 2 3" xfId="4933" xr:uid="{8B737E1E-5714-4BD6-A379-8612436AC66E}"/>
    <cellStyle name="20% - Accent3 3 3 2 3 2" xfId="12339" xr:uid="{DE76FDCE-D8C7-46A1-AFC8-A598F2922A95}"/>
    <cellStyle name="20% - Accent3 3 3 2 4" xfId="7059" xr:uid="{D4289055-2308-4E2F-B54E-5DDC001607B3}"/>
    <cellStyle name="20% - Accent3 3 3 2 4 2" xfId="14252" xr:uid="{00D1FE5A-14BD-45E6-BC12-AB6B85F45B0F}"/>
    <cellStyle name="20% - Accent3 3 3 2 5" xfId="9033" xr:uid="{522F1A44-87F2-4900-8DD4-4EEF87730166}"/>
    <cellStyle name="20% - Accent3 3 3 2 5 2" xfId="16063" xr:uid="{D0159E03-0CA2-441E-8E8D-357906AFCB48}"/>
    <cellStyle name="20% - Accent3 3 3 2 6" xfId="9783" xr:uid="{FFA90087-2D90-4F07-AC03-74674B10883D}"/>
    <cellStyle name="20% - Accent3 3 3 3" xfId="3052" xr:uid="{1F2BD2F5-7743-409C-901D-3C1251A40655}"/>
    <cellStyle name="20% - Accent3 3 3 3 2" xfId="7060" xr:uid="{A275417B-9ACB-4371-8C17-81FA2D3A4F8B}"/>
    <cellStyle name="20% - Accent3 3 3 3 2 2" xfId="14253" xr:uid="{F353A756-DA51-4A9E-9A24-9C50ED5EED27}"/>
    <cellStyle name="20% - Accent3 3 3 3 3" xfId="10716" xr:uid="{23086DC1-6FC6-45EB-AF0F-A0FFF292C288}"/>
    <cellStyle name="20% - Accent3 3 3 4" xfId="4486" xr:uid="{FA79DBD8-1AB5-489F-95FE-8FB7DD4BB700}"/>
    <cellStyle name="20% - Accent3 3 3 4 2" xfId="11885" xr:uid="{5F0BC8B5-B728-4135-BD2C-2EB10E3E3088}"/>
    <cellStyle name="20% - Accent3 3 3 5" xfId="4981" xr:uid="{E3A9D0D6-D728-4CFE-82AD-58BAA60F2AAC}"/>
    <cellStyle name="20% - Accent3 3 3 5 2" xfId="12389" xr:uid="{E3C3DB8C-F457-4004-B8E1-C8A1545FEF38}"/>
    <cellStyle name="20% - Accent3 3 3 6" xfId="6024" xr:uid="{3BA5839B-9B42-4892-A0B3-E0DED85BE3D7}"/>
    <cellStyle name="20% - Accent3 3 3 6 2" xfId="13207" xr:uid="{B25253C9-2B34-4F18-B30C-748681E4E2D5}"/>
    <cellStyle name="20% - Accent3 3 3 7" xfId="6593" xr:uid="{7F53D8DC-EC9E-4685-AF0F-3135D4FCA31E}"/>
    <cellStyle name="20% - Accent3 3 3 7 2" xfId="13786" xr:uid="{BF43A577-1C0F-4783-95A5-5831CB9B3C19}"/>
    <cellStyle name="20% - Accent3 3 3 8" xfId="7058" xr:uid="{AD0383C2-7A2B-46F3-A1F5-23752C491F76}"/>
    <cellStyle name="20% - Accent3 3 3 8 2" xfId="14251" xr:uid="{78E55445-489A-4834-86D6-0E9FB5B6EC86}"/>
    <cellStyle name="20% - Accent3 3 3 9" xfId="8454" xr:uid="{03720E86-0F13-421F-8F5E-B527591EB4E1}"/>
    <cellStyle name="20% - Accent3 3 3 9 2" xfId="15482" xr:uid="{740D0851-1E51-41B1-B615-BB84995EDDCB}"/>
    <cellStyle name="20% - Accent3 3 4" xfId="1355" xr:uid="{DC3D94B4-B2A4-4E81-A2A0-EB571BC38726}"/>
    <cellStyle name="20% - Accent3 3 4 2" xfId="3054" xr:uid="{6BE510D6-39C3-435D-BD52-7EA93C77A0FA}"/>
    <cellStyle name="20% - Accent3 3 4 2 2" xfId="10718" xr:uid="{57E1B8D0-98C1-4830-9F51-2F84BF3935C6}"/>
    <cellStyle name="20% - Accent3 3 4 3" xfId="4729" xr:uid="{7921862C-5CF6-42F1-9FBA-C37D43A9F625}"/>
    <cellStyle name="20% - Accent3 3 4 3 2" xfId="12130" xr:uid="{3E720206-647E-49C8-91CE-A562F2CF3CDD}"/>
    <cellStyle name="20% - Accent3 3 4 4" xfId="7061" xr:uid="{323B1A10-1789-416C-AD68-686A49B91C96}"/>
    <cellStyle name="20% - Accent3 3 4 4 2" xfId="14254" xr:uid="{CB2271F7-9678-4EDF-A963-59D285B54E9C}"/>
    <cellStyle name="20% - Accent3 3 4 5" xfId="9378" xr:uid="{3767E6FD-91C4-4AE0-B1AE-9F7DC00DA2EF}"/>
    <cellStyle name="20% - Accent3 3 4 5 2" xfId="16361" xr:uid="{53D318C4-9D47-445A-88E8-E92CADC367F8}"/>
    <cellStyle name="20% - Accent3 3 4 6" xfId="9784" xr:uid="{767567E9-8A97-43E6-9350-911F4AFF4585}"/>
    <cellStyle name="20% - Accent3 3 5" xfId="1356" xr:uid="{CC688034-5F83-4355-B58A-D87263970946}"/>
    <cellStyle name="20% - Accent3 3 5 2" xfId="3055" xr:uid="{3CDC7F8E-5F1E-46B7-8209-1FE5CCA4DE44}"/>
    <cellStyle name="20% - Accent3 3 5 2 2" xfId="10719" xr:uid="{403F4786-BCDE-4FB7-94BD-6024C95C9626}"/>
    <cellStyle name="20% - Accent3 3 5 3" xfId="4757" xr:uid="{EA7F53EE-305E-44D4-A3CF-8DAEF0533DF3}"/>
    <cellStyle name="20% - Accent3 3 5 3 2" xfId="12160" xr:uid="{B0D8E8EA-1086-48A8-9A00-80E540FAB2C9}"/>
    <cellStyle name="20% - Accent3 3 5 4" xfId="7062" xr:uid="{F0F32ED7-75C0-48D1-A32D-2164BFD581A8}"/>
    <cellStyle name="20% - Accent3 3 5 4 2" xfId="14255" xr:uid="{C0758CD4-8B21-415C-949B-BA2110AB2DF2}"/>
    <cellStyle name="20% - Accent3 3 5 5" xfId="9467" xr:uid="{54DCC9D9-DD6B-4DFC-B4E6-4E746B4A2930}"/>
    <cellStyle name="20% - Accent3 3 5 5 2" xfId="16450" xr:uid="{7D9A9F65-D5E1-4DE8-BDB4-A94051A84E33}"/>
    <cellStyle name="20% - Accent3 3 5 6" xfId="9785" xr:uid="{21EFAB5F-4B74-4BE3-9D4F-D472CC65D4E6}"/>
    <cellStyle name="20% - Accent3 3 6" xfId="3047" xr:uid="{CFC6601C-E2CF-4EC9-A551-A9FBD7FFE916}"/>
    <cellStyle name="20% - Accent3 3 6 2" xfId="7063" xr:uid="{8012BDA0-4DEC-4F57-90AD-4D607B67D509}"/>
    <cellStyle name="20% - Accent3 3 6 2 2" xfId="14256" xr:uid="{E78701AF-B7EE-4A6C-BC3C-8A7596F9DDB4}"/>
    <cellStyle name="20% - Accent3 3 6 3" xfId="8744" xr:uid="{93BBFFEF-CE7F-4F8F-86C6-45D03359EA2D}"/>
    <cellStyle name="20% - Accent3 3 6 3 2" xfId="15774" xr:uid="{76D11585-33E3-4D0D-9A5F-380F610B899A}"/>
    <cellStyle name="20% - Accent3 3 6 4" xfId="10711" xr:uid="{ECEE79B8-C629-48EA-BB17-45DF8299614E}"/>
    <cellStyle name="20% - Accent3 3 7" xfId="4181" xr:uid="{60F55602-CBA3-40C2-9461-CC94ECD33A9E}"/>
    <cellStyle name="20% - Accent3 3 7 2" xfId="11583" xr:uid="{D51DEFE7-6C51-4786-AB2C-131549E41D95}"/>
    <cellStyle name="20% - Accent3 3 8" xfId="4978" xr:uid="{862D80ED-3CE8-43A2-B953-B463A8311C7F}"/>
    <cellStyle name="20% - Accent3 3 8 2" xfId="12386" xr:uid="{45A13343-0A7A-4A7A-BDAD-01E275CCB821}"/>
    <cellStyle name="20% - Accent3 3 9" xfId="5735" xr:uid="{8AD22724-1570-42C5-A098-776E43097C9E}"/>
    <cellStyle name="20% - Accent3 3 9 2" xfId="12918" xr:uid="{6E47F25D-CDB8-412E-A487-22376B8BB006}"/>
    <cellStyle name="20% - Accent3 30" xfId="943" xr:uid="{4EFEDCB1-974D-4E90-855C-146E6BEB2E2E}"/>
    <cellStyle name="20% - Accent3 30 2" xfId="16514" xr:uid="{58AE95DA-C498-4EFD-AD43-0349B9057C6F}"/>
    <cellStyle name="20% - Accent3 31" xfId="956" xr:uid="{974DAE69-4224-414C-A164-F88E82FC3F8A}"/>
    <cellStyle name="20% - Accent3 32" xfId="969" xr:uid="{DC59A91A-77D0-44C5-9A6E-B3C82C3B85E3}"/>
    <cellStyle name="20% - Accent3 33" xfId="982" xr:uid="{DB76EF70-00BF-4A90-81FB-1E3EBD985834}"/>
    <cellStyle name="20% - Accent3 34" xfId="995" xr:uid="{976C97FD-23A0-4B6B-8390-54E9504BAAFE}"/>
    <cellStyle name="20% - Accent3 35" xfId="1008" xr:uid="{49FC5119-0E2B-430D-90C5-E82B9CD7E45D}"/>
    <cellStyle name="20% - Accent3 36" xfId="1021" xr:uid="{B415BC1D-F71B-4B52-91E2-48B03E6FEC5E}"/>
    <cellStyle name="20% - Accent3 37" xfId="1039" xr:uid="{B70F1C71-C0F5-45C0-ADAE-B87D8A8435DC}"/>
    <cellStyle name="20% - Accent3 38" xfId="1059" xr:uid="{9ABB9B25-A85B-4FEF-B535-42830606B87F}"/>
    <cellStyle name="20% - Accent3 39" xfId="548" xr:uid="{3FFA769D-64E1-4FD3-BE3D-9A8D9715499C}"/>
    <cellStyle name="20% - Accent3 4" xfId="229" xr:uid="{D5B6B3F6-5942-45FA-A1FD-5B46385E9B4F}"/>
    <cellStyle name="20% - Accent3 4 10" xfId="7064" xr:uid="{A18336AA-A591-43AF-A242-1E3B820D2448}"/>
    <cellStyle name="20% - Accent3 4 10 2" xfId="14257" xr:uid="{14F7DD75-38AA-4570-8528-E6095BEA8380}"/>
    <cellStyle name="20% - Accent3 4 11" xfId="8117" xr:uid="{904EAA7E-8BFB-4ED4-A8B7-D7E32CDCCE6E}"/>
    <cellStyle name="20% - Accent3 4 11 2" xfId="15145" xr:uid="{B6929C93-B60C-456E-A41E-BE457452AF0B}"/>
    <cellStyle name="20% - Accent3 4 12" xfId="9786" xr:uid="{4BC25B1B-99A9-44A6-9D3C-B40BF8799847}"/>
    <cellStyle name="20% - Accent3 4 13" xfId="1357" xr:uid="{B347B079-EED7-4715-A2A3-2C2000549783}"/>
    <cellStyle name="20% - Accent3 4 2" xfId="596" xr:uid="{645BC726-4B28-4FBA-8C72-7ADBBDB1E7E0}"/>
    <cellStyle name="20% - Accent3 4 2 10" xfId="8260" xr:uid="{BC1C8962-210C-40E3-B7C3-1ED72D55F27E}"/>
    <cellStyle name="20% - Accent3 4 2 10 2" xfId="15288" xr:uid="{1C264C10-1E5F-4424-A04D-B67471802B31}"/>
    <cellStyle name="20% - Accent3 4 2 11" xfId="9787" xr:uid="{BE2F0282-7861-4F80-A8A9-E5163AD571E6}"/>
    <cellStyle name="20% - Accent3 4 2 12" xfId="1358" xr:uid="{40C832DA-6D3B-48B3-A9E6-5A0367C468AD}"/>
    <cellStyle name="20% - Accent3 4 2 2" xfId="1359" xr:uid="{25F6A6E8-07A2-4FFB-B71F-006C672A8FBE}"/>
    <cellStyle name="20% - Accent3 4 2 2 10" xfId="9788" xr:uid="{59B3553B-E12D-4C76-BA68-426CBCE58F1D}"/>
    <cellStyle name="20% - Accent3 4 2 2 2" xfId="1360" xr:uid="{66B09F44-3733-4A14-9F5F-967AC6A96F0A}"/>
    <cellStyle name="20% - Accent3 4 2 2 2 2" xfId="3059" xr:uid="{052F8E9A-2C02-4998-BD81-FEF48B6B9EE5}"/>
    <cellStyle name="20% - Accent3 4 2 2 2 2 2" xfId="10723" xr:uid="{8B911A5C-E3E6-4735-BDF4-304B6A20BC32}"/>
    <cellStyle name="20% - Accent3 4 2 2 2 3" xfId="4055" xr:uid="{9D817B12-1120-4D4A-9BD3-D07D54F44686}"/>
    <cellStyle name="20% - Accent3 4 2 2 2 3 2" xfId="11456" xr:uid="{A34A959E-1962-4B70-95BD-76CF46B3B2EB}"/>
    <cellStyle name="20% - Accent3 4 2 2 2 4" xfId="7067" xr:uid="{85FB31F7-55B8-408A-8F52-63C756D222A9}"/>
    <cellStyle name="20% - Accent3 4 2 2 2 4 2" xfId="14260" xr:uid="{E5FF8F07-CD6A-4B85-9294-C92B44581B98}"/>
    <cellStyle name="20% - Accent3 4 2 2 2 5" xfId="9128" xr:uid="{C127FD7D-2DC4-4999-83EA-97A8644F5D59}"/>
    <cellStyle name="20% - Accent3 4 2 2 2 5 2" xfId="16158" xr:uid="{F49EA096-5022-449F-AF55-8E7C13C08940}"/>
    <cellStyle name="20% - Accent3 4 2 2 2 6" xfId="9789" xr:uid="{A64F22AD-CA96-4E46-BB74-5F5C249E3AA9}"/>
    <cellStyle name="20% - Accent3 4 2 2 3" xfId="3058" xr:uid="{724E1C73-33F4-49DA-9B9D-D54302D4CAAD}"/>
    <cellStyle name="20% - Accent3 4 2 2 3 2" xfId="7068" xr:uid="{33F6F778-CD61-4D1F-A0FD-AF3348FCB74B}"/>
    <cellStyle name="20% - Accent3 4 2 2 3 2 2" xfId="14261" xr:uid="{E4CF111F-AC71-41FF-9F4F-1E743E5E0E1D}"/>
    <cellStyle name="20% - Accent3 4 2 2 3 3" xfId="10722" xr:uid="{B2F2DBB6-7924-4B3E-8CDB-FFDEEDFCF599}"/>
    <cellStyle name="20% - Accent3 4 2 2 4" xfId="4581" xr:uid="{2DA96F73-D02C-47A0-A3EC-2939960E034A}"/>
    <cellStyle name="20% - Accent3 4 2 2 4 2" xfId="11980" xr:uid="{AA55B2D2-55C0-47AE-927C-5E4827E781B9}"/>
    <cellStyle name="20% - Accent3 4 2 2 5" xfId="4919" xr:uid="{6EAE8B05-7150-4585-BED9-E4967E8315CE}"/>
    <cellStyle name="20% - Accent3 4 2 2 5 2" xfId="12325" xr:uid="{5EB9CC90-572C-4284-953C-ECA5F391BF09}"/>
    <cellStyle name="20% - Accent3 4 2 2 6" xfId="6119" xr:uid="{BEB67999-A114-438C-A4A0-BACBE3C71AC9}"/>
    <cellStyle name="20% - Accent3 4 2 2 6 2" xfId="13302" xr:uid="{50489692-AAC0-480D-83E3-ADBB2F7C1BC4}"/>
    <cellStyle name="20% - Accent3 4 2 2 7" xfId="6688" xr:uid="{FCA8746A-4C09-4418-BAE4-0E020C61CC90}"/>
    <cellStyle name="20% - Accent3 4 2 2 7 2" xfId="13881" xr:uid="{23F60375-7552-4A98-9D65-0E1743A6AE5E}"/>
    <cellStyle name="20% - Accent3 4 2 2 8" xfId="7066" xr:uid="{2C96D822-C769-4C8E-AE1C-12F3FFC2F055}"/>
    <cellStyle name="20% - Accent3 4 2 2 8 2" xfId="14259" xr:uid="{BEA36797-DDB3-4A15-9C17-91F690E0A533}"/>
    <cellStyle name="20% - Accent3 4 2 2 9" xfId="8549" xr:uid="{4A1E4663-18FA-49B9-A1F5-DA7A28EAF9AC}"/>
    <cellStyle name="20% - Accent3 4 2 2 9 2" xfId="15577" xr:uid="{66B229D7-18AB-498F-81A1-0EF4555CDC5D}"/>
    <cellStyle name="20% - Accent3 4 2 3" xfId="1361" xr:uid="{53DAB9C1-5A77-42E2-8FDC-F811A6EE9599}"/>
    <cellStyle name="20% - Accent3 4 2 3 2" xfId="3060" xr:uid="{C137B5BE-0861-4F10-A356-018C10B41F8A}"/>
    <cellStyle name="20% - Accent3 4 2 3 2 2" xfId="10724" xr:uid="{1A13AF36-6627-4159-9AF4-045F87F97E2B}"/>
    <cellStyle name="20% - Accent3 4 2 3 3" xfId="4799" xr:uid="{E24B0D7B-8B18-43B2-B0B2-AF0E517284BE}"/>
    <cellStyle name="20% - Accent3 4 2 3 3 2" xfId="12204" xr:uid="{B3213069-A752-4EDD-9345-7E02BC0E1FF9}"/>
    <cellStyle name="20% - Accent3 4 2 3 4" xfId="7069" xr:uid="{5401DB79-6B24-456B-91DC-FF003EB1B418}"/>
    <cellStyle name="20% - Accent3 4 2 3 4 2" xfId="14262" xr:uid="{296A1FA9-BB07-4C59-B3C0-B9165A9746A1}"/>
    <cellStyle name="20% - Accent3 4 2 3 5" xfId="8839" xr:uid="{6FF3B252-1886-4E44-A7D9-645CF29BD5FD}"/>
    <cellStyle name="20% - Accent3 4 2 3 5 2" xfId="15869" xr:uid="{4378BA4A-8E3D-4F26-AE81-2FA7BF7E2342}"/>
    <cellStyle name="20% - Accent3 4 2 3 6" xfId="9790" xr:uid="{31AD2652-AE4F-44F2-963D-62341C9B09F1}"/>
    <cellStyle name="20% - Accent3 4 2 4" xfId="3057" xr:uid="{3D3AFBA4-32B1-4769-B9FC-D456A421DF08}"/>
    <cellStyle name="20% - Accent3 4 2 4 2" xfId="7070" xr:uid="{20E30355-FCD1-4385-8BE8-3B294B8C4AE0}"/>
    <cellStyle name="20% - Accent3 4 2 4 2 2" xfId="14263" xr:uid="{F33F88E0-029A-431C-9024-56C17A50B2F1}"/>
    <cellStyle name="20% - Accent3 4 2 4 3" xfId="10721" xr:uid="{1C8AFA24-D7AD-46E6-9B0E-B32665C03132}"/>
    <cellStyle name="20% - Accent3 4 2 5" xfId="4281" xr:uid="{D97C98E9-5C36-414B-88AC-ED3B5E0A693B}"/>
    <cellStyle name="20% - Accent3 4 2 5 2" xfId="11683" xr:uid="{64EBCD56-564A-4D37-93E5-7DDB050D9DCF}"/>
    <cellStyle name="20% - Accent3 4 2 6" xfId="5026" xr:uid="{FA2DC268-170A-4005-8240-47E825434738}"/>
    <cellStyle name="20% - Accent3 4 2 6 2" xfId="12434" xr:uid="{2DDACAD2-2CE1-466F-BC08-A2ED0B8E6D06}"/>
    <cellStyle name="20% - Accent3 4 2 7" xfId="5830" xr:uid="{CE2BBA53-521D-4927-BE83-7ACE9A7DC3D4}"/>
    <cellStyle name="20% - Accent3 4 2 7 2" xfId="13013" xr:uid="{C799DFAE-50FD-4804-9C4F-E4677C1ED3BB}"/>
    <cellStyle name="20% - Accent3 4 2 8" xfId="6399" xr:uid="{B5A72879-F45A-4B63-BDEE-9C014B423439}"/>
    <cellStyle name="20% - Accent3 4 2 8 2" xfId="13592" xr:uid="{7998251F-293D-45A5-9E25-C2611B22C484}"/>
    <cellStyle name="20% - Accent3 4 2 9" xfId="7065" xr:uid="{5FAC8ED3-5BB3-46A1-A03B-78758194AE2D}"/>
    <cellStyle name="20% - Accent3 4 2 9 2" xfId="14258" xr:uid="{BDB49C4A-5F2A-4AEC-9CB5-072404A06B4E}"/>
    <cellStyle name="20% - Accent3 4 3" xfId="1362" xr:uid="{2D3E0011-FAAE-4795-825A-91DA5C6E8237}"/>
    <cellStyle name="20% - Accent3 4 3 10" xfId="9791" xr:uid="{8C8F76E0-D888-4E62-9A3D-69D24202A5A5}"/>
    <cellStyle name="20% - Accent3 4 3 2" xfId="1363" xr:uid="{EC69DD51-500D-4CF7-AEF0-D752B33C480C}"/>
    <cellStyle name="20% - Accent3 4 3 2 2" xfId="3062" xr:uid="{C35D01D2-DCD4-4ADE-B376-9BA9C01EFBF6}"/>
    <cellStyle name="20% - Accent3 4 3 2 2 2" xfId="10726" xr:uid="{4119FF33-4AA5-47A8-9EA5-1D2F212E9363}"/>
    <cellStyle name="20% - Accent3 4 3 2 3" xfId="4911" xr:uid="{F46142B7-56B1-4066-9181-AA2195794D5A}"/>
    <cellStyle name="20% - Accent3 4 3 2 3 2" xfId="12317" xr:uid="{7153BC80-1C85-45E2-9359-28E78EE1EEAA}"/>
    <cellStyle name="20% - Accent3 4 3 2 4" xfId="7072" xr:uid="{B1DAF2A6-4D0D-4438-A787-573799AC0AF2}"/>
    <cellStyle name="20% - Accent3 4 3 2 4 2" xfId="14265" xr:uid="{A9103FEB-AED7-416D-A2BA-20F09B02BE05}"/>
    <cellStyle name="20% - Accent3 4 3 2 5" xfId="8988" xr:uid="{06EC5548-8352-4FEE-9235-B60E9EAB0013}"/>
    <cellStyle name="20% - Accent3 4 3 2 5 2" xfId="16018" xr:uid="{92725375-C235-4527-AE02-3D418618F109}"/>
    <cellStyle name="20% - Accent3 4 3 2 6" xfId="9792" xr:uid="{3BB8E187-8DEE-4A7F-BECF-B572B1B68E43}"/>
    <cellStyle name="20% - Accent3 4 3 3" xfId="3061" xr:uid="{B1D9BB02-03E0-49C8-8438-AA6898B240A5}"/>
    <cellStyle name="20% - Accent3 4 3 3 2" xfId="7073" xr:uid="{351393C6-5D87-403D-93F6-E8353A66275A}"/>
    <cellStyle name="20% - Accent3 4 3 3 2 2" xfId="14266" xr:uid="{14830FF7-9269-42BD-A5BB-98A774A0473F}"/>
    <cellStyle name="20% - Accent3 4 3 3 3" xfId="10725" xr:uid="{6F435379-AFAA-40A6-8402-6C6AE1501460}"/>
    <cellStyle name="20% - Accent3 4 3 4" xfId="4441" xr:uid="{E6D17102-9DCF-47C8-ABDB-1094406EDDE8}"/>
    <cellStyle name="20% - Accent3 4 3 4 2" xfId="11840" xr:uid="{2782F7BE-F5D4-4B16-B857-4992C1C54A07}"/>
    <cellStyle name="20% - Accent3 4 3 5" xfId="5013" xr:uid="{CCE749F9-8BEA-4A5C-8127-35388CFED8C1}"/>
    <cellStyle name="20% - Accent3 4 3 5 2" xfId="12421" xr:uid="{E728D7D0-2148-4992-887D-60FC6496DA06}"/>
    <cellStyle name="20% - Accent3 4 3 6" xfId="5979" xr:uid="{145CB9E0-75F2-48C8-ADE0-50C6E8BF5AF0}"/>
    <cellStyle name="20% - Accent3 4 3 6 2" xfId="13162" xr:uid="{E3DC5DE6-4CFD-42B9-9654-985455D7721B}"/>
    <cellStyle name="20% - Accent3 4 3 7" xfId="6548" xr:uid="{014E6558-CB74-4331-B307-4883F0017CAA}"/>
    <cellStyle name="20% - Accent3 4 3 7 2" xfId="13741" xr:uid="{2E64A12B-0831-4FAE-BA51-89A1E1478522}"/>
    <cellStyle name="20% - Accent3 4 3 8" xfId="7071" xr:uid="{3AF6A3AD-8E03-4D9A-B24F-26F78312FA11}"/>
    <cellStyle name="20% - Accent3 4 3 8 2" xfId="14264" xr:uid="{9F9D40A4-E322-4AEB-B1F9-2042ED763A5E}"/>
    <cellStyle name="20% - Accent3 4 3 9" xfId="8409" xr:uid="{057F915B-D7E6-46DF-8855-162BEDD8C178}"/>
    <cellStyle name="20% - Accent3 4 3 9 2" xfId="15437" xr:uid="{45AC2C6E-0600-4592-A13B-53D2D82C0115}"/>
    <cellStyle name="20% - Accent3 4 4" xfId="1364" xr:uid="{3F47E036-70DB-4B6A-AE3C-3B00ED22E7E5}"/>
    <cellStyle name="20% - Accent3 4 4 2" xfId="3063" xr:uid="{34EE2B72-85A0-4C87-8F6F-C235568DB276}"/>
    <cellStyle name="20% - Accent3 4 4 2 2" xfId="10727" xr:uid="{79EE287F-DFEF-4635-BC46-F78521A72933}"/>
    <cellStyle name="20% - Accent3 4 4 3" xfId="4773" xr:uid="{8022D8A0-EBD8-4CE4-886E-0605096D91AC}"/>
    <cellStyle name="20% - Accent3 4 4 3 2" xfId="12177" xr:uid="{F7FC8D96-9D67-4D3F-9F07-2762CC61A6FE}"/>
    <cellStyle name="20% - Accent3 4 4 4" xfId="7074" xr:uid="{0CC30A77-E1C9-4258-8A6E-D8F026A146DF}"/>
    <cellStyle name="20% - Accent3 4 4 4 2" xfId="14267" xr:uid="{B0635CCE-92B6-490B-B779-203B0A303465}"/>
    <cellStyle name="20% - Accent3 4 4 5" xfId="8696" xr:uid="{836722A0-C67A-4844-8290-5E47F6BE0451}"/>
    <cellStyle name="20% - Accent3 4 4 5 2" xfId="15726" xr:uid="{D9E47AB8-2646-4AAC-B8C0-694309BEE471}"/>
    <cellStyle name="20% - Accent3 4 4 6" xfId="9793" xr:uid="{8EC83B8A-E18E-4F7C-86A6-53EB08F864C6}"/>
    <cellStyle name="20% - Accent3 4 5" xfId="3056" xr:uid="{89EB1B8C-9ED9-422D-AFEB-84C29920A1F3}"/>
    <cellStyle name="20% - Accent3 4 5 2" xfId="7075" xr:uid="{A0CC3F18-D04E-4158-B848-FC1CC0959558}"/>
    <cellStyle name="20% - Accent3 4 5 2 2" xfId="14268" xr:uid="{9839D413-CB31-48F4-9E92-A68F131069E7}"/>
    <cellStyle name="20% - Accent3 4 5 3" xfId="10720" xr:uid="{67CB9B81-7B82-4598-A745-7103CBB3E848}"/>
    <cellStyle name="20% - Accent3 4 6" xfId="4112" xr:uid="{693F2B70-FC91-44A3-B345-842E6A003706}"/>
    <cellStyle name="20% - Accent3 4 6 2" xfId="11514" xr:uid="{3E8FD935-4EBB-429B-9934-E1A1E866E498}"/>
    <cellStyle name="20% - Accent3 4 7" xfId="4813" xr:uid="{A89E8677-0301-4A4A-B3D1-C67FA6447EB1}"/>
    <cellStyle name="20% - Accent3 4 7 2" xfId="12218" xr:uid="{A6556D07-5769-436F-B2ED-2D7D7DAAB72B}"/>
    <cellStyle name="20% - Accent3 4 8" xfId="5687" xr:uid="{FE11E137-186E-4BA5-A862-30487EB1FD54}"/>
    <cellStyle name="20% - Accent3 4 8 2" xfId="12870" xr:uid="{6B829F21-4B09-4A98-AF3A-41498468869B}"/>
    <cellStyle name="20% - Accent3 4 9" xfId="6256" xr:uid="{E790C99E-1D35-4A49-B73F-388DA3ACF8B9}"/>
    <cellStyle name="20% - Accent3 4 9 2" xfId="13449" xr:uid="{F93CEF6F-F589-41BD-B821-983DFF49B476}"/>
    <cellStyle name="20% - Accent3 40" xfId="1078" xr:uid="{DBAD2943-32B1-42EA-955A-7771F76542CC}"/>
    <cellStyle name="20% - Accent3 41" xfId="1144" xr:uid="{5C691B57-8570-41DE-9B66-A00AD1E07ED2}"/>
    <cellStyle name="20% - Accent3 5" xfId="242" xr:uid="{5A2073BE-7722-42B1-8C77-BF3B0D3638F5}"/>
    <cellStyle name="20% - Accent3 5 10" xfId="7076" xr:uid="{5238E8E1-597F-4FCB-9926-4F785ECD6F0A}"/>
    <cellStyle name="20% - Accent3 5 10 2" xfId="14269" xr:uid="{8DD36C08-2EFC-48F9-B6DD-8CF6EE831C0F}"/>
    <cellStyle name="20% - Accent3 5 11" xfId="8100" xr:uid="{E1B40A11-88AE-4ED5-A671-E84BE4857C85}"/>
    <cellStyle name="20% - Accent3 5 11 2" xfId="15128" xr:uid="{3538A2C7-7DB5-4AC9-96D9-DB89EEF4E63E}"/>
    <cellStyle name="20% - Accent3 5 12" xfId="9794" xr:uid="{D2A61667-328A-45E3-BF81-2D4F83C16328}"/>
    <cellStyle name="20% - Accent3 5 13" xfId="1365" xr:uid="{41211CDD-B980-45AF-A632-3809309B11DA}"/>
    <cellStyle name="20% - Accent3 5 2" xfId="609" xr:uid="{7DB44DBA-EEBF-4916-A2B6-3FCCE0882179}"/>
    <cellStyle name="20% - Accent3 5 2 10" xfId="8243" xr:uid="{B3843725-6592-44E1-B51C-89CA1BEE8D71}"/>
    <cellStyle name="20% - Accent3 5 2 10 2" xfId="15271" xr:uid="{6B65F9DE-AEC9-48BD-BA27-4F11A3E6E50C}"/>
    <cellStyle name="20% - Accent3 5 2 11" xfId="9795" xr:uid="{54583604-A6FA-4466-9533-FF6A0DDE5B0C}"/>
    <cellStyle name="20% - Accent3 5 2 12" xfId="1366" xr:uid="{DE9C0F90-011B-4FD8-A55F-C88AA7F514F2}"/>
    <cellStyle name="20% - Accent3 5 2 2" xfId="1367" xr:uid="{63B9315C-4EA1-4947-BF2D-32383EE3D690}"/>
    <cellStyle name="20% - Accent3 5 2 2 10" xfId="9796" xr:uid="{163D130B-70DA-4AE8-89C2-FBC0434EF2A6}"/>
    <cellStyle name="20% - Accent3 5 2 2 2" xfId="1368" xr:uid="{E8C82DCB-4156-434C-9EFC-74184C37553C}"/>
    <cellStyle name="20% - Accent3 5 2 2 2 2" xfId="3067" xr:uid="{D6857C79-A379-4B96-96BB-A870C5C13735}"/>
    <cellStyle name="20% - Accent3 5 2 2 2 2 2" xfId="10731" xr:uid="{C42B6B8E-6798-40D7-8D9E-A504D688547F}"/>
    <cellStyle name="20% - Accent3 5 2 2 2 3" xfId="4789" xr:uid="{F4026061-4CA6-486A-BDC8-C7EAD377DB58}"/>
    <cellStyle name="20% - Accent3 5 2 2 2 3 2" xfId="12194" xr:uid="{8B48636C-5A5F-4586-B231-605E9C76EF32}"/>
    <cellStyle name="20% - Accent3 5 2 2 2 4" xfId="7079" xr:uid="{885A9EDE-6054-4A22-B9EF-CE761C06F178}"/>
    <cellStyle name="20% - Accent3 5 2 2 2 4 2" xfId="14272" xr:uid="{FE71EEDF-F26B-461B-9B9B-D625F63BBD3D}"/>
    <cellStyle name="20% - Accent3 5 2 2 2 5" xfId="9111" xr:uid="{2127DDF8-8A16-4F85-AB71-80D3A2A9FB00}"/>
    <cellStyle name="20% - Accent3 5 2 2 2 5 2" xfId="16141" xr:uid="{C5446E08-8E82-4DEF-89FF-F9F7C7E74113}"/>
    <cellStyle name="20% - Accent3 5 2 2 2 6" xfId="9797" xr:uid="{364EB905-24C8-4624-A2C8-E693E4580399}"/>
    <cellStyle name="20% - Accent3 5 2 2 3" xfId="3066" xr:uid="{64212521-8EA6-41DE-9B53-FB77B56AD6FC}"/>
    <cellStyle name="20% - Accent3 5 2 2 3 2" xfId="7080" xr:uid="{575CB0D4-217A-45C4-8292-3256B6842AB5}"/>
    <cellStyle name="20% - Accent3 5 2 2 3 2 2" xfId="14273" xr:uid="{F908307E-3AB7-4104-9A1F-D64691B60B19}"/>
    <cellStyle name="20% - Accent3 5 2 2 3 3" xfId="10730" xr:uid="{227D9615-75CD-4CBD-A636-A4B0B14D4F3F}"/>
    <cellStyle name="20% - Accent3 5 2 2 4" xfId="4564" xr:uid="{A772BEC5-E309-4A5E-B64B-8163C42C219C}"/>
    <cellStyle name="20% - Accent3 5 2 2 4 2" xfId="11963" xr:uid="{B3C5C529-9DB6-465D-9D69-82B7480CA7DB}"/>
    <cellStyle name="20% - Accent3 5 2 2 5" xfId="4985" xr:uid="{73776E5A-7EB0-474D-892A-8E2257391B73}"/>
    <cellStyle name="20% - Accent3 5 2 2 5 2" xfId="12393" xr:uid="{7CE615CA-ED85-41A3-BFCF-6458A246568C}"/>
    <cellStyle name="20% - Accent3 5 2 2 6" xfId="6102" xr:uid="{D26E13BB-EBE1-43B3-AC76-2DED459C2DFA}"/>
    <cellStyle name="20% - Accent3 5 2 2 6 2" xfId="13285" xr:uid="{7E4B8684-029D-48C5-A8E7-059BEB50EECA}"/>
    <cellStyle name="20% - Accent3 5 2 2 7" xfId="6671" xr:uid="{A2FE362D-93E4-4B67-AA61-3675B07F28CC}"/>
    <cellStyle name="20% - Accent3 5 2 2 7 2" xfId="13864" xr:uid="{801C6795-B7EA-47DD-ACB0-B9135D895401}"/>
    <cellStyle name="20% - Accent3 5 2 2 8" xfId="7078" xr:uid="{2FA96404-4D0E-44EC-A98B-7BFEE55EC74E}"/>
    <cellStyle name="20% - Accent3 5 2 2 8 2" xfId="14271" xr:uid="{12D13E92-462F-4F71-8FD2-0FC96857D040}"/>
    <cellStyle name="20% - Accent3 5 2 2 9" xfId="8532" xr:uid="{E77B246F-23F9-45AF-97A5-C3A21018B95E}"/>
    <cellStyle name="20% - Accent3 5 2 2 9 2" xfId="15560" xr:uid="{DF3EE2DA-1198-48F9-A5C8-33AF2D8DD091}"/>
    <cellStyle name="20% - Accent3 5 2 3" xfId="1369" xr:uid="{FDE0B2A9-8D56-4DB1-86A4-8F1DAE302DF0}"/>
    <cellStyle name="20% - Accent3 5 2 3 2" xfId="3068" xr:uid="{3F7CB00A-B588-4B41-A7E6-48C361A0F657}"/>
    <cellStyle name="20% - Accent3 5 2 3 2 2" xfId="10732" xr:uid="{105D2CBB-CF83-4634-B5D0-41A12709DEE3}"/>
    <cellStyle name="20% - Accent3 5 2 3 3" xfId="5001" xr:uid="{D0C81400-B7B0-492E-BAEE-E9340DEDA388}"/>
    <cellStyle name="20% - Accent3 5 2 3 3 2" xfId="12409" xr:uid="{C38412FC-8A62-402F-B40A-8E961682CF36}"/>
    <cellStyle name="20% - Accent3 5 2 3 4" xfId="7081" xr:uid="{9939D7A1-C0EC-4185-AADA-7293828BB6A2}"/>
    <cellStyle name="20% - Accent3 5 2 3 4 2" xfId="14274" xr:uid="{40A27FA3-BB76-41FE-A890-BA5E89375678}"/>
    <cellStyle name="20% - Accent3 5 2 3 5" xfId="8822" xr:uid="{A5C9E0C4-5B42-4126-A27C-0D96F4A7A537}"/>
    <cellStyle name="20% - Accent3 5 2 3 5 2" xfId="15852" xr:uid="{A174E524-3601-4E8B-BACC-CD751E32B7DC}"/>
    <cellStyle name="20% - Accent3 5 2 3 6" xfId="9798" xr:uid="{EBE469AD-60E6-4A7E-9AA4-BEA3B8CF1C51}"/>
    <cellStyle name="20% - Accent3 5 2 4" xfId="3065" xr:uid="{224C8415-C53C-4627-B7BE-5F225FEC9B23}"/>
    <cellStyle name="20% - Accent3 5 2 4 2" xfId="7082" xr:uid="{DF614CB3-BD18-449D-AEFD-9122AB7486B0}"/>
    <cellStyle name="20% - Accent3 5 2 4 2 2" xfId="14275" xr:uid="{F15F7BF7-9825-4072-9582-E4E9D77DDA73}"/>
    <cellStyle name="20% - Accent3 5 2 4 3" xfId="10729" xr:uid="{779C7B43-C605-4C97-B5D3-8C24FB722A35}"/>
    <cellStyle name="20% - Accent3 5 2 5" xfId="4264" xr:uid="{3E8ABD56-30A4-4E0F-839B-34EB8756FE73}"/>
    <cellStyle name="20% - Accent3 5 2 5 2" xfId="11666" xr:uid="{C446706C-18F2-49B3-8232-F2BB11A80CC8}"/>
    <cellStyle name="20% - Accent3 5 2 6" xfId="5093" xr:uid="{10A12267-FE00-4B02-BC92-2C8F9812190F}"/>
    <cellStyle name="20% - Accent3 5 2 6 2" xfId="12501" xr:uid="{A80FC445-418B-48D1-9AE2-79803B3F245E}"/>
    <cellStyle name="20% - Accent3 5 2 7" xfId="5813" xr:uid="{DE40A424-2B3A-410A-9C45-9306506D371A}"/>
    <cellStyle name="20% - Accent3 5 2 7 2" xfId="12996" xr:uid="{CABA2A03-0FE0-4596-96B1-BFB6D2D43AAC}"/>
    <cellStyle name="20% - Accent3 5 2 8" xfId="6382" xr:uid="{654F26F1-3B3C-4621-AFE6-1281560AC4A9}"/>
    <cellStyle name="20% - Accent3 5 2 8 2" xfId="13575" xr:uid="{B656FFDA-0B33-44AD-BC56-CA31EFBD3865}"/>
    <cellStyle name="20% - Accent3 5 2 9" xfId="7077" xr:uid="{CCD339EC-AAFB-4E3C-89B7-B14F74B7BA57}"/>
    <cellStyle name="20% - Accent3 5 2 9 2" xfId="14270" xr:uid="{D0378CB1-3256-4181-8980-36D7030487E9}"/>
    <cellStyle name="20% - Accent3 5 3" xfId="1370" xr:uid="{40E2BD81-83BC-40C3-8168-832B044AD26C}"/>
    <cellStyle name="20% - Accent3 5 3 10" xfId="9799" xr:uid="{34897AF7-63B6-475F-B13C-634D03899D22}"/>
    <cellStyle name="20% - Accent3 5 3 2" xfId="1371" xr:uid="{B258ED57-801E-47C6-B0E4-C23C8E4A2502}"/>
    <cellStyle name="20% - Accent3 5 3 2 2" xfId="3070" xr:uid="{EF955ED1-20EC-4D3B-9872-4A31925CF607}"/>
    <cellStyle name="20% - Accent3 5 3 2 2 2" xfId="10734" xr:uid="{6061F577-9193-4D8F-98CA-1DA208D52EB7}"/>
    <cellStyle name="20% - Accent3 5 3 2 3" xfId="4903" xr:uid="{99A86136-F634-4276-BBBC-EFB7A71B4C26}"/>
    <cellStyle name="20% - Accent3 5 3 2 3 2" xfId="12309" xr:uid="{5473F376-6413-4079-A710-7A61815CC7C9}"/>
    <cellStyle name="20% - Accent3 5 3 2 4" xfId="7084" xr:uid="{20938268-9A45-418C-B418-D1710DB095B2}"/>
    <cellStyle name="20% - Accent3 5 3 2 4 2" xfId="14277" xr:uid="{8B3ABA0B-6331-4A33-9264-C233CC9AB84C}"/>
    <cellStyle name="20% - Accent3 5 3 2 5" xfId="8971" xr:uid="{81F4055E-0925-44E1-8FA1-CF7A7EB9E36B}"/>
    <cellStyle name="20% - Accent3 5 3 2 5 2" xfId="16001" xr:uid="{E2029033-0072-4662-9F9A-D3951115750F}"/>
    <cellStyle name="20% - Accent3 5 3 2 6" xfId="9800" xr:uid="{D9E58D67-3182-4B5C-B1F7-A488584CFC93}"/>
    <cellStyle name="20% - Accent3 5 3 3" xfId="3069" xr:uid="{29BC1081-D899-4B48-B896-5318D75009AD}"/>
    <cellStyle name="20% - Accent3 5 3 3 2" xfId="7085" xr:uid="{5F4EBF1D-7A04-4217-93CA-194FF21DE1DD}"/>
    <cellStyle name="20% - Accent3 5 3 3 2 2" xfId="14278" xr:uid="{6C877F12-1EBF-47CA-A8D4-06BEEDCB2FE1}"/>
    <cellStyle name="20% - Accent3 5 3 3 3" xfId="10733" xr:uid="{48A49F02-62A2-4A2B-8658-FC15ABAE467D}"/>
    <cellStyle name="20% - Accent3 5 3 4" xfId="4424" xr:uid="{09ECADB6-B39A-46FB-811B-1560438385F2}"/>
    <cellStyle name="20% - Accent3 5 3 4 2" xfId="11823" xr:uid="{7610D43E-279A-400B-8207-BEDC03E7FDCB}"/>
    <cellStyle name="20% - Accent3 5 3 5" xfId="4899" xr:uid="{1D2A5CC3-B7A7-41E4-BC61-D859BEEACF92}"/>
    <cellStyle name="20% - Accent3 5 3 5 2" xfId="12305" xr:uid="{7E602BDA-BCE7-4996-9F89-FAACED22FB8E}"/>
    <cellStyle name="20% - Accent3 5 3 6" xfId="5962" xr:uid="{6C7C93AA-4DE4-4535-B24D-F853FD71CCF7}"/>
    <cellStyle name="20% - Accent3 5 3 6 2" xfId="13145" xr:uid="{CB0D81D6-5C76-439B-8572-7B682811793E}"/>
    <cellStyle name="20% - Accent3 5 3 7" xfId="6531" xr:uid="{FF638EAF-23B1-494A-8D96-A2BA703F1ECF}"/>
    <cellStyle name="20% - Accent3 5 3 7 2" xfId="13724" xr:uid="{8EA67BF6-A668-4EBC-9683-1B7F8CAC9465}"/>
    <cellStyle name="20% - Accent3 5 3 8" xfId="7083" xr:uid="{8029E9D9-8271-4D1C-9C38-A0E298118F10}"/>
    <cellStyle name="20% - Accent3 5 3 8 2" xfId="14276" xr:uid="{0E04E5D9-783E-4BE4-AE85-A98540EA3AF9}"/>
    <cellStyle name="20% - Accent3 5 3 9" xfId="8392" xr:uid="{5F22FEE2-DA8D-4E5A-91D6-33CA259711D1}"/>
    <cellStyle name="20% - Accent3 5 3 9 2" xfId="15420" xr:uid="{6BE90866-CCED-4055-8EAA-F2ED8CE6566F}"/>
    <cellStyle name="20% - Accent3 5 4" xfId="1372" xr:uid="{C266DE0C-3BEB-4F46-A049-147506DEC259}"/>
    <cellStyle name="20% - Accent3 5 4 2" xfId="3071" xr:uid="{93A53585-0F1E-4E87-95E1-89C8500AB770}"/>
    <cellStyle name="20% - Accent3 5 4 2 2" xfId="10735" xr:uid="{69F92B3B-04CD-4ED0-AA16-770CB1DA1E40}"/>
    <cellStyle name="20% - Accent3 5 4 3" xfId="4720" xr:uid="{BA65272A-CAC1-4440-8DD3-54CCBEB42B1F}"/>
    <cellStyle name="20% - Accent3 5 4 3 2" xfId="12120" xr:uid="{66D182BB-D8A5-484A-8923-B5B79049423A}"/>
    <cellStyle name="20% - Accent3 5 4 4" xfId="7086" xr:uid="{02522707-A648-4A53-B298-A126A6BC9F2C}"/>
    <cellStyle name="20% - Accent3 5 4 4 2" xfId="14279" xr:uid="{B64B61D3-788A-456A-80BF-9F8AB4C8714D}"/>
    <cellStyle name="20% - Accent3 5 4 5" xfId="8679" xr:uid="{4EE20A59-A776-49E2-BB26-FC08541CFBBC}"/>
    <cellStyle name="20% - Accent3 5 4 5 2" xfId="15709" xr:uid="{55556277-CEC8-4958-9B07-27123120D606}"/>
    <cellStyle name="20% - Accent3 5 4 6" xfId="9801" xr:uid="{4B5958A2-576D-4F0F-B82F-1483ED74C66A}"/>
    <cellStyle name="20% - Accent3 5 5" xfId="3064" xr:uid="{D86FC359-DB14-48CD-8BD1-A58B32517102}"/>
    <cellStyle name="20% - Accent3 5 5 2" xfId="7087" xr:uid="{5C826991-9037-4131-8AEF-F1F2D02A13E7}"/>
    <cellStyle name="20% - Accent3 5 5 2 2" xfId="14280" xr:uid="{BC7D8F40-242F-420D-8366-9EA8DC7C8BC1}"/>
    <cellStyle name="20% - Accent3 5 5 3" xfId="10728" xr:uid="{157EFE6C-3256-4A8F-815C-FFFB8F45D70A}"/>
    <cellStyle name="20% - Accent3 5 6" xfId="4095" xr:uid="{9C469BAD-F9D7-4B2B-AD90-5A7F2EF73E57}"/>
    <cellStyle name="20% - Accent3 5 6 2" xfId="11497" xr:uid="{CC23B1F6-2535-4998-8583-659538D450A4}"/>
    <cellStyle name="20% - Accent3 5 7" xfId="4878" xr:uid="{D4DF4E5B-9ED4-44CC-8BBB-4DE1982B4A2E}"/>
    <cellStyle name="20% - Accent3 5 7 2" xfId="12283" xr:uid="{26DFDB3C-D3A3-427B-8769-89F315D02AE7}"/>
    <cellStyle name="20% - Accent3 5 8" xfId="5670" xr:uid="{F30221A0-43C5-4A1C-96A3-16235F4BC1D5}"/>
    <cellStyle name="20% - Accent3 5 8 2" xfId="12853" xr:uid="{797869F7-8E60-41A1-BA7F-84D9E0576779}"/>
    <cellStyle name="20% - Accent3 5 9" xfId="6239" xr:uid="{5D63D1EB-06BB-4546-BB76-C5A1A9A0845C}"/>
    <cellStyle name="20% - Accent3 5 9 2" xfId="13432" xr:uid="{D755B1BE-CDCA-493A-A3B9-5311079668BA}"/>
    <cellStyle name="20% - Accent3 6" xfId="255" xr:uid="{F6C7EC8D-876C-4995-8F17-7C076A96A214}"/>
    <cellStyle name="20% - Accent3 6 10" xfId="7088" xr:uid="{8B949902-33BE-4549-BBC3-9C207E4D0C8A}"/>
    <cellStyle name="20% - Accent3 6 10 2" xfId="14281" xr:uid="{3071DE0F-B019-4540-9647-F4F99A6CD068}"/>
    <cellStyle name="20% - Accent3 6 11" xfId="8206" xr:uid="{0BCAA2A8-D2DE-43D0-8770-A17C395BB7AB}"/>
    <cellStyle name="20% - Accent3 6 11 2" xfId="15234" xr:uid="{90469699-AAF1-4945-AC04-4DC6FB0898AB}"/>
    <cellStyle name="20% - Accent3 6 12" xfId="9802" xr:uid="{0DE0FA77-2636-48ED-952C-95008DAE613A}"/>
    <cellStyle name="20% - Accent3 6 13" xfId="1373" xr:uid="{59B1DAF9-A74F-43A5-96F2-57DC3B6B582E}"/>
    <cellStyle name="20% - Accent3 6 2" xfId="622" xr:uid="{FD0B19B6-724F-44B4-924A-44F2F28259D0}"/>
    <cellStyle name="20% - Accent3 6 2 10" xfId="8349" xr:uid="{CE8D5101-0FCF-432A-86C8-D65BD4C8B568}"/>
    <cellStyle name="20% - Accent3 6 2 10 2" xfId="15377" xr:uid="{E0FC62B0-497D-4B2B-B437-DDC4FE46EE27}"/>
    <cellStyle name="20% - Accent3 6 2 11" xfId="9803" xr:uid="{9AB00FB3-BD86-4A4D-9498-F692CD6A6BB7}"/>
    <cellStyle name="20% - Accent3 6 2 12" xfId="1374" xr:uid="{C9108C36-CF73-4DB1-BC5E-A3FD81A7E1D4}"/>
    <cellStyle name="20% - Accent3 6 2 2" xfId="1375" xr:uid="{4B639B57-4245-4913-824E-8F468173B3D2}"/>
    <cellStyle name="20% - Accent3 6 2 2 10" xfId="9804" xr:uid="{705DEA50-0C74-4954-B0DE-51BEDB46DF45}"/>
    <cellStyle name="20% - Accent3 6 2 2 2" xfId="1376" xr:uid="{7BDE1B61-A386-42CB-8A89-8B8C2CCBC795}"/>
    <cellStyle name="20% - Accent3 6 2 2 2 2" xfId="3075" xr:uid="{778DD515-1E74-4F38-B972-C8AA3A1F5014}"/>
    <cellStyle name="20% - Accent3 6 2 2 2 2 2" xfId="10739" xr:uid="{02B98FCB-AEE2-4AC8-AF8A-D2049342C770}"/>
    <cellStyle name="20% - Accent3 6 2 2 2 3" xfId="5085" xr:uid="{7703F118-8EBE-4A9F-A3DB-F1908A370EAE}"/>
    <cellStyle name="20% - Accent3 6 2 2 2 3 2" xfId="12493" xr:uid="{31427B09-EE25-42D2-877E-C985C7BA2196}"/>
    <cellStyle name="20% - Accent3 6 2 2 2 4" xfId="7091" xr:uid="{1FF2E3CF-55E6-421F-8451-41F6D726A1FF}"/>
    <cellStyle name="20% - Accent3 6 2 2 2 4 2" xfId="14284" xr:uid="{750BAB2E-C14A-4105-B82E-12260A00C31D}"/>
    <cellStyle name="20% - Accent3 6 2 2 2 5" xfId="9217" xr:uid="{6075CE33-1F4B-4426-A853-43340969C218}"/>
    <cellStyle name="20% - Accent3 6 2 2 2 5 2" xfId="16247" xr:uid="{4B0A4318-BF56-4EF4-B7FE-14D8FF25D62D}"/>
    <cellStyle name="20% - Accent3 6 2 2 2 6" xfId="9805" xr:uid="{0EF8E98F-5910-4E92-9D3C-A3CCD923EAF8}"/>
    <cellStyle name="20% - Accent3 6 2 2 3" xfId="3074" xr:uid="{09F97691-83AD-4496-ACFC-FD3AA0D28367}"/>
    <cellStyle name="20% - Accent3 6 2 2 3 2" xfId="7092" xr:uid="{41A77957-5369-46B8-9E4B-AE0240D8E70E}"/>
    <cellStyle name="20% - Accent3 6 2 2 3 2 2" xfId="14285" xr:uid="{AC1D46DF-02E4-4214-8EE0-B3D0BED14926}"/>
    <cellStyle name="20% - Accent3 6 2 2 3 3" xfId="10738" xr:uid="{4BAE0B5C-FBCF-4C80-98A6-CF47C9C323AF}"/>
    <cellStyle name="20% - Accent3 6 2 2 4" xfId="4670" xr:uid="{BA3733E7-20CF-4904-A3FF-F57968DB50A1}"/>
    <cellStyle name="20% - Accent3 6 2 2 4 2" xfId="12069" xr:uid="{31EAFB74-84A9-4270-9ED4-0D3AB8F9FEAE}"/>
    <cellStyle name="20% - Accent3 6 2 2 5" xfId="4947" xr:uid="{4950BE22-7B26-4905-BBD0-8BEFC36517E2}"/>
    <cellStyle name="20% - Accent3 6 2 2 5 2" xfId="12353" xr:uid="{88450407-9A99-4C34-A4BD-C241E71F6647}"/>
    <cellStyle name="20% - Accent3 6 2 2 6" xfId="6208" xr:uid="{DF267D2B-6DDD-4E6E-B321-56F5CE7D7C79}"/>
    <cellStyle name="20% - Accent3 6 2 2 6 2" xfId="13391" xr:uid="{CF19EC46-78AB-4751-8F2A-E0B521A2A11E}"/>
    <cellStyle name="20% - Accent3 6 2 2 7" xfId="6777" xr:uid="{FED665A7-4C06-48C9-AF9D-F2F1A0050D21}"/>
    <cellStyle name="20% - Accent3 6 2 2 7 2" xfId="13970" xr:uid="{3DCB61E7-1656-4AA2-866A-CC98B7F2E587}"/>
    <cellStyle name="20% - Accent3 6 2 2 8" xfId="7090" xr:uid="{E1383571-FE02-49B3-A6F8-0C548D4EFBDD}"/>
    <cellStyle name="20% - Accent3 6 2 2 8 2" xfId="14283" xr:uid="{339BA2F7-A4A5-4339-A0E6-3A9042A9167F}"/>
    <cellStyle name="20% - Accent3 6 2 2 9" xfId="8638" xr:uid="{1646F037-0442-4754-8C84-983B0DC8EFB1}"/>
    <cellStyle name="20% - Accent3 6 2 2 9 2" xfId="15666" xr:uid="{84FB2A37-7FCC-4B14-A9F1-0D441AD40DFB}"/>
    <cellStyle name="20% - Accent3 6 2 3" xfId="1377" xr:uid="{97BD5F0C-5EE5-4A4C-94D0-575BD9C128AD}"/>
    <cellStyle name="20% - Accent3 6 2 3 2" xfId="3076" xr:uid="{206FE4CD-1212-4A41-A50F-DE60B4A4086D}"/>
    <cellStyle name="20% - Accent3 6 2 3 2 2" xfId="10740" xr:uid="{3F4D05FA-DFCB-4E63-A385-B227959BDC35}"/>
    <cellStyle name="20% - Accent3 6 2 3 3" xfId="4159" xr:uid="{8078E950-3A77-4BE9-8995-8FB630CC8889}"/>
    <cellStyle name="20% - Accent3 6 2 3 3 2" xfId="11561" xr:uid="{8F71F75E-72B0-4641-AA1D-9E10A588EC50}"/>
    <cellStyle name="20% - Accent3 6 2 3 4" xfId="7093" xr:uid="{B7CE0186-88A8-467A-B12F-19A7F2E01C73}"/>
    <cellStyle name="20% - Accent3 6 2 3 4 2" xfId="14286" xr:uid="{FD486009-9775-4049-B322-BE7D357EEB58}"/>
    <cellStyle name="20% - Accent3 6 2 3 5" xfId="8928" xr:uid="{407F3F65-E91A-45F4-B621-47A35EF2E8B4}"/>
    <cellStyle name="20% - Accent3 6 2 3 5 2" xfId="15958" xr:uid="{651344C5-9053-49A9-A3EC-6C2B6346B35C}"/>
    <cellStyle name="20% - Accent3 6 2 3 6" xfId="9806" xr:uid="{04654BC8-2E9A-4799-8125-B2B5BFF104C9}"/>
    <cellStyle name="20% - Accent3 6 2 4" xfId="3073" xr:uid="{08E71989-C6BF-4542-9F6F-C037DE85613A}"/>
    <cellStyle name="20% - Accent3 6 2 4 2" xfId="7094" xr:uid="{6E1E8C28-3CBB-42C4-AD7D-83D81A76CB6C}"/>
    <cellStyle name="20% - Accent3 6 2 4 2 2" xfId="14287" xr:uid="{AEB2F285-F4C3-4BFA-8AB9-257E1173D8B3}"/>
    <cellStyle name="20% - Accent3 6 2 4 3" xfId="10737" xr:uid="{063DBFB4-DB75-4236-AEED-D69346F178CC}"/>
    <cellStyle name="20% - Accent3 6 2 5" xfId="4370" xr:uid="{95C63BEA-3184-4BFF-B784-F7750DE26FE5}"/>
    <cellStyle name="20% - Accent3 6 2 5 2" xfId="11772" xr:uid="{4AC043F3-C605-4445-8C5F-A9DB379DA153}"/>
    <cellStyle name="20% - Accent3 6 2 6" xfId="4708" xr:uid="{9CE13116-F0F2-4CF6-ACE6-5C2FACEB7F9C}"/>
    <cellStyle name="20% - Accent3 6 2 6 2" xfId="12107" xr:uid="{E430A2B0-4420-4507-B6BD-3AFF741BFA1D}"/>
    <cellStyle name="20% - Accent3 6 2 7" xfId="5919" xr:uid="{4D48310A-0185-4478-9570-977EC1C3F7FE}"/>
    <cellStyle name="20% - Accent3 6 2 7 2" xfId="13102" xr:uid="{A44BD1B1-80BD-43AE-828C-0DB41215B1F0}"/>
    <cellStyle name="20% - Accent3 6 2 8" xfId="6488" xr:uid="{19847AE1-91AA-4B3C-86F9-9F5D1F196413}"/>
    <cellStyle name="20% - Accent3 6 2 8 2" xfId="13681" xr:uid="{CD5F6E7D-2CD1-4EE1-ACDE-5C2676711626}"/>
    <cellStyle name="20% - Accent3 6 2 9" xfId="7089" xr:uid="{2B66A3D7-A682-420A-82EA-5F0C64FBA63E}"/>
    <cellStyle name="20% - Accent3 6 2 9 2" xfId="14282" xr:uid="{2C999ABA-5A10-4C99-859A-8D6668BB78D0}"/>
    <cellStyle name="20% - Accent3 6 3" xfId="1378" xr:uid="{F48AD566-E96C-4558-B9F4-DBB8D191C3AE}"/>
    <cellStyle name="20% - Accent3 6 3 10" xfId="9807" xr:uid="{911E1BF5-C755-49DE-9A63-E840163800FE}"/>
    <cellStyle name="20% - Accent3 6 3 2" xfId="1379" xr:uid="{F5241A6C-0040-4FB8-B897-44DE9440F140}"/>
    <cellStyle name="20% - Accent3 6 3 2 2" xfId="3078" xr:uid="{EC04109A-4975-47A6-9EA5-C7DF6A85538C}"/>
    <cellStyle name="20% - Accent3 6 3 2 2 2" xfId="10742" xr:uid="{50E48565-20CB-4F80-8EAB-14ACC87F7082}"/>
    <cellStyle name="20% - Accent3 6 3 2 3" xfId="4940" xr:uid="{3F1239A5-FAA3-4C15-BB26-AA6F88C1127A}"/>
    <cellStyle name="20% - Accent3 6 3 2 3 2" xfId="12346" xr:uid="{2D6A5F54-C7D7-487E-B1BD-F525B5425789}"/>
    <cellStyle name="20% - Accent3 6 3 2 4" xfId="7096" xr:uid="{36A207F4-E523-4DF5-9843-5FD8A5489010}"/>
    <cellStyle name="20% - Accent3 6 3 2 4 2" xfId="14289" xr:uid="{FA19884A-44EA-4115-BDDD-95C1CD4AECB5}"/>
    <cellStyle name="20% - Accent3 6 3 2 5" xfId="9074" xr:uid="{E43E2D14-DEBD-467C-B92E-2AC56F8B841B}"/>
    <cellStyle name="20% - Accent3 6 3 2 5 2" xfId="16104" xr:uid="{986854D0-B3C6-4CB3-8E7E-9E8AFD6CA90F}"/>
    <cellStyle name="20% - Accent3 6 3 2 6" xfId="9808" xr:uid="{900E031A-006E-4C35-96F0-57F183285168}"/>
    <cellStyle name="20% - Accent3 6 3 3" xfId="3077" xr:uid="{1646338B-2F8E-4291-AD9B-3873E6048F2D}"/>
    <cellStyle name="20% - Accent3 6 3 3 2" xfId="7097" xr:uid="{81E2F173-D61A-4335-8D47-1BA1F36233F5}"/>
    <cellStyle name="20% - Accent3 6 3 3 2 2" xfId="14290" xr:uid="{20BE60A9-FE80-483C-A85A-73FBDE6AC641}"/>
    <cellStyle name="20% - Accent3 6 3 3 3" xfId="10741" xr:uid="{F89F13C4-EEDA-46D8-B595-38A3309813FD}"/>
    <cellStyle name="20% - Accent3 6 3 4" xfId="4527" xr:uid="{D4941217-1150-452A-ABA3-A0434C2948CA}"/>
    <cellStyle name="20% - Accent3 6 3 4 2" xfId="11926" xr:uid="{A37FB38A-564C-4838-BCD0-D1606E32CAF2}"/>
    <cellStyle name="20% - Accent3 6 3 5" xfId="5018" xr:uid="{1ED282DF-F5FD-4836-A6D4-CDA9E44C4F7D}"/>
    <cellStyle name="20% - Accent3 6 3 5 2" xfId="12426" xr:uid="{A984D834-1D1A-4C55-988E-4BB7326ED5CC}"/>
    <cellStyle name="20% - Accent3 6 3 6" xfId="6065" xr:uid="{A5B66940-19B9-4BFE-9B94-06FA27008DA2}"/>
    <cellStyle name="20% - Accent3 6 3 6 2" xfId="13248" xr:uid="{E036DD97-BE6B-4543-8B23-486C63D53118}"/>
    <cellStyle name="20% - Accent3 6 3 7" xfId="6634" xr:uid="{B57C4472-497A-472E-911B-CDC147AD8092}"/>
    <cellStyle name="20% - Accent3 6 3 7 2" xfId="13827" xr:uid="{1ACA4458-C75B-4462-8498-534B4BF83F4F}"/>
    <cellStyle name="20% - Accent3 6 3 8" xfId="7095" xr:uid="{DD2CFB78-355A-42D2-8318-BD8691225FE9}"/>
    <cellStyle name="20% - Accent3 6 3 8 2" xfId="14288" xr:uid="{9C5C52BA-B924-457C-91A1-D9A725BC3FC6}"/>
    <cellStyle name="20% - Accent3 6 3 9" xfId="8495" xr:uid="{4C08B5A5-8058-4ADC-84AE-6CAAD4CC300F}"/>
    <cellStyle name="20% - Accent3 6 3 9 2" xfId="15523" xr:uid="{D520A19A-8ED0-48EB-BE8D-7C7C6BAF539E}"/>
    <cellStyle name="20% - Accent3 6 4" xfId="1380" xr:uid="{B6F7CDC7-10C1-4A20-91DD-1C3DE95CD853}"/>
    <cellStyle name="20% - Accent3 6 4 2" xfId="3079" xr:uid="{2AD1165C-3F93-49A6-A01D-3653208342A2}"/>
    <cellStyle name="20% - Accent3 6 4 2 2" xfId="10743" xr:uid="{DA1E1F2A-77C8-4064-AC04-197EA1ABB678}"/>
    <cellStyle name="20% - Accent3 6 4 3" xfId="4967" xr:uid="{88EA03F7-0D87-4D0B-9914-5803947A4B59}"/>
    <cellStyle name="20% - Accent3 6 4 3 2" xfId="12373" xr:uid="{ED0FC267-AA1D-4CDE-AF89-5DFDFB5F95F7}"/>
    <cellStyle name="20% - Accent3 6 4 4" xfId="7098" xr:uid="{C1CC06C7-C4B9-4EA5-A0CD-3E80AD9A5E45}"/>
    <cellStyle name="20% - Accent3 6 4 4 2" xfId="14291" xr:uid="{51BDFC46-DE5A-45F1-ACA6-43D7BFF623B0}"/>
    <cellStyle name="20% - Accent3 6 4 5" xfId="8785" xr:uid="{66D95D7D-6595-4159-8724-6009E1F17B04}"/>
    <cellStyle name="20% - Accent3 6 4 5 2" xfId="15815" xr:uid="{C189F90E-3272-43AF-9F45-248EB0436587}"/>
    <cellStyle name="20% - Accent3 6 4 6" xfId="9809" xr:uid="{A739075B-C64D-4E06-A1B0-6C2DB55FAFAE}"/>
    <cellStyle name="20% - Accent3 6 5" xfId="3072" xr:uid="{312F34CC-0AFA-476D-9EF2-86A880F0E67F}"/>
    <cellStyle name="20% - Accent3 6 5 2" xfId="7099" xr:uid="{68B4AB23-831B-43D6-9A64-6AA0D59D171A}"/>
    <cellStyle name="20% - Accent3 6 5 2 2" xfId="14292" xr:uid="{125FCB41-31BB-420D-833A-C6C0408EF149}"/>
    <cellStyle name="20% - Accent3 6 5 3" xfId="10736" xr:uid="{1057459C-B2C2-4B0A-96C6-C10B63E998EA}"/>
    <cellStyle name="20% - Accent3 6 6" xfId="4225" xr:uid="{8F6DA68C-74B0-40EA-877D-25D3E4D56072}"/>
    <cellStyle name="20% - Accent3 6 6 2" xfId="11627" xr:uid="{14C47EDA-47D9-45AB-970B-6D79A836FD07}"/>
    <cellStyle name="20% - Accent3 6 7" xfId="4726" xr:uid="{C06904C6-FD47-437E-BF3F-89289E701210}"/>
    <cellStyle name="20% - Accent3 6 7 2" xfId="12127" xr:uid="{B2FD926A-D4F1-42A7-8BA7-F09D64D76F8B}"/>
    <cellStyle name="20% - Accent3 6 8" xfId="5776" xr:uid="{8531EC78-8F95-46CA-AE55-88AE459A12F0}"/>
    <cellStyle name="20% - Accent3 6 8 2" xfId="12959" xr:uid="{C41CFC92-040F-4D5C-91F8-7797B6409414}"/>
    <cellStyle name="20% - Accent3 6 9" xfId="6345" xr:uid="{B3C74609-E52B-48D7-B91D-5365C306C1CB}"/>
    <cellStyle name="20% - Accent3 6 9 2" xfId="13538" xr:uid="{10AF9EAF-EFC6-46EE-950A-FA4318BEF688}"/>
    <cellStyle name="20% - Accent3 7" xfId="271" xr:uid="{8CDB6721-B5CF-4517-B0C5-6DE32FC5A807}"/>
    <cellStyle name="20% - Accent3 7 10" xfId="8228" xr:uid="{35C25723-474D-49B2-9500-BF37E16D583A}"/>
    <cellStyle name="20% - Accent3 7 10 2" xfId="15256" xr:uid="{3910DF83-2D15-4104-B318-CCDC8D9F0880}"/>
    <cellStyle name="20% - Accent3 7 11" xfId="9810" xr:uid="{008C16AF-7F29-44CF-97C8-B806E97C0C4D}"/>
    <cellStyle name="20% - Accent3 7 12" xfId="1381" xr:uid="{3F8AAB56-29F8-464F-AE7E-969BBE7D2ECB}"/>
    <cellStyle name="20% - Accent3 7 2" xfId="637" xr:uid="{38212FD0-6B5C-4683-85F5-3AEA41FAD9A0}"/>
    <cellStyle name="20% - Accent3 7 2 10" xfId="9811" xr:uid="{FDDA2589-1714-40F8-9276-C886EEDF0DF1}"/>
    <cellStyle name="20% - Accent3 7 2 11" xfId="1382" xr:uid="{BD268D34-5506-47B2-BE4F-67F73740BE38}"/>
    <cellStyle name="20% - Accent3 7 2 2" xfId="1383" xr:uid="{F47AD8C2-6528-4EB1-8AD2-EC5D1557655F}"/>
    <cellStyle name="20% - Accent3 7 2 2 2" xfId="3082" xr:uid="{503B3674-D2AD-485B-96CE-5FC7021EE111}"/>
    <cellStyle name="20% - Accent3 7 2 2 2 2" xfId="10746" xr:uid="{45A3E4E5-FC9D-4A07-9349-5BDC971B6ECC}"/>
    <cellStyle name="20% - Accent3 7 2 2 3" xfId="4825" xr:uid="{707E69AE-785D-421E-AB7B-86181078BD2B}"/>
    <cellStyle name="20% - Accent3 7 2 2 3 2" xfId="12230" xr:uid="{0AE88554-6CA6-4DAB-A09E-24D76F645786}"/>
    <cellStyle name="20% - Accent3 7 2 2 4" xfId="7102" xr:uid="{C6B7A6E9-C096-4620-8FF2-292715BCD451}"/>
    <cellStyle name="20% - Accent3 7 2 2 4 2" xfId="14295" xr:uid="{078659F8-6EEC-4034-866C-E42833BA91CB}"/>
    <cellStyle name="20% - Accent3 7 2 2 5" xfId="9096" xr:uid="{50DDC2D2-5316-4695-B2F1-FBF596AD1F72}"/>
    <cellStyle name="20% - Accent3 7 2 2 5 2" xfId="16126" xr:uid="{BE5DBED9-02E9-488C-BA28-11B95BCFE0B1}"/>
    <cellStyle name="20% - Accent3 7 2 2 6" xfId="9812" xr:uid="{1DBA9DA8-4F99-4640-BFE0-17F3B4CAC9BA}"/>
    <cellStyle name="20% - Accent3 7 2 3" xfId="3081" xr:uid="{C7DF1335-C579-4AA3-BC09-7AFA618A014F}"/>
    <cellStyle name="20% - Accent3 7 2 3 2" xfId="7103" xr:uid="{4BF31502-7EDC-466C-862A-5666EB88BD80}"/>
    <cellStyle name="20% - Accent3 7 2 3 2 2" xfId="14296" xr:uid="{5ECC72CE-DBB1-4EFF-91F7-6578A5E92F84}"/>
    <cellStyle name="20% - Accent3 7 2 3 3" xfId="10745" xr:uid="{E121F38F-5964-4B53-AC12-5F2931B4F23E}"/>
    <cellStyle name="20% - Accent3 7 2 4" xfId="4549" xr:uid="{78D9FFB1-B528-46DF-ABD3-860196B7314A}"/>
    <cellStyle name="20% - Accent3 7 2 4 2" xfId="11948" xr:uid="{BFD918A7-8456-4A08-AB25-7893A65931FB}"/>
    <cellStyle name="20% - Accent3 7 2 5" xfId="4824" xr:uid="{9B335817-4DC8-463E-96FE-921E947CA69F}"/>
    <cellStyle name="20% - Accent3 7 2 5 2" xfId="12229" xr:uid="{6B7A8461-BD7C-4497-A6BB-5306AA3D66B1}"/>
    <cellStyle name="20% - Accent3 7 2 6" xfId="6087" xr:uid="{1D0C5E92-7564-400F-AB92-3A358B759479}"/>
    <cellStyle name="20% - Accent3 7 2 6 2" xfId="13270" xr:uid="{1C48520A-6AA1-4C64-AD33-885DC3B36D4B}"/>
    <cellStyle name="20% - Accent3 7 2 7" xfId="6656" xr:uid="{EE16CD0F-3B9B-4119-8716-3368F7DF9EBD}"/>
    <cellStyle name="20% - Accent3 7 2 7 2" xfId="13849" xr:uid="{FAF92076-F250-48C3-95F2-84B7324CA2F4}"/>
    <cellStyle name="20% - Accent3 7 2 8" xfId="7101" xr:uid="{B6FE305E-5705-4971-936F-1E91131E47DD}"/>
    <cellStyle name="20% - Accent3 7 2 8 2" xfId="14294" xr:uid="{4B68834D-E423-4FEB-BE79-541110210ED2}"/>
    <cellStyle name="20% - Accent3 7 2 9" xfId="8517" xr:uid="{51223EAC-3B24-4152-A986-B68733D8F6D9}"/>
    <cellStyle name="20% - Accent3 7 2 9 2" xfId="15545" xr:uid="{01E149DB-FBCC-421B-B470-AF591D1C1FE5}"/>
    <cellStyle name="20% - Accent3 7 3" xfId="1384" xr:uid="{E72B5875-7A01-40BC-ACB9-2321EFC7A52C}"/>
    <cellStyle name="20% - Accent3 7 3 2" xfId="3083" xr:uid="{BC8F1CD2-93B2-4EA7-BDA2-180E04D4ABB5}"/>
    <cellStyle name="20% - Accent3 7 3 2 2" xfId="10747" xr:uid="{A6B7AD86-E93C-4D78-97FA-2DDF8DCE7FBE}"/>
    <cellStyle name="20% - Accent3 7 3 3" xfId="4999" xr:uid="{19FF450C-F69E-46F8-B2A4-9622234AF1FD}"/>
    <cellStyle name="20% - Accent3 7 3 3 2" xfId="12407" xr:uid="{D86C3181-CB7E-47DF-A16F-2AC258A41EC7}"/>
    <cellStyle name="20% - Accent3 7 3 4" xfId="7104" xr:uid="{696C5A03-69FD-45AE-8039-72952364E1EC}"/>
    <cellStyle name="20% - Accent3 7 3 4 2" xfId="14297" xr:uid="{E5CA7C99-9893-4EF4-B195-61D56F3E15B3}"/>
    <cellStyle name="20% - Accent3 7 3 5" xfId="8807" xr:uid="{58EBB2CC-7C66-4B75-895B-26668F9367B5}"/>
    <cellStyle name="20% - Accent3 7 3 5 2" xfId="15837" xr:uid="{01CB44DB-E649-4FED-BB52-DAFAB94D0F69}"/>
    <cellStyle name="20% - Accent3 7 3 6" xfId="9813" xr:uid="{C8FF6FB4-3B9C-4286-A4CD-4CD5FACCFC3A}"/>
    <cellStyle name="20% - Accent3 7 4" xfId="3080" xr:uid="{5D8CA4D9-734E-4DD9-9818-719D7FBDF8B9}"/>
    <cellStyle name="20% - Accent3 7 4 2" xfId="7105" xr:uid="{FB1EFFB4-C788-40F5-8275-2BCBA5E1A7B6}"/>
    <cellStyle name="20% - Accent3 7 4 2 2" xfId="14298" xr:uid="{8CB188DA-997F-480C-B4FE-AC4A3FE8041C}"/>
    <cellStyle name="20% - Accent3 7 4 3" xfId="10744" xr:uid="{CC473A35-3DC3-4ADA-A92D-6A0D95365864}"/>
    <cellStyle name="20% - Accent3 7 5" xfId="4247" xr:uid="{2F2FFC2C-3D7F-4471-A3A6-F6418445F6D5}"/>
    <cellStyle name="20% - Accent3 7 5 2" xfId="11649" xr:uid="{2AC49CB1-0896-4959-824B-D7BE55992CFE}"/>
    <cellStyle name="20% - Accent3 7 6" xfId="4788" xr:uid="{230D0F95-A0AE-4967-A972-243498FFEC85}"/>
    <cellStyle name="20% - Accent3 7 6 2" xfId="12193" xr:uid="{6760CF30-F76D-4F37-8F51-E98DB28BD2C6}"/>
    <cellStyle name="20% - Accent3 7 7" xfId="5798" xr:uid="{A87AFD54-C825-499D-88EC-46DC23A92D9E}"/>
    <cellStyle name="20% - Accent3 7 7 2" xfId="12981" xr:uid="{E7D33BF4-8D94-48E6-8164-918F85B1276B}"/>
    <cellStyle name="20% - Accent3 7 8" xfId="6367" xr:uid="{BFFEF4C3-BF2D-4FB2-A9FC-5940BB9DA7EC}"/>
    <cellStyle name="20% - Accent3 7 8 2" xfId="13560" xr:uid="{A35A9397-44FC-4D3F-B120-134EBD61B16F}"/>
    <cellStyle name="20% - Accent3 7 9" xfId="7100" xr:uid="{9E793B11-C8E9-48AE-910D-B02E47BC7C06}"/>
    <cellStyle name="20% - Accent3 7 9 2" xfId="14293" xr:uid="{F9B415E3-7BD8-4F51-A4F2-9647CB8A5B63}"/>
    <cellStyle name="20% - Accent3 8" xfId="285" xr:uid="{3D9A726E-79C6-4D18-9C8D-FF5991685BC7}"/>
    <cellStyle name="20% - Accent3 8 10" xfId="9814" xr:uid="{ED1D839E-F212-4ABC-83E1-6C74D34C8286}"/>
    <cellStyle name="20% - Accent3 8 11" xfId="1385" xr:uid="{07F4EAB8-C009-482A-A716-8A7A9A04F140}"/>
    <cellStyle name="20% - Accent3 8 2" xfId="651" xr:uid="{28466636-64DE-446C-841B-E6B1DADDF2AE}"/>
    <cellStyle name="20% - Accent3 8 2 2" xfId="3085" xr:uid="{D63DA292-B6BF-46C1-9E67-563A1247E49E}"/>
    <cellStyle name="20% - Accent3 8 2 2 2" xfId="10749" xr:uid="{8E969BEA-00B6-4AED-9C8E-D08457796D61}"/>
    <cellStyle name="20% - Accent3 8 2 3" xfId="4410" xr:uid="{FD7E6B8C-D728-4069-9360-BBE84A059EF9}"/>
    <cellStyle name="20% - Accent3 8 2 3 2" xfId="11809" xr:uid="{7E5D3F40-131D-47CC-A5AC-6D6E8BEE0A9F}"/>
    <cellStyle name="20% - Accent3 8 2 4" xfId="7107" xr:uid="{0BAE8A34-D516-425C-A508-7E3B050566E5}"/>
    <cellStyle name="20% - Accent3 8 2 4 2" xfId="14300" xr:uid="{FC45AE75-5E97-4B9E-A8C2-F3DE8E236C69}"/>
    <cellStyle name="20% - Accent3 8 2 5" xfId="8948" xr:uid="{330B7BC1-B19C-46E9-B5D5-2A3D6007329F}"/>
    <cellStyle name="20% - Accent3 8 2 5 2" xfId="15978" xr:uid="{AA3ED2F8-3B6E-4CEB-857D-BC40754CCBB9}"/>
    <cellStyle name="20% - Accent3 8 2 6" xfId="9815" xr:uid="{5BB97DE1-1419-45B8-9FCF-A12556A10177}"/>
    <cellStyle name="20% - Accent3 8 2 7" xfId="1386" xr:uid="{06A63DC3-E8F9-4EC9-A303-2B58F80FF046}"/>
    <cellStyle name="20% - Accent3 8 3" xfId="3084" xr:uid="{9D30A7EE-8A05-4DA4-968C-EDE03062603D}"/>
    <cellStyle name="20% - Accent3 8 3 2" xfId="7108" xr:uid="{E612B3D9-E11B-4453-9E33-46EABFAED264}"/>
    <cellStyle name="20% - Accent3 8 3 2 2" xfId="14301" xr:uid="{52B895F2-3813-4652-8EF7-207A9F84AF1F}"/>
    <cellStyle name="20% - Accent3 8 3 3" xfId="10748" xr:uid="{A049CE5C-BDF0-47A6-B011-48C0D8D4D40B}"/>
    <cellStyle name="20% - Accent3 8 4" xfId="4391" xr:uid="{6201A6B2-2900-4CCC-B814-D1E06A6DABB8}"/>
    <cellStyle name="20% - Accent3 8 4 2" xfId="11792" xr:uid="{88674B03-6D1F-4B1D-8516-17BD1E6D3B50}"/>
    <cellStyle name="20% - Accent3 8 5" xfId="4406" xr:uid="{6C192E15-1F46-4371-B2DD-C463BFA1DB71}"/>
    <cellStyle name="20% - Accent3 8 5 2" xfId="11805" xr:uid="{93BAB2E1-7947-4399-8DF2-3E3ACAE5B595}"/>
    <cellStyle name="20% - Accent3 8 6" xfId="5939" xr:uid="{15ABC908-D2CD-4F83-B860-7935E06E330C}"/>
    <cellStyle name="20% - Accent3 8 6 2" xfId="13122" xr:uid="{07FD4CBE-7F3D-4A3D-9DF7-86CE2639A5EE}"/>
    <cellStyle name="20% - Accent3 8 7" xfId="6508" xr:uid="{6FD0D30D-4DB1-42A8-8389-F609DA3EEA7F}"/>
    <cellStyle name="20% - Accent3 8 7 2" xfId="13701" xr:uid="{DD54196F-9DA9-4B77-A4C8-5C26B1911D82}"/>
    <cellStyle name="20% - Accent3 8 8" xfId="7106" xr:uid="{C6282ACB-2D5C-4D22-A573-7416DF7EB727}"/>
    <cellStyle name="20% - Accent3 8 8 2" xfId="14299" xr:uid="{A43C85DA-CC03-428D-B8FB-162498245D1A}"/>
    <cellStyle name="20% - Accent3 8 9" xfId="8369" xr:uid="{32670958-1075-4317-B44D-2A7C7B6727AC}"/>
    <cellStyle name="20% - Accent3 8 9 2" xfId="15397" xr:uid="{083D0E0C-70AC-4D08-822B-EAD90D9A4579}"/>
    <cellStyle name="20% - Accent3 9" xfId="298" xr:uid="{BFD1C8B7-6CE6-4FF9-A6E2-92DC67810F2B}"/>
    <cellStyle name="20% - Accent3 9 2" xfId="664" xr:uid="{DF05A01E-CBBB-4E23-AFE4-62F30CE9C5EF}"/>
    <cellStyle name="20% - Accent3 9 2 2" xfId="10750" xr:uid="{2EBF222A-D4CE-409F-931E-72CF52B4C068}"/>
    <cellStyle name="20% - Accent3 9 2 3" xfId="3086" xr:uid="{E74BF3FE-9807-49A4-A941-8C473CE0D9E2}"/>
    <cellStyle name="20% - Accent3 9 3" xfId="4061" xr:uid="{187533D4-11B7-4FEF-BA05-B0173D5851BE}"/>
    <cellStyle name="20% - Accent3 9 3 2" xfId="11462" xr:uid="{673B0D63-27AF-48D1-B3B8-2CD6F4E392F4}"/>
    <cellStyle name="20% - Accent3 9 4" xfId="7109" xr:uid="{B37CC164-DC47-41AB-BF8C-98BF09DBA132}"/>
    <cellStyle name="20% - Accent3 9 4 2" xfId="14302" xr:uid="{E757B40C-63A0-40FC-BDBD-61573AAD60E8}"/>
    <cellStyle name="20% - Accent3 9 5" xfId="9330" xr:uid="{804A7F97-C1EF-4BEE-95EE-60014E3E5551}"/>
    <cellStyle name="20% - Accent3 9 5 2" xfId="16313" xr:uid="{28B4075A-F10F-4E95-8C1B-FC4285F60BA0}"/>
    <cellStyle name="20% - Accent3 9 6" xfId="9816" xr:uid="{FEE53641-C882-4EE0-B280-220B2DDD60F4}"/>
    <cellStyle name="20% - Accent3 9 7" xfId="1387" xr:uid="{CE706039-E303-44DA-81B0-5BBDC5AD09DD}"/>
    <cellStyle name="20% - Accent4" xfId="35" builtinId="42" customBuiltin="1"/>
    <cellStyle name="20% - Accent4 10" xfId="313" xr:uid="{70F486A5-1E16-4162-A61B-ED653A117071}"/>
    <cellStyle name="20% - Accent4 10 2" xfId="679" xr:uid="{688A0349-6A51-49B6-A514-A2979E1F12A3}"/>
    <cellStyle name="20% - Accent4 10 2 2" xfId="4753" xr:uid="{BBDE3CC5-8F0D-476B-9D61-ABADBD8EB2EA}"/>
    <cellStyle name="20% - Accent4 10 2 2 2" xfId="12156" xr:uid="{FE1BA01B-B4D0-4050-BDCF-273C5C2905AE}"/>
    <cellStyle name="20% - Accent4 10 2 3" xfId="7112" xr:uid="{2CB35D94-65C9-4673-BD23-4A26B17C87A2}"/>
    <cellStyle name="20% - Accent4 10 2 3 2" xfId="14305" xr:uid="{419E31C9-FCE1-42C3-9209-F052536F3FD9}"/>
    <cellStyle name="20% - Accent4 10 2 4" xfId="10752" xr:uid="{F9D3C627-2CBE-4311-AD19-BBBF34DD373D}"/>
    <cellStyle name="20% - Accent4 10 2 5" xfId="3088" xr:uid="{7083F613-8CBD-4105-9BA3-D85CF1F9CE9B}"/>
    <cellStyle name="20% - Accent4 10 3" xfId="4987" xr:uid="{9178794E-F448-4B92-9642-6D4CFDCFF314}"/>
    <cellStyle name="20% - Accent4 10 3 2" xfId="12395" xr:uid="{84598D3C-3FBA-4534-BFEE-0CD93681AC73}"/>
    <cellStyle name="20% - Accent4 10 4" xfId="7111" xr:uid="{40FA2D55-AD1A-41DE-90A8-BB8052E49C7C}"/>
    <cellStyle name="20% - Accent4 10 4 2" xfId="14304" xr:uid="{8F6A5BA2-7E01-4C91-A991-E5BA77EC64EA}"/>
    <cellStyle name="20% - Accent4 10 5" xfId="9420" xr:uid="{748B6BE2-80BE-4E9F-902F-1C7650B2FDBA}"/>
    <cellStyle name="20% - Accent4 10 5 2" xfId="16403" xr:uid="{B890198B-7279-42B7-8E6C-1740B1B1792B}"/>
    <cellStyle name="20% - Accent4 10 6" xfId="9818" xr:uid="{29D74839-AF75-4618-AED2-7D699B1800F7}"/>
    <cellStyle name="20% - Accent4 10 7" xfId="1389" xr:uid="{B865FEC2-7040-4FF5-9C51-D462CA34BC02}"/>
    <cellStyle name="20% - Accent4 11" xfId="326" xr:uid="{F5523708-091E-4564-90B2-2DC77777C158}"/>
    <cellStyle name="20% - Accent4 11 2" xfId="692" xr:uid="{472E3D85-9340-41C2-A714-C39901B51D55}"/>
    <cellStyle name="20% - Accent4 11 2 2" xfId="10753" xr:uid="{548E039E-6979-48DF-A5E2-F9DF207FF94B}"/>
    <cellStyle name="20% - Accent4 11 2 3" xfId="3089" xr:uid="{0488655F-AE2B-44A2-B60A-B0828C08776D}"/>
    <cellStyle name="20% - Accent4 11 3" xfId="4881" xr:uid="{BAA553BE-8D59-45FC-9BE4-8E73B97A3CB6}"/>
    <cellStyle name="20% - Accent4 11 3 2" xfId="12286" xr:uid="{9FBCAC43-F414-4700-9CC3-148BC6EFA802}"/>
    <cellStyle name="20% - Accent4 11 4" xfId="7113" xr:uid="{963D88F5-4D60-41BB-B4F4-308492A1FAA7}"/>
    <cellStyle name="20% - Accent4 11 4 2" xfId="14306" xr:uid="{2052D3C3-B1E9-42EF-A39B-4C8C7E354411}"/>
    <cellStyle name="20% - Accent4 11 5" xfId="9509" xr:uid="{8C774480-171B-47A2-8F2F-6481199A3E0D}"/>
    <cellStyle name="20% - Accent4 11 5 2" xfId="16492" xr:uid="{E4D6431B-2150-4267-B913-DCD3DEFD8B1E}"/>
    <cellStyle name="20% - Accent4 11 6" xfId="9819" xr:uid="{615FBEAF-0A0B-4502-966D-43E3BD4BB351}"/>
    <cellStyle name="20% - Accent4 11 7" xfId="1390" xr:uid="{F7A50FF2-6C3E-4882-99DC-74A29B2CFBDD}"/>
    <cellStyle name="20% - Accent4 12" xfId="339" xr:uid="{22B0431E-D947-44CD-94B4-B61324BA379D}"/>
    <cellStyle name="20% - Accent4 12 2" xfId="705" xr:uid="{119632BB-410F-44B7-BD23-6EBF903FE266}"/>
    <cellStyle name="20% - Accent4 12 2 2" xfId="3091" xr:uid="{A0950C91-685A-4F8C-8088-2939B038B947}"/>
    <cellStyle name="20% - Accent4 12 2 2 2" xfId="10755" xr:uid="{FD31A176-BF54-4798-92DC-7CC67C9A84C8}"/>
    <cellStyle name="20% - Accent4 12 2 3" xfId="5063" xr:uid="{A17E14B1-E938-4F3E-866A-3746B9C01153}"/>
    <cellStyle name="20% - Accent4 12 2 3 2" xfId="12471" xr:uid="{67E8C5D0-7367-4C83-B3DB-D5B8D7088DCD}"/>
    <cellStyle name="20% - Accent4 12 2 4" xfId="7115" xr:uid="{597C6892-6F86-46F7-98DA-05B5D07C0E49}"/>
    <cellStyle name="20% - Accent4 12 2 4 2" xfId="14308" xr:uid="{BCE8774B-190A-4A3F-98F9-BD09FC8FF350}"/>
    <cellStyle name="20% - Accent4 12 2 5" xfId="9821" xr:uid="{272059FB-5E4D-4A1D-96D7-8CC6080ED41D}"/>
    <cellStyle name="20% - Accent4 12 2 6" xfId="1392" xr:uid="{487CD6D0-B705-4DE3-A272-A7EC7CC3E2F8}"/>
    <cellStyle name="20% - Accent4 12 3" xfId="3090" xr:uid="{69C7B5A5-61DF-4EE7-B319-4E7DA849E2C9}"/>
    <cellStyle name="20% - Accent4 12 3 2" xfId="10754" xr:uid="{C9B868FF-2801-4163-B4DD-E68DEAFC24DA}"/>
    <cellStyle name="20% - Accent4 12 4" xfId="4760" xr:uid="{75AD2086-E59B-4F29-A919-4A768664D502}"/>
    <cellStyle name="20% - Accent4 12 4 2" xfId="12163" xr:uid="{E12FACBB-CD1C-487C-9008-FA856DC970EE}"/>
    <cellStyle name="20% - Accent4 12 5" xfId="7114" xr:uid="{08CF2FA0-331A-4F8F-8185-B62F372205D5}"/>
    <cellStyle name="20% - Accent4 12 5 2" xfId="14307" xr:uid="{79BBBD80-CB91-4A07-9543-41FD54A77AC0}"/>
    <cellStyle name="20% - Accent4 12 6" xfId="8665" xr:uid="{399FAC4A-5B9A-4F3B-915D-8BC049993B24}"/>
    <cellStyle name="20% - Accent4 12 6 2" xfId="15693" xr:uid="{3D13DF91-F4EE-48B9-90E8-DFED491B0D32}"/>
    <cellStyle name="20% - Accent4 12 7" xfId="9820" xr:uid="{0A105E4B-6485-47CB-9AA1-776E0497FE6E}"/>
    <cellStyle name="20% - Accent4 12 8" xfId="1391" xr:uid="{5C080C88-A6CB-42B4-AF3E-41207D3DD660}"/>
    <cellStyle name="20% - Accent4 13" xfId="352" xr:uid="{7B272135-8DB9-458A-8366-38C8B65CFC9F}"/>
    <cellStyle name="20% - Accent4 13 2" xfId="720" xr:uid="{8D831B14-6B78-459F-860E-2C350D27B40F}"/>
    <cellStyle name="20% - Accent4 13 2 2" xfId="10756" xr:uid="{2799C335-869A-45C2-BAE4-BD003330CA07}"/>
    <cellStyle name="20% - Accent4 13 2 3" xfId="3092" xr:uid="{14544F50-2324-4E13-A92A-C18236723B5D}"/>
    <cellStyle name="20% - Accent4 13 3" xfId="4778" xr:uid="{A40D3190-8C75-473D-A47F-B43A5BD768D8}"/>
    <cellStyle name="20% - Accent4 13 3 2" xfId="12182" xr:uid="{C7402CA5-D2C9-4847-BA23-6257D633A4DA}"/>
    <cellStyle name="20% - Accent4 13 4" xfId="7116" xr:uid="{6A7AE55E-4133-408F-8451-58F20CD5B25C}"/>
    <cellStyle name="20% - Accent4 13 4 2" xfId="14309" xr:uid="{1BF4418E-5C35-4FEE-85DC-F1D6D69CE521}"/>
    <cellStyle name="20% - Accent4 13 5" xfId="9822" xr:uid="{A32AC3C4-C953-490A-B26B-565BB449B59A}"/>
    <cellStyle name="20% - Accent4 13 6" xfId="1393" xr:uid="{617644C9-3BB0-4029-B0F7-7D6570308065}"/>
    <cellStyle name="20% - Accent4 14" xfId="365" xr:uid="{5E0779AA-21C3-468B-B0A2-58E7DF4F620C}"/>
    <cellStyle name="20% - Accent4 14 2" xfId="733" xr:uid="{8575F543-57EA-4AF3-AEEF-0044CD4AAE41}"/>
    <cellStyle name="20% - Accent4 14 2 2" xfId="10757" xr:uid="{D99C3A69-785B-45F6-B218-37A60222E58A}"/>
    <cellStyle name="20% - Accent4 14 2 3" xfId="3093" xr:uid="{85855F0D-67E7-41EE-B6C0-AC3441078E16}"/>
    <cellStyle name="20% - Accent4 14 3" xfId="4868" xr:uid="{FC2200AC-0918-4D55-8AC1-A5D4FE34AA1C}"/>
    <cellStyle name="20% - Accent4 14 3 2" xfId="12273" xr:uid="{82253FCD-EB03-4F09-A354-85F3B4096C56}"/>
    <cellStyle name="20% - Accent4 14 4" xfId="7117" xr:uid="{5B347144-EE84-4566-9124-FBD1A82F8A94}"/>
    <cellStyle name="20% - Accent4 14 4 2" xfId="14310" xr:uid="{F07A4085-63F4-484F-9EDC-DCF2B07AEFCD}"/>
    <cellStyle name="20% - Accent4 14 5" xfId="9823" xr:uid="{54F6030A-0B92-4689-9A38-D35F19AA69C9}"/>
    <cellStyle name="20% - Accent4 14 6" xfId="1394" xr:uid="{77B68B95-DA82-4B90-B68B-972CA2FBCE90}"/>
    <cellStyle name="20% - Accent4 15" xfId="378" xr:uid="{B549D66A-BD25-4301-ADB0-AD418EFC15FD}"/>
    <cellStyle name="20% - Accent4 15 2" xfId="746" xr:uid="{F3B5F865-1723-43C2-8F14-BC2E285B73F5}"/>
    <cellStyle name="20% - Accent4 15 2 2" xfId="10758" xr:uid="{66D24B07-84A9-4105-ACA7-A3436D9BDB8A}"/>
    <cellStyle name="20% - Accent4 15 2 3" xfId="3094" xr:uid="{5B50C601-0C36-43BA-90F8-353DBD4328D5}"/>
    <cellStyle name="20% - Accent4 15 3" xfId="4784" xr:uid="{F1B79DDA-3EE6-433C-A473-6D7D1688252E}"/>
    <cellStyle name="20% - Accent4 15 3 2" xfId="12189" xr:uid="{B3E04284-C5F5-47CF-A6EE-42975DF67924}"/>
    <cellStyle name="20% - Accent4 15 4" xfId="7118" xr:uid="{84128C5C-1BA6-45E4-B83E-0FD4C2A6E145}"/>
    <cellStyle name="20% - Accent4 15 4 2" xfId="14311" xr:uid="{A6DEB303-FDDE-43EC-89A3-5142599529CF}"/>
    <cellStyle name="20% - Accent4 15 5" xfId="9824" xr:uid="{B86D89EF-9F75-496E-A106-661227A24B4D}"/>
    <cellStyle name="20% - Accent4 15 6" xfId="1395" xr:uid="{346D9BB3-FA7E-4682-B78B-BDC0B8522655}"/>
    <cellStyle name="20% - Accent4 16" xfId="391" xr:uid="{BDDA8A96-F4F1-4DFB-862F-5D5F02A81DFE}"/>
    <cellStyle name="20% - Accent4 16 2" xfId="759" xr:uid="{01EDC08C-59CD-4E5A-AAA3-4FBE38D9A85E}"/>
    <cellStyle name="20% - Accent4 16 2 2" xfId="10759" xr:uid="{B8C61EA9-855F-4B42-B873-14BD34272CA5}"/>
    <cellStyle name="20% - Accent4 16 2 3" xfId="3095" xr:uid="{B1F07F09-9952-4EA4-B750-7FF9B9682160}"/>
    <cellStyle name="20% - Accent4 16 3" xfId="5031" xr:uid="{42E73774-7911-4223-903A-0A930DB85557}"/>
    <cellStyle name="20% - Accent4 16 3 2" xfId="12439" xr:uid="{FFF8CD11-8080-4690-A218-F5DC4A986089}"/>
    <cellStyle name="20% - Accent4 16 4" xfId="7119" xr:uid="{4D005F85-2912-4611-9A13-45420A8CD084}"/>
    <cellStyle name="20% - Accent4 16 4 2" xfId="14312" xr:uid="{4E724D48-1FDD-4CE3-9A8A-80B6C9665C5C}"/>
    <cellStyle name="20% - Accent4 16 5" xfId="9825" xr:uid="{26E70493-0B51-4978-9541-8EB9806055BC}"/>
    <cellStyle name="20% - Accent4 16 6" xfId="1396" xr:uid="{927C6DD5-03EB-4236-B05D-CDF3B617247E}"/>
    <cellStyle name="20% - Accent4 17" xfId="404" xr:uid="{6826AA53-7BCB-4069-8142-97CAAB6A642E}"/>
    <cellStyle name="20% - Accent4 17 2" xfId="772" xr:uid="{4FF928B8-918A-4FE9-89BD-2F530E3F7681}"/>
    <cellStyle name="20% - Accent4 17 2 2" xfId="10760" xr:uid="{C8D30368-82BD-4B8D-911B-C54533FBA839}"/>
    <cellStyle name="20% - Accent4 17 2 3" xfId="3096" xr:uid="{00127069-A9DE-4902-862C-A154B4D92E1B}"/>
    <cellStyle name="20% - Accent4 17 3" xfId="5069" xr:uid="{91C954B7-578F-4992-9AF7-AC49BDEED5D1}"/>
    <cellStyle name="20% - Accent4 17 3 2" xfId="12477" xr:uid="{D1B6B4C3-9121-4397-BF5F-B42172B295FD}"/>
    <cellStyle name="20% - Accent4 17 4" xfId="7120" xr:uid="{2E749B76-F9EF-483E-AAA4-2C1AB59D7451}"/>
    <cellStyle name="20% - Accent4 17 4 2" xfId="14313" xr:uid="{83952941-74C7-48D3-ACE0-F4F381CE5E5E}"/>
    <cellStyle name="20% - Accent4 17 5" xfId="9826" xr:uid="{6E7CDAB8-70F2-4468-B861-F69C4D7FC95C}"/>
    <cellStyle name="20% - Accent4 17 6" xfId="1397" xr:uid="{DD00CAE8-AF28-4A40-A9F0-30E393FC155D}"/>
    <cellStyle name="20% - Accent4 18" xfId="417" xr:uid="{6F8E0573-BC2F-4724-BE1C-7497BC1AF3D2}"/>
    <cellStyle name="20% - Accent4 18 2" xfId="785" xr:uid="{C64A087F-307E-46B5-8322-8BB606B97A81}"/>
    <cellStyle name="20% - Accent4 18 2 2" xfId="10761" xr:uid="{ECECD9B6-6D0A-456F-83FA-7FAF237A6AD1}"/>
    <cellStyle name="20% - Accent4 18 2 3" xfId="3097" xr:uid="{42CA5773-D419-4799-8713-5796496389BC}"/>
    <cellStyle name="20% - Accent4 18 3" xfId="4783" xr:uid="{52172FE0-A2E7-4793-96FD-BCACF1DB8DC6}"/>
    <cellStyle name="20% - Accent4 18 3 2" xfId="12188" xr:uid="{42725C46-78DB-428F-92E0-2127F1B5B60E}"/>
    <cellStyle name="20% - Accent4 18 4" xfId="7121" xr:uid="{36895355-A73C-47FC-8A0E-DD8C729E797B}"/>
    <cellStyle name="20% - Accent4 18 4 2" xfId="14314" xr:uid="{4C05F065-BFAF-45A8-9804-DB9805475677}"/>
    <cellStyle name="20% - Accent4 18 5" xfId="9827" xr:uid="{00855B71-BC2E-4999-BF40-FA2357D1B917}"/>
    <cellStyle name="20% - Accent4 18 6" xfId="1398" xr:uid="{C8F6926E-A71B-4BF3-AF0A-8C5B3568C10D}"/>
    <cellStyle name="20% - Accent4 19" xfId="430" xr:uid="{CCF36460-3AFA-453E-A626-929020946027}"/>
    <cellStyle name="20% - Accent4 19 2" xfId="798" xr:uid="{C5F75401-1B33-470D-BF8B-A2BA325E22F0}"/>
    <cellStyle name="20% - Accent4 19 2 2" xfId="11430" xr:uid="{D1686233-F89B-4A47-A3E9-02F6A4C019A0}"/>
    <cellStyle name="20% - Accent4 19 3" xfId="4745" xr:uid="{26F3BC9C-3AFA-412C-9848-458D563027B0}"/>
    <cellStyle name="20% - Accent4 19 3 2" xfId="12148" xr:uid="{68A5FE14-CA53-4430-AC43-E7787154D408}"/>
    <cellStyle name="20% - Accent4 19 4" xfId="7122" xr:uid="{7FA1E2D7-FB47-4505-A228-0214B73E61FD}"/>
    <cellStyle name="20% - Accent4 19 4 2" xfId="14315" xr:uid="{6BF92001-EE22-4521-949D-FB87C64EFCFD}"/>
    <cellStyle name="20% - Accent4 19 5" xfId="10493" xr:uid="{556376A0-481B-48F4-8306-8549523A1C16}"/>
    <cellStyle name="20% - Accent4 2" xfId="202" xr:uid="{DA53DC1E-7246-4245-A0E7-40F76BB14FCE}"/>
    <cellStyle name="20% - Accent4 2 10" xfId="4141" xr:uid="{B2050B2D-F045-4868-BE71-00FC923284D7}"/>
    <cellStyle name="20% - Accent4 2 10 2" xfId="7124" xr:uid="{A482614A-1BB4-4462-85AE-4DE34ACE7445}"/>
    <cellStyle name="20% - Accent4 2 10 2 2" xfId="14317" xr:uid="{1DE2C69B-378A-4AAF-BE72-885BE3B61CC6}"/>
    <cellStyle name="20% - Accent4 2 10 3" xfId="11543" xr:uid="{8B9B4977-8B6D-46A5-AFC1-F69FCAC9A70A}"/>
    <cellStyle name="20% - Accent4 2 11" xfId="4836" xr:uid="{0FD8A538-416A-4EB9-BF00-EA7BA9C3FEAD}"/>
    <cellStyle name="20% - Accent4 2 11 2" xfId="12241" xr:uid="{E0B69DB0-1DE5-4BA5-B230-C090885C9535}"/>
    <cellStyle name="20% - Accent4 2 12" xfId="5714" xr:uid="{88A248C0-7AED-47AB-9E30-5CF712CB094A}"/>
    <cellStyle name="20% - Accent4 2 12 2" xfId="12897" xr:uid="{D58DD2EC-926C-4C08-925E-BA4128C43ECD}"/>
    <cellStyle name="20% - Accent4 2 13" xfId="6283" xr:uid="{00B2CD6C-5992-4D86-AB7B-A10E6BACA98F}"/>
    <cellStyle name="20% - Accent4 2 13 2" xfId="13476" xr:uid="{35444147-FAC6-41D8-AD39-B8664245887B}"/>
    <cellStyle name="20% - Accent4 2 14" xfId="7123" xr:uid="{6367645D-3B98-4CA9-BEEA-376C1B051047}"/>
    <cellStyle name="20% - Accent4 2 14 2" xfId="14316" xr:uid="{772CC4B0-118E-4A2C-A77B-FC0AAD8132F1}"/>
    <cellStyle name="20% - Accent4 2 15" xfId="8144" xr:uid="{F6452C2A-8DF6-43EE-9D9D-3DB51A72098B}"/>
    <cellStyle name="20% - Accent4 2 15 2" xfId="15172" xr:uid="{8A6AEF79-630F-4AE3-9454-44E65C35DB7A}"/>
    <cellStyle name="20% - Accent4 2 16" xfId="9569" xr:uid="{C6182248-F249-48B4-A1C6-F3720ACD57D8}"/>
    <cellStyle name="20% - Accent4 2 17" xfId="9828" xr:uid="{C88919D0-4BBA-4D38-ACBF-F19C68701008}"/>
    <cellStyle name="20% - Accent4 2 18" xfId="1399" xr:uid="{D2AB386C-67AB-4285-94C8-929BB514B255}"/>
    <cellStyle name="20% - Accent4 2 2" xfId="570" xr:uid="{32A4341B-498F-430F-9339-741F06043748}"/>
    <cellStyle name="20% - Accent4 2 2 10" xfId="7125" xr:uid="{83CBCE73-2650-4D51-821B-3F3613A9EA49}"/>
    <cellStyle name="20% - Accent4 2 2 10 2" xfId="14318" xr:uid="{04939F10-7DE0-4A89-BA14-6A880A1C3FF7}"/>
    <cellStyle name="20% - Accent4 2 2 11" xfId="8190" xr:uid="{317A09D1-FBF0-4FB6-A900-79A68D77DAB4}"/>
    <cellStyle name="20% - Accent4 2 2 11 2" xfId="15218" xr:uid="{EEF994E1-B767-4BE9-902E-ACC0CBEE8527}"/>
    <cellStyle name="20% - Accent4 2 2 12" xfId="9829" xr:uid="{801702DC-4B3D-45BF-9628-4ABBA8253CC5}"/>
    <cellStyle name="20% - Accent4 2 2 13" xfId="1400" xr:uid="{72DD4F66-633A-4628-8890-17AE1BBB76CB}"/>
    <cellStyle name="20% - Accent4 2 2 2" xfId="1401" xr:uid="{885919F7-D023-4149-9AFA-CF65CF13E570}"/>
    <cellStyle name="20% - Accent4 2 2 2 10" xfId="8333" xr:uid="{4E79C13D-71B5-4EE5-987B-A1BD2BC267F4}"/>
    <cellStyle name="20% - Accent4 2 2 2 10 2" xfId="15361" xr:uid="{E549D15C-B13F-42D4-BE42-9FD5C9F0C863}"/>
    <cellStyle name="20% - Accent4 2 2 2 11" xfId="9830" xr:uid="{B94DE0EB-7E3B-4562-B186-AD3BA2A6E4D5}"/>
    <cellStyle name="20% - Accent4 2 2 2 2" xfId="1402" xr:uid="{9DC5C631-5509-425E-854B-D2A791B67159}"/>
    <cellStyle name="20% - Accent4 2 2 2 2 10" xfId="9831" xr:uid="{BBCB0BB1-E7A4-48C8-91E5-D7C2592C5CFD}"/>
    <cellStyle name="20% - Accent4 2 2 2 2 2" xfId="1403" xr:uid="{9665058D-D1A0-446E-BBF9-210E24D446FF}"/>
    <cellStyle name="20% - Accent4 2 2 2 2 2 2" xfId="3102" xr:uid="{5AFAC9BD-CA70-4FEC-9F7B-CDDC0A2D6CEF}"/>
    <cellStyle name="20% - Accent4 2 2 2 2 2 2 2" xfId="10766" xr:uid="{E76B09C4-BD44-41F6-A72A-8FC62C1F35C9}"/>
    <cellStyle name="20% - Accent4 2 2 2 2 2 3" xfId="4915" xr:uid="{FCD3D457-5BF2-41E6-8B86-6922B2241520}"/>
    <cellStyle name="20% - Accent4 2 2 2 2 2 3 2" xfId="12321" xr:uid="{BCBB4C86-1163-4D26-A951-1E50A998B759}"/>
    <cellStyle name="20% - Accent4 2 2 2 2 2 4" xfId="7128" xr:uid="{5A88AFAF-83C2-4779-B820-B59CA749FC43}"/>
    <cellStyle name="20% - Accent4 2 2 2 2 2 4 2" xfId="14321" xr:uid="{89082640-EB6B-43A4-902D-8D9DD78B19C9}"/>
    <cellStyle name="20% - Accent4 2 2 2 2 2 5" xfId="9201" xr:uid="{C39BCE20-C61B-47B1-A470-57ABD28D2E79}"/>
    <cellStyle name="20% - Accent4 2 2 2 2 2 5 2" xfId="16231" xr:uid="{EDC446B8-BC40-481F-BFA1-17C3DF6960D4}"/>
    <cellStyle name="20% - Accent4 2 2 2 2 2 6" xfId="9832" xr:uid="{1D15F500-3892-4335-A24C-76C7597F4A18}"/>
    <cellStyle name="20% - Accent4 2 2 2 2 3" xfId="3101" xr:uid="{7EF85AE5-4106-4CA0-974C-C576F4840188}"/>
    <cellStyle name="20% - Accent4 2 2 2 2 3 2" xfId="7129" xr:uid="{53BD0E15-AD0B-4C04-A40C-3445E2C6DCC9}"/>
    <cellStyle name="20% - Accent4 2 2 2 2 3 2 2" xfId="14322" xr:uid="{E853400E-BDF2-4F7F-A4C0-BFB159B5140C}"/>
    <cellStyle name="20% - Accent4 2 2 2 2 3 3" xfId="10765" xr:uid="{B6C27B5C-1D81-4A8C-920E-0D53F08D96AF}"/>
    <cellStyle name="20% - Accent4 2 2 2 2 4" xfId="4654" xr:uid="{5F830D7A-E23B-4A4F-8A91-790D2996F8A3}"/>
    <cellStyle name="20% - Accent4 2 2 2 2 4 2" xfId="12053" xr:uid="{3E875034-DB1E-4EAE-A8A5-1507026CC1B2}"/>
    <cellStyle name="20% - Accent4 2 2 2 2 5" xfId="4149" xr:uid="{1C38DFF7-527C-4823-83D7-A25C5D56A32A}"/>
    <cellStyle name="20% - Accent4 2 2 2 2 5 2" xfId="11551" xr:uid="{8828397F-9978-47B0-9947-56454DF683B2}"/>
    <cellStyle name="20% - Accent4 2 2 2 2 6" xfId="6192" xr:uid="{4AAA5649-3732-4334-B3C3-0B1282036B80}"/>
    <cellStyle name="20% - Accent4 2 2 2 2 6 2" xfId="13375" xr:uid="{172DB46E-94FA-47DC-928A-D446CEF4BF0B}"/>
    <cellStyle name="20% - Accent4 2 2 2 2 7" xfId="6761" xr:uid="{90EB1CD6-B1F4-4201-9C6E-B6690D66150F}"/>
    <cellStyle name="20% - Accent4 2 2 2 2 7 2" xfId="13954" xr:uid="{07586896-6B37-450F-B5E5-7DCAFDED5BA7}"/>
    <cellStyle name="20% - Accent4 2 2 2 2 8" xfId="7127" xr:uid="{5781823F-B8A9-4178-90B4-ACCA8E20A5F4}"/>
    <cellStyle name="20% - Accent4 2 2 2 2 8 2" xfId="14320" xr:uid="{40900E67-59CE-4ECF-BA2F-7917495B0294}"/>
    <cellStyle name="20% - Accent4 2 2 2 2 9" xfId="8622" xr:uid="{25E3794B-9E98-4FF3-ACF2-E58C349ADBFF}"/>
    <cellStyle name="20% - Accent4 2 2 2 2 9 2" xfId="15650" xr:uid="{4B20CEB2-A3C1-4D89-8491-074CE015110C}"/>
    <cellStyle name="20% - Accent4 2 2 2 3" xfId="1404" xr:uid="{C1B8A445-8135-4E07-BD11-9A112543D7EF}"/>
    <cellStyle name="20% - Accent4 2 2 2 3 2" xfId="3103" xr:uid="{EAFA7557-4367-4129-A77C-8AD38A923599}"/>
    <cellStyle name="20% - Accent4 2 2 2 3 2 2" xfId="10767" xr:uid="{A25F8298-41E9-41BE-B18F-90714BA02318}"/>
    <cellStyle name="20% - Accent4 2 2 2 3 3" xfId="4054" xr:uid="{84BEA050-F3C1-425B-950F-6478DCFA1B96}"/>
    <cellStyle name="20% - Accent4 2 2 2 3 3 2" xfId="11455" xr:uid="{A96FF732-3747-4A7A-8F95-6BAF41AD4751}"/>
    <cellStyle name="20% - Accent4 2 2 2 3 4" xfId="7130" xr:uid="{7DCF4046-3A88-47EC-AC56-7F4434E0E1F2}"/>
    <cellStyle name="20% - Accent4 2 2 2 3 4 2" xfId="14323" xr:uid="{ED451E99-2BB2-4463-909C-7C2F113D6484}"/>
    <cellStyle name="20% - Accent4 2 2 2 3 5" xfId="8912" xr:uid="{99424328-0323-409F-B966-7ADBA0C09489}"/>
    <cellStyle name="20% - Accent4 2 2 2 3 5 2" xfId="15942" xr:uid="{94B7B69F-64C3-44CB-9476-B83042DABD5E}"/>
    <cellStyle name="20% - Accent4 2 2 2 3 6" xfId="9833" xr:uid="{A5CC13CA-A5C1-4C1E-9484-FEB938CB953A}"/>
    <cellStyle name="20% - Accent4 2 2 2 4" xfId="3100" xr:uid="{69F99B76-C298-4E6A-89C9-F4EC8C16C5DA}"/>
    <cellStyle name="20% - Accent4 2 2 2 4 2" xfId="7131" xr:uid="{21CAF01E-CFE4-4517-82D6-7E2563D9F019}"/>
    <cellStyle name="20% - Accent4 2 2 2 4 2 2" xfId="14324" xr:uid="{961059DC-6D72-4E14-AF85-2DFA56803DAF}"/>
    <cellStyle name="20% - Accent4 2 2 2 4 3" xfId="10764" xr:uid="{0EAF2103-3C55-474D-AC8E-270F466A86A4}"/>
    <cellStyle name="20% - Accent4 2 2 2 5" xfId="4354" xr:uid="{4D24373E-E286-40A9-ABCC-BE0F5CC9B27F}"/>
    <cellStyle name="20% - Accent4 2 2 2 5 2" xfId="11756" xr:uid="{5B5BB04D-6D6B-4973-B41E-3EA3C51884D2}"/>
    <cellStyle name="20% - Accent4 2 2 2 6" xfId="4781" xr:uid="{A8F6CF1A-A0C8-426B-88A9-83B56F97798D}"/>
    <cellStyle name="20% - Accent4 2 2 2 6 2" xfId="12186" xr:uid="{4BD93BAC-3E22-418F-B8A2-67E1ED10C9BA}"/>
    <cellStyle name="20% - Accent4 2 2 2 7" xfId="5903" xr:uid="{6963C5B1-3362-4078-83CE-6375EC301B44}"/>
    <cellStyle name="20% - Accent4 2 2 2 7 2" xfId="13086" xr:uid="{E444F894-EE4F-44ED-92DB-D2FC0EFD9B82}"/>
    <cellStyle name="20% - Accent4 2 2 2 8" xfId="6472" xr:uid="{EF889B19-89CC-4774-8373-D39D9B971CD0}"/>
    <cellStyle name="20% - Accent4 2 2 2 8 2" xfId="13665" xr:uid="{8EE31CFE-9B5E-46F7-BFA6-AF55679402CC}"/>
    <cellStyle name="20% - Accent4 2 2 2 9" xfId="7126" xr:uid="{323E32D9-3D28-426B-9BF0-75464B391876}"/>
    <cellStyle name="20% - Accent4 2 2 2 9 2" xfId="14319" xr:uid="{B27BAB1C-BDA7-4D5C-90DE-7A314E43B210}"/>
    <cellStyle name="20% - Accent4 2 2 3" xfId="1405" xr:uid="{4FFE2B9B-991E-4B4C-AA38-5DCF35979CA6}"/>
    <cellStyle name="20% - Accent4 2 2 3 10" xfId="9834" xr:uid="{B6C2BFFE-F228-4D1B-ADC4-620ABD66DBED}"/>
    <cellStyle name="20% - Accent4 2 2 3 2" xfId="1406" xr:uid="{F9B94FAC-47D8-490A-9A0B-A0C6EF1873B4}"/>
    <cellStyle name="20% - Accent4 2 2 3 2 2" xfId="3105" xr:uid="{5E847EE2-83CA-4DA9-8DDC-AE59F148C505}"/>
    <cellStyle name="20% - Accent4 2 2 3 2 2 2" xfId="10769" xr:uid="{52AEBF08-C117-4EE5-A390-810490B92DD6}"/>
    <cellStyle name="20% - Accent4 2 2 3 2 3" xfId="4074" xr:uid="{AB72474D-46D3-435F-AC9A-12C62A847A79}"/>
    <cellStyle name="20% - Accent4 2 2 3 2 3 2" xfId="11476" xr:uid="{7987B829-330C-47C3-8E69-8BDA5C8200C6}"/>
    <cellStyle name="20% - Accent4 2 2 3 2 4" xfId="7133" xr:uid="{25AC41CD-44E1-452C-82AC-CC1A30B2B064}"/>
    <cellStyle name="20% - Accent4 2 2 3 2 4 2" xfId="14326" xr:uid="{5A75B0B2-FF2B-4F2A-8259-74117FF27E23}"/>
    <cellStyle name="20% - Accent4 2 2 3 2 5" xfId="9058" xr:uid="{B8061B15-DD27-4B05-9AC8-4F257B1BFA01}"/>
    <cellStyle name="20% - Accent4 2 2 3 2 5 2" xfId="16088" xr:uid="{93DF7209-8D26-43C4-89A2-9C2D235F84BD}"/>
    <cellStyle name="20% - Accent4 2 2 3 2 6" xfId="9835" xr:uid="{9CBE2C51-AB46-4AE3-A674-8AEB672645D6}"/>
    <cellStyle name="20% - Accent4 2 2 3 3" xfId="3104" xr:uid="{A24ECF81-F454-4969-8556-EFC8AF02C1F1}"/>
    <cellStyle name="20% - Accent4 2 2 3 3 2" xfId="7134" xr:uid="{C6473C9B-6C23-497F-9D42-F6D017E67C64}"/>
    <cellStyle name="20% - Accent4 2 2 3 3 2 2" xfId="14327" xr:uid="{5F04A591-96A2-4290-864E-4B5ADB1DE248}"/>
    <cellStyle name="20% - Accent4 2 2 3 3 3" xfId="10768" xr:uid="{782035EE-E5CA-48DF-9486-B65A35F3B3DA}"/>
    <cellStyle name="20% - Accent4 2 2 3 4" xfId="4511" xr:uid="{04E196A1-DCF4-465A-AE2D-578FB747EFE9}"/>
    <cellStyle name="20% - Accent4 2 2 3 4 2" xfId="11910" xr:uid="{3924594E-D202-4FA3-9009-C5B1CB9FB61F}"/>
    <cellStyle name="20% - Accent4 2 2 3 5" xfId="4828" xr:uid="{946A219D-1B92-4450-8CC7-3CC9EBC81429}"/>
    <cellStyle name="20% - Accent4 2 2 3 5 2" xfId="12233" xr:uid="{4D669A59-D717-47A8-B940-DA49E06E0611}"/>
    <cellStyle name="20% - Accent4 2 2 3 6" xfId="6049" xr:uid="{17947646-D939-440A-AC34-81BD892A17F4}"/>
    <cellStyle name="20% - Accent4 2 2 3 6 2" xfId="13232" xr:uid="{37F3B889-0E58-4505-A64F-6C56DD336B45}"/>
    <cellStyle name="20% - Accent4 2 2 3 7" xfId="6618" xr:uid="{F978B056-F2F0-456D-A718-E098DEBB3786}"/>
    <cellStyle name="20% - Accent4 2 2 3 7 2" xfId="13811" xr:uid="{4DBAA274-C007-4AD5-9C37-A01131E617FC}"/>
    <cellStyle name="20% - Accent4 2 2 3 8" xfId="7132" xr:uid="{B6E0EEB4-F782-4DE7-9E6F-10AD0FE364CA}"/>
    <cellStyle name="20% - Accent4 2 2 3 8 2" xfId="14325" xr:uid="{EC745DEB-3EE6-45D3-8DE2-8E55D9C3DCDA}"/>
    <cellStyle name="20% - Accent4 2 2 3 9" xfId="8479" xr:uid="{DCF02982-1800-4E3B-8CA8-6EBABC97EA07}"/>
    <cellStyle name="20% - Accent4 2 2 3 9 2" xfId="15507" xr:uid="{91C0CF33-F5A2-4943-AA9B-3F0436AC52E8}"/>
    <cellStyle name="20% - Accent4 2 2 4" xfId="1407" xr:uid="{3E5D22ED-EA71-4491-ADD7-E948097D48D9}"/>
    <cellStyle name="20% - Accent4 2 2 4 2" xfId="3106" xr:uid="{642DEAAD-74F4-4955-A597-3EC6AAE6C543}"/>
    <cellStyle name="20% - Accent4 2 2 4 2 2" xfId="10770" xr:uid="{6C24967E-C192-47AE-BF3A-72E93C353EFD}"/>
    <cellStyle name="20% - Accent4 2 2 4 3" xfId="5037" xr:uid="{F924FFB0-95E4-4D6B-AA94-AEA95A1CC80A}"/>
    <cellStyle name="20% - Accent4 2 2 4 3 2" xfId="12445" xr:uid="{AE40B6A0-7691-454D-9974-93104CFB25E1}"/>
    <cellStyle name="20% - Accent4 2 2 4 4" xfId="7135" xr:uid="{7F76C0FD-B560-48A8-A6E1-124022E4CF04}"/>
    <cellStyle name="20% - Accent4 2 2 4 4 2" xfId="14328" xr:uid="{FAD09B06-4E06-44B9-9389-30682CD7B30D}"/>
    <cellStyle name="20% - Accent4 2 2 4 5" xfId="9403" xr:uid="{D316FB08-7A42-48A3-8EAB-1B265DD29728}"/>
    <cellStyle name="20% - Accent4 2 2 4 5 2" xfId="16386" xr:uid="{E1A5375D-1221-4178-9EA6-02759B9D3790}"/>
    <cellStyle name="20% - Accent4 2 2 4 6" xfId="9836" xr:uid="{E071624B-8098-4399-AC2A-5036548876AD}"/>
    <cellStyle name="20% - Accent4 2 2 5" xfId="3099" xr:uid="{1D08ECFD-0A42-4205-AAE4-842C62FF1BC2}"/>
    <cellStyle name="20% - Accent4 2 2 5 2" xfId="7136" xr:uid="{670BB771-69D0-4A3E-A3EA-6F11F15A0C6E}"/>
    <cellStyle name="20% - Accent4 2 2 5 2 2" xfId="14329" xr:uid="{2E761E33-6521-43C6-9F0B-6E9515231326}"/>
    <cellStyle name="20% - Accent4 2 2 5 3" xfId="9492" xr:uid="{713B4B7D-A59F-49DF-B113-534B9B40A376}"/>
    <cellStyle name="20% - Accent4 2 2 5 3 2" xfId="16475" xr:uid="{12AAB9B9-2F92-42A3-BF83-DF4D6196EED9}"/>
    <cellStyle name="20% - Accent4 2 2 5 4" xfId="10763" xr:uid="{7DFFD309-CECA-46C4-A77F-860FC10051A1}"/>
    <cellStyle name="20% - Accent4 2 2 6" xfId="4209" xr:uid="{796281BB-5783-40B6-8E35-6EC53E0985C4}"/>
    <cellStyle name="20% - Accent4 2 2 6 2" xfId="8769" xr:uid="{70BE538E-069E-4409-85A2-32DBF23335F7}"/>
    <cellStyle name="20% - Accent4 2 2 6 2 2" xfId="15799" xr:uid="{A75F027B-6894-419E-84C5-0516C5869278}"/>
    <cellStyle name="20% - Accent4 2 2 6 3" xfId="11611" xr:uid="{CFB68C4D-0AF5-408F-979C-46231036AEB1}"/>
    <cellStyle name="20% - Accent4 2 2 7" xfId="4696" xr:uid="{659E6EAF-F98A-427B-AD57-BDAA7D8710E7}"/>
    <cellStyle name="20% - Accent4 2 2 7 2" xfId="12095" xr:uid="{C4181D99-187E-4DC7-997C-50BF9D18B8C2}"/>
    <cellStyle name="20% - Accent4 2 2 8" xfId="5760" xr:uid="{0D78EDC7-8392-409F-9FC1-6A6FBA263B7A}"/>
    <cellStyle name="20% - Accent4 2 2 8 2" xfId="12943" xr:uid="{FAF680DF-F8CA-4744-BBBD-C444C00D2682}"/>
    <cellStyle name="20% - Accent4 2 2 9" xfId="6329" xr:uid="{57FEAAD9-14B4-4AE5-B463-D710D7C1472C}"/>
    <cellStyle name="20% - Accent4 2 2 9 2" xfId="13522" xr:uid="{1C6D6164-5FDE-456B-9063-3AB848B68D8D}"/>
    <cellStyle name="20% - Accent4 2 3" xfId="1408" xr:uid="{5AAC1CBA-0A6E-4CF2-9508-32D132437C66}"/>
    <cellStyle name="20% - Accent4 2 3 10" xfId="8287" xr:uid="{EDDFDEE1-5E5B-4CB2-81E1-6861C70A35D9}"/>
    <cellStyle name="20% - Accent4 2 3 10 2" xfId="15315" xr:uid="{1E1AB5B4-621F-4A3F-952F-CA4AA7785CF7}"/>
    <cellStyle name="20% - Accent4 2 3 11" xfId="9837" xr:uid="{2FD7DCE6-BF80-425A-ACD0-8324F6C29589}"/>
    <cellStyle name="20% - Accent4 2 3 2" xfId="1409" xr:uid="{E677A5E3-3D9A-47CD-AF2A-0BBC50EE4160}"/>
    <cellStyle name="20% - Accent4 2 3 2 10" xfId="9838" xr:uid="{6E6A44FA-43D9-48E8-9231-A68C47FE4FC2}"/>
    <cellStyle name="20% - Accent4 2 3 2 2" xfId="1410" xr:uid="{A1355FF4-887A-4884-80C3-693E2CB1C7DF}"/>
    <cellStyle name="20% - Accent4 2 3 2 2 2" xfId="3109" xr:uid="{10E75059-973A-43E1-9E41-0532114FC130}"/>
    <cellStyle name="20% - Accent4 2 3 2 2 2 2" xfId="10773" xr:uid="{E6929FE9-942E-4009-A42D-C8F0411AAB32}"/>
    <cellStyle name="20% - Accent4 2 3 2 2 3" xfId="4069" xr:uid="{3F3870F5-310C-4997-A02D-7B7362DD656F}"/>
    <cellStyle name="20% - Accent4 2 3 2 2 3 2" xfId="11470" xr:uid="{232C7EAA-6532-4072-9DC9-D3077F8950D3}"/>
    <cellStyle name="20% - Accent4 2 3 2 2 4" xfId="7139" xr:uid="{6CF7F596-291D-4B2C-B161-3CF8BC499ACB}"/>
    <cellStyle name="20% - Accent4 2 3 2 2 4 2" xfId="14332" xr:uid="{EABAA2EB-5644-426B-ACB1-B8AAC7C77218}"/>
    <cellStyle name="20% - Accent4 2 3 2 2 5" xfId="9155" xr:uid="{790F364D-BC9B-4654-8299-33E792E3D298}"/>
    <cellStyle name="20% - Accent4 2 3 2 2 5 2" xfId="16185" xr:uid="{9207C379-42E2-449E-AC12-93A7AAC26B2D}"/>
    <cellStyle name="20% - Accent4 2 3 2 2 6" xfId="9839" xr:uid="{D9809645-4928-4C99-9745-E08B72A37C1B}"/>
    <cellStyle name="20% - Accent4 2 3 2 3" xfId="3108" xr:uid="{FE716B7B-F9BE-48F1-945D-57B39D755376}"/>
    <cellStyle name="20% - Accent4 2 3 2 3 2" xfId="7140" xr:uid="{31048FCF-45AD-4B8E-A6D9-A3CAF89F65D0}"/>
    <cellStyle name="20% - Accent4 2 3 2 3 2 2" xfId="14333" xr:uid="{F1AD1EB8-CB59-4DA7-9FAF-6107FA8AC430}"/>
    <cellStyle name="20% - Accent4 2 3 2 3 3" xfId="10772" xr:uid="{68EBA7FF-6FD9-46AF-9645-171BFDB4C756}"/>
    <cellStyle name="20% - Accent4 2 3 2 4" xfId="4608" xr:uid="{4004CA75-15C6-4877-8438-7A0DA44E39BB}"/>
    <cellStyle name="20% - Accent4 2 3 2 4 2" xfId="12007" xr:uid="{B4529A35-1AC3-41B9-ADF2-2D8F4F72A7E4}"/>
    <cellStyle name="20% - Accent4 2 3 2 5" xfId="4896" xr:uid="{425C3D7E-0F51-44F3-9A17-0BF65B58CE50}"/>
    <cellStyle name="20% - Accent4 2 3 2 5 2" xfId="12301" xr:uid="{ED6C87A7-660C-4F00-BDE9-33E8AFCF0CFD}"/>
    <cellStyle name="20% - Accent4 2 3 2 6" xfId="6146" xr:uid="{BA03B9F2-3DFF-4E1B-84E9-CDE854401F4E}"/>
    <cellStyle name="20% - Accent4 2 3 2 6 2" xfId="13329" xr:uid="{C925C5BA-87E0-4A0C-B283-C7FCC3366E22}"/>
    <cellStyle name="20% - Accent4 2 3 2 7" xfId="6715" xr:uid="{233A3237-AF8B-4A12-9E18-9951DA01AAE2}"/>
    <cellStyle name="20% - Accent4 2 3 2 7 2" xfId="13908" xr:uid="{58F7FE9A-E9A6-4AF0-8E7D-43DB6289A11B}"/>
    <cellStyle name="20% - Accent4 2 3 2 8" xfId="7138" xr:uid="{708ADD14-968F-42B8-B56D-E20062316FBF}"/>
    <cellStyle name="20% - Accent4 2 3 2 8 2" xfId="14331" xr:uid="{0B55B609-7092-4FBD-925E-4C375777F9AA}"/>
    <cellStyle name="20% - Accent4 2 3 2 9" xfId="8576" xr:uid="{8C1F5C51-4D12-44CF-AC97-3B374F90EA79}"/>
    <cellStyle name="20% - Accent4 2 3 2 9 2" xfId="15604" xr:uid="{B2CB75C6-3DDA-4AC7-910E-05935F14B7D1}"/>
    <cellStyle name="20% - Accent4 2 3 3" xfId="1411" xr:uid="{A4EF2671-E9DF-44EF-95CE-DF07BC2EFB90}"/>
    <cellStyle name="20% - Accent4 2 3 3 2" xfId="3110" xr:uid="{C29ABE6E-924E-4DF9-9846-80E6A8CD71DD}"/>
    <cellStyle name="20% - Accent4 2 3 3 2 2" xfId="10774" xr:uid="{506230C8-0211-4EC1-9AB5-E76CC82A80F6}"/>
    <cellStyle name="20% - Accent4 2 3 3 3" xfId="4795" xr:uid="{18B443AB-9ECC-4BB5-9950-9936F1CFF59B}"/>
    <cellStyle name="20% - Accent4 2 3 3 3 2" xfId="12200" xr:uid="{A034D760-F8FD-4077-92A0-AFB38CF0AF7C}"/>
    <cellStyle name="20% - Accent4 2 3 3 4" xfId="7141" xr:uid="{8BEBDD21-6B81-4019-9583-DF5ED64907AD}"/>
    <cellStyle name="20% - Accent4 2 3 3 4 2" xfId="14334" xr:uid="{D8DD5DE8-A43D-4D32-871E-8A5067994EDB}"/>
    <cellStyle name="20% - Accent4 2 3 3 5" xfId="8866" xr:uid="{F94ABAB5-8A92-451A-8F66-480C2441F8DA}"/>
    <cellStyle name="20% - Accent4 2 3 3 5 2" xfId="15896" xr:uid="{FEC0D24D-1AF1-4998-BC6F-1F3E9145957B}"/>
    <cellStyle name="20% - Accent4 2 3 3 6" xfId="9840" xr:uid="{840F3ACD-4839-4562-A199-F047CACB394C}"/>
    <cellStyle name="20% - Accent4 2 3 4" xfId="3107" xr:uid="{6FF2CC3B-097C-415A-B79B-5A6ED160D629}"/>
    <cellStyle name="20% - Accent4 2 3 4 2" xfId="7142" xr:uid="{56D9538A-9476-456A-925F-42BCFD70A6B4}"/>
    <cellStyle name="20% - Accent4 2 3 4 2 2" xfId="14335" xr:uid="{E95FA847-4883-46B6-AEE9-73799FABCE04}"/>
    <cellStyle name="20% - Accent4 2 3 4 3" xfId="10771" xr:uid="{4A5193C3-E94D-4B00-B6AD-5540DAE55EFF}"/>
    <cellStyle name="20% - Accent4 2 3 5" xfId="4308" xr:uid="{8BA9647A-4832-4909-A27B-C7201539A18B}"/>
    <cellStyle name="20% - Accent4 2 3 5 2" xfId="11710" xr:uid="{43512C87-130A-4520-B98A-32D9494DB3D9}"/>
    <cellStyle name="20% - Accent4 2 3 6" xfId="5038" xr:uid="{1DE6D0CE-84A8-4399-8475-AA009B44F713}"/>
    <cellStyle name="20% - Accent4 2 3 6 2" xfId="12446" xr:uid="{5F2DA981-526C-4F63-88E0-2AB97AD2CC26}"/>
    <cellStyle name="20% - Accent4 2 3 7" xfId="5857" xr:uid="{B9C5CF84-408B-4BE5-9998-A98AEDC8A971}"/>
    <cellStyle name="20% - Accent4 2 3 7 2" xfId="13040" xr:uid="{25D917A1-0DBC-4D25-A1B5-618D9E4E8F84}"/>
    <cellStyle name="20% - Accent4 2 3 8" xfId="6426" xr:uid="{78C444BD-9F35-4C78-B184-A59072BAD5FD}"/>
    <cellStyle name="20% - Accent4 2 3 8 2" xfId="13619" xr:uid="{865A3482-286F-40B8-91C2-8C65BAFCC55C}"/>
    <cellStyle name="20% - Accent4 2 3 9" xfId="7137" xr:uid="{B53E00A8-9F01-4A0D-9907-EDE8C2E9316A}"/>
    <cellStyle name="20% - Accent4 2 3 9 2" xfId="14330" xr:uid="{787E5474-B3C1-42F9-9BB8-F49C4E6BF9E8}"/>
    <cellStyle name="20% - Accent4 2 4" xfId="1412" xr:uid="{FBBB2E16-5ECF-4158-8342-7B9CA9B8D584}"/>
    <cellStyle name="20% - Accent4 2 4 10" xfId="9841" xr:uid="{3ABF42D2-7A93-456D-89E8-998ACFCC1624}"/>
    <cellStyle name="20% - Accent4 2 4 2" xfId="1413" xr:uid="{395E488F-FA54-4258-AE6F-61B3F869C489}"/>
    <cellStyle name="20% - Accent4 2 4 2 2" xfId="3112" xr:uid="{53D30B49-7DFD-4676-BE04-9DF5C9B24821}"/>
    <cellStyle name="20% - Accent4 2 4 2 2 2" xfId="10776" xr:uid="{CCA921A1-4665-4804-B74B-603339CBFB01}"/>
    <cellStyle name="20% - Accent4 2 4 2 3" xfId="4846" xr:uid="{0829CBC7-4DC4-4A76-8E98-3931F07BC2BE}"/>
    <cellStyle name="20% - Accent4 2 4 2 3 2" xfId="12251" xr:uid="{6E068C1A-32DA-4175-A5AD-3E44F0787270}"/>
    <cellStyle name="20% - Accent4 2 4 2 4" xfId="7144" xr:uid="{EE44D1DB-0364-41D8-A5D7-062F9ADE52C5}"/>
    <cellStyle name="20% - Accent4 2 4 2 4 2" xfId="14337" xr:uid="{887F838F-879B-434C-959D-EE7EB8F6B7D1}"/>
    <cellStyle name="20% - Accent4 2 4 2 5" xfId="9012" xr:uid="{FEED139A-156A-4382-9B17-99157E1CC4FA}"/>
    <cellStyle name="20% - Accent4 2 4 2 5 2" xfId="16042" xr:uid="{D68769CB-556A-4E4E-9C0D-943DAADF7762}"/>
    <cellStyle name="20% - Accent4 2 4 2 6" xfId="9842" xr:uid="{1086477D-C0F2-4138-A537-F72520D99542}"/>
    <cellStyle name="20% - Accent4 2 4 3" xfId="3111" xr:uid="{4A457771-63A4-417F-B4EA-0335035EDAEE}"/>
    <cellStyle name="20% - Accent4 2 4 3 2" xfId="7145" xr:uid="{FD7E0E47-3912-45A6-BF69-47B0275F2794}"/>
    <cellStyle name="20% - Accent4 2 4 3 2 2" xfId="14338" xr:uid="{6581C066-FCD2-447D-B3B1-B6D5CB20C50A}"/>
    <cellStyle name="20% - Accent4 2 4 3 3" xfId="10775" xr:uid="{9A428238-BDF4-4BF3-926F-FB9DC41367EE}"/>
    <cellStyle name="20% - Accent4 2 4 4" xfId="4465" xr:uid="{5C25CA7B-18EC-45BF-B197-FE6EF723FCB3}"/>
    <cellStyle name="20% - Accent4 2 4 4 2" xfId="11864" xr:uid="{E55C1A52-7E6B-4716-846E-BC2D59570691}"/>
    <cellStyle name="20% - Accent4 2 4 5" xfId="4792" xr:uid="{530DFD75-B4B2-40B0-ACE7-32BB42033451}"/>
    <cellStyle name="20% - Accent4 2 4 5 2" xfId="12197" xr:uid="{E0A3590D-9188-4050-B138-C595C9198402}"/>
    <cellStyle name="20% - Accent4 2 4 6" xfId="6003" xr:uid="{7551576E-3150-479D-9867-B05D4356791B}"/>
    <cellStyle name="20% - Accent4 2 4 6 2" xfId="13186" xr:uid="{B16F4C08-F4D4-4841-AE81-3257AE641297}"/>
    <cellStyle name="20% - Accent4 2 4 7" xfId="6572" xr:uid="{2B935AF2-4BF4-404F-9D9A-4041A5B51A39}"/>
    <cellStyle name="20% - Accent4 2 4 7 2" xfId="13765" xr:uid="{F479A452-9648-4472-B2E7-3BD64F43D43E}"/>
    <cellStyle name="20% - Accent4 2 4 8" xfId="7143" xr:uid="{683E0F97-850F-4E2A-B480-C19525CBD334}"/>
    <cellStyle name="20% - Accent4 2 4 8 2" xfId="14336" xr:uid="{BA1D7C6B-CA88-4226-BFCF-F8B94F3070AD}"/>
    <cellStyle name="20% - Accent4 2 4 9" xfId="8433" xr:uid="{0F1E3E93-6312-4950-8379-A86BA2FFC0CB}"/>
    <cellStyle name="20% - Accent4 2 4 9 2" xfId="15461" xr:uid="{1E52F2FA-E297-478A-8891-5ADBB19CA2B8}"/>
    <cellStyle name="20% - Accent4 2 5" xfId="1414" xr:uid="{847A4B0E-1406-4626-A007-1FC0D90C3ACE}"/>
    <cellStyle name="20% - Accent4 2 5 2" xfId="1415" xr:uid="{FA69CA55-0A97-4062-AB9C-99EEAF7D597C}"/>
    <cellStyle name="20% - Accent4 2 5 2 2" xfId="3114" xr:uid="{2E7C3D7A-9B67-46A8-BCA0-1B0850018D60}"/>
    <cellStyle name="20% - Accent4 2 5 2 2 2" xfId="10778" xr:uid="{28E6A2F2-FB04-45E4-9198-0ECF95B9F428}"/>
    <cellStyle name="20% - Accent4 2 5 2 3" xfId="5070" xr:uid="{2C72536C-E005-4A75-BC19-C30434C51FCC}"/>
    <cellStyle name="20% - Accent4 2 5 2 3 2" xfId="12478" xr:uid="{CAFA0E42-9DB5-4DB8-8CB4-2AF34518B1AE}"/>
    <cellStyle name="20% - Accent4 2 5 2 4" xfId="7147" xr:uid="{48A2FFFF-5717-4806-A6A6-D6CCF7F82613}"/>
    <cellStyle name="20% - Accent4 2 5 2 4 2" xfId="14340" xr:uid="{5D15344F-7FBE-4368-B977-017656713A1F}"/>
    <cellStyle name="20% - Accent4 2 5 2 5" xfId="9844" xr:uid="{92246C3F-67D9-4EA7-AF7F-0CA55593DDB0}"/>
    <cellStyle name="20% - Accent4 2 5 3" xfId="3113" xr:uid="{999FDFDD-249C-4E62-934C-FB1F8A5C0ABD}"/>
    <cellStyle name="20% - Accent4 2 5 3 2" xfId="10777" xr:uid="{B7345EF1-CAEB-4BD6-B3AA-3DECACC7B375}"/>
    <cellStyle name="20% - Accent4 2 5 4" xfId="4815" xr:uid="{6A70AF3C-A84E-41C5-93BD-232C72A58687}"/>
    <cellStyle name="20% - Accent4 2 5 4 2" xfId="12220" xr:uid="{2E7646E7-4D5B-49C8-A478-62EF542BDA0B}"/>
    <cellStyle name="20% - Accent4 2 5 5" xfId="7146" xr:uid="{D44BEE1E-33E7-498D-B330-BFE09555A912}"/>
    <cellStyle name="20% - Accent4 2 5 5 2" xfId="14339" xr:uid="{1D7B711E-1D38-4382-8447-8B5C3973E428}"/>
    <cellStyle name="20% - Accent4 2 5 6" xfId="9244" xr:uid="{A1818B2E-1905-4B29-AF2F-264F02996B28}"/>
    <cellStyle name="20% - Accent4 2 5 6 2" xfId="16274" xr:uid="{AC650CB2-4EE7-4BA4-BAF8-C871AB5FB35E}"/>
    <cellStyle name="20% - Accent4 2 5 7" xfId="9843" xr:uid="{44110839-D0A6-4039-B144-40B200D7C606}"/>
    <cellStyle name="20% - Accent4 2 6" xfId="1416" xr:uid="{4AB2EA02-3C2C-40F0-A2E2-FE0FF19D876B}"/>
    <cellStyle name="20% - Accent4 2 6 2" xfId="3115" xr:uid="{A806C100-F081-4985-A4C1-63BFAA3106F8}"/>
    <cellStyle name="20% - Accent4 2 6 2 2" xfId="10779" xr:uid="{ADEFE2FA-2D67-4D92-9CDA-A33153BB5400}"/>
    <cellStyle name="20% - Accent4 2 6 3" xfId="4705" xr:uid="{B1DD34BA-245A-4226-A7A4-CC570885DCDB}"/>
    <cellStyle name="20% - Accent4 2 6 3 2" xfId="12104" xr:uid="{CBC98517-8D07-45CD-AEE0-A39B105B4467}"/>
    <cellStyle name="20% - Accent4 2 6 4" xfId="7148" xr:uid="{95A42B45-3430-4428-8BCC-84A2C59ED357}"/>
    <cellStyle name="20% - Accent4 2 6 4 2" xfId="14341" xr:uid="{B6264504-C5FD-4859-9815-5A3CBDF6661F}"/>
    <cellStyle name="20% - Accent4 2 6 5" xfId="9357" xr:uid="{753655C4-5AD7-4CDA-A665-67C9721BBAD9}"/>
    <cellStyle name="20% - Accent4 2 6 5 2" xfId="16340" xr:uid="{7EB67EE4-F5F3-4984-B6E2-5AD52C9CA188}"/>
    <cellStyle name="20% - Accent4 2 6 6" xfId="9845" xr:uid="{A3D9EA52-BB59-4227-AB72-7EC688D1E19D}"/>
    <cellStyle name="20% - Accent4 2 7" xfId="1417" xr:uid="{518176B0-5648-4911-95F9-4D48B0336B6A}"/>
    <cellStyle name="20% - Accent4 2 7 2" xfId="3116" xr:uid="{ACF72202-9509-4E55-AE2D-E93A06D54FE0}"/>
    <cellStyle name="20% - Accent4 2 7 2 2" xfId="10780" xr:uid="{F700FFF8-014F-4BA7-871C-925DAB4DFE58}"/>
    <cellStyle name="20% - Accent4 2 7 3" xfId="5078" xr:uid="{2DB8F863-D984-4AE4-A177-269E063D763A}"/>
    <cellStyle name="20% - Accent4 2 7 3 2" xfId="12486" xr:uid="{D36C09DE-4A24-415F-94F4-5CA9C6C8C0D4}"/>
    <cellStyle name="20% - Accent4 2 7 4" xfId="7149" xr:uid="{BEE012FF-EB3D-44E5-B005-307E06B02F89}"/>
    <cellStyle name="20% - Accent4 2 7 4 2" xfId="14342" xr:uid="{DCDC7740-AC7C-44FA-92E4-5A689EFF7499}"/>
    <cellStyle name="20% - Accent4 2 7 5" xfId="9446" xr:uid="{950DBC43-26A3-485C-9CD9-2EA7279B97B2}"/>
    <cellStyle name="20% - Accent4 2 7 5 2" xfId="16429" xr:uid="{7845C448-9E13-48B0-B878-6B6463FE01B0}"/>
    <cellStyle name="20% - Accent4 2 7 6" xfId="9846" xr:uid="{73059187-BC9D-4CF3-AAFA-A5DE3BC21927}"/>
    <cellStyle name="20% - Accent4 2 8" xfId="2863" xr:uid="{209D1141-2495-4DC5-AFC0-EF33BD32F5F3}"/>
    <cellStyle name="20% - Accent4 2 8 2" xfId="4774" xr:uid="{E8029FEC-81A0-47C6-A9AD-5F31E00C3DAA}"/>
    <cellStyle name="20% - Accent4 2 8 2 2" xfId="12178" xr:uid="{14B1136F-8386-47D2-80FA-6C66B283FDF7}"/>
    <cellStyle name="20% - Accent4 2 8 3" xfId="7150" xr:uid="{6DB0307A-FFED-432D-B319-77530C836098}"/>
    <cellStyle name="20% - Accent4 2 8 3 2" xfId="14343" xr:uid="{F893BBBE-1B33-4DD1-9B32-7FAB61DFE232}"/>
    <cellStyle name="20% - Accent4 2 8 4" xfId="8723" xr:uid="{670C60D1-1265-494F-8BDE-2035EBC6DC21}"/>
    <cellStyle name="20% - Accent4 2 8 4 2" xfId="15753" xr:uid="{ABDE0CB8-9EA6-4AE6-A9BF-C28A140173C7}"/>
    <cellStyle name="20% - Accent4 2 8 5" xfId="10527" xr:uid="{615F9E50-32DD-4DEC-A992-129219D930B9}"/>
    <cellStyle name="20% - Accent4 2 9" xfId="3098" xr:uid="{44FF4612-777F-4E6B-B62B-772B5F0C2C97}"/>
    <cellStyle name="20% - Accent4 2 9 2" xfId="4886" xr:uid="{4616C350-236C-4F90-AF05-DE4AFC327DAD}"/>
    <cellStyle name="20% - Accent4 2 9 2 2" xfId="12291" xr:uid="{264A2229-3687-4F39-BE6C-0063B1731EC3}"/>
    <cellStyle name="20% - Accent4 2 9 3" xfId="7151" xr:uid="{83F867D1-5FAF-4496-8E11-796A7FFC9A28}"/>
    <cellStyle name="20% - Accent4 2 9 3 2" xfId="14344" xr:uid="{E123DDCB-4974-4D41-B3F8-0852718264DB}"/>
    <cellStyle name="20% - Accent4 2 9 4" xfId="10762" xr:uid="{8313E1CF-1C23-4320-A0E7-0CF991102DF5}"/>
    <cellStyle name="20% - Accent4 20" xfId="443" xr:uid="{A83AED27-005A-4A93-B181-E06487D9AD5D}"/>
    <cellStyle name="20% - Accent4 20 2" xfId="811" xr:uid="{5C22DE88-2F1C-40B7-A431-64F50E5DB8A7}"/>
    <cellStyle name="20% - Accent4 20 2 2" xfId="12381" xr:uid="{6A248F78-8FBA-42AB-BEB8-1E25972CFE2E}"/>
    <cellStyle name="20% - Accent4 20 3" xfId="7152" xr:uid="{047191DB-A8D3-4C24-93CF-210734C4F5C0}"/>
    <cellStyle name="20% - Accent4 20 3 2" xfId="14345" xr:uid="{A6D013B4-D505-4F76-896D-0E0798C96612}"/>
    <cellStyle name="20% - Accent4 20 4" xfId="10510" xr:uid="{227394E6-FF0B-4F78-B4AE-472B6387A1DC}"/>
    <cellStyle name="20% - Accent4 21" xfId="464" xr:uid="{9A443C89-D207-4E2F-82BC-E3065F7EB910}"/>
    <cellStyle name="20% - Accent4 21 2" xfId="825" xr:uid="{2D99AF5C-44F9-4609-9E24-E4172FCED83C}"/>
    <cellStyle name="20% - Accent4 21 2 2" xfId="12299" xr:uid="{61AB801C-14DB-4C08-AA10-3B1E69654C26}"/>
    <cellStyle name="20% - Accent4 21 2 3" xfId="4894" xr:uid="{77D67989-4568-4594-8F16-C639FFE48278}"/>
    <cellStyle name="20% - Accent4 21 3" xfId="7153" xr:uid="{51751711-A628-4D35-8F04-39DE28214551}"/>
    <cellStyle name="20% - Accent4 21 3 2" xfId="14346" xr:uid="{2E6AC422-2523-45CA-A5DA-B0CAAB6C3ABB}"/>
    <cellStyle name="20% - Accent4 21 4" xfId="10751" xr:uid="{3C3DC194-FE00-47D4-9B62-70A2724FD1B0}"/>
    <cellStyle name="20% - Accent4 21 5" xfId="3087" xr:uid="{EBA68717-0DDD-41E0-95C7-1EADD01B910D}"/>
    <cellStyle name="20% - Accent4 22" xfId="483" xr:uid="{621461CB-5E00-491C-AD0F-4D757BE872AB}"/>
    <cellStyle name="20% - Accent4 22 2" xfId="839" xr:uid="{C7CDD9A5-39D7-4E80-B35E-F161B7FDBB1D}"/>
    <cellStyle name="20% - Accent4 23" xfId="499" xr:uid="{95DA2C33-AE3B-4885-A581-4E96B73DD158}"/>
    <cellStyle name="20% - Accent4 23 2" xfId="852" xr:uid="{3C08FA76-AE8E-437B-832E-EC9413D027A2}"/>
    <cellStyle name="20% - Accent4 23 2 2" xfId="12145" xr:uid="{72CC7FE1-38DF-4931-BB84-DBC7D37F439E}"/>
    <cellStyle name="20% - Accent4 23 3" xfId="4742" xr:uid="{52508C4A-0CFD-40B7-ACE1-F138B84A97F1}"/>
    <cellStyle name="20% - Accent4 24" xfId="515" xr:uid="{BCAA0711-C64C-424A-9EE4-9823E92E97F8}"/>
    <cellStyle name="20% - Accent4 24 2" xfId="865" xr:uid="{5836B7A8-1C7E-4112-AEBE-3BA7FDE4F3DB}"/>
    <cellStyle name="20% - Accent4 25" xfId="878" xr:uid="{6A3EAB62-630E-4352-85D0-059111CEBA6F}"/>
    <cellStyle name="20% - Accent4 25 2" xfId="13418" xr:uid="{BCF4073D-2768-497B-BF98-A7A8EDAD59A3}"/>
    <cellStyle name="20% - Accent4 26" xfId="891" xr:uid="{807C2F48-A1DA-4B1D-94C0-E631B3DCD10E}"/>
    <cellStyle name="20% - Accent4 26 2" xfId="14303" xr:uid="{EB1F9AB1-B055-4A7E-82F5-D58136ED4FB4}"/>
    <cellStyle name="20% - Accent4 26 3" xfId="7110" xr:uid="{D48A42BA-168F-4D70-9B83-3B57DA6C3906}"/>
    <cellStyle name="20% - Accent4 27" xfId="904" xr:uid="{6E79A76D-23FB-4DBD-9B76-CB1B1A410059}"/>
    <cellStyle name="20% - Accent4 27 2" xfId="15103" xr:uid="{3622426B-CBFE-4E15-8398-D8822BBE27D8}"/>
    <cellStyle name="20% - Accent4 28" xfId="917" xr:uid="{FE0EF7A5-7B23-4AD5-AA73-96D91B8693E6}"/>
    <cellStyle name="20% - Accent4 28 2" xfId="15114" xr:uid="{7F0196D6-3A2E-4F46-B65D-F69E32204264}"/>
    <cellStyle name="20% - Accent4 29" xfId="930" xr:uid="{BC2224F4-B1B2-4C1B-9B19-234206231A00}"/>
    <cellStyle name="20% - Accent4 29 2" xfId="9817" xr:uid="{C98ACCAC-BAC9-47CC-85F5-CEF18952C8BA}"/>
    <cellStyle name="20% - Accent4 29 3" xfId="1388" xr:uid="{D6098F67-2871-4B2C-8C12-3CC3351575C6}"/>
    <cellStyle name="20% - Accent4 3" xfId="218" xr:uid="{93FB92EF-E0FA-41B7-A6B9-CF8A357C1E5A}"/>
    <cellStyle name="20% - Accent4 3 10" xfId="6306" xr:uid="{F8BE2965-FAE8-4D7D-A931-87BBAEAFA89A}"/>
    <cellStyle name="20% - Accent4 3 10 2" xfId="13499" xr:uid="{C44D9B49-514D-40F0-B6F0-4248F59B7882}"/>
    <cellStyle name="20% - Accent4 3 11" xfId="7154" xr:uid="{3609344E-6260-4810-836D-873705055E59}"/>
    <cellStyle name="20% - Accent4 3 11 2" xfId="14347" xr:uid="{0AA43DB7-EB50-4381-A1CE-9ABD2C285F89}"/>
    <cellStyle name="20% - Accent4 3 12" xfId="8167" xr:uid="{70194A13-C2D3-442B-ADA0-E2C85E84E0E2}"/>
    <cellStyle name="20% - Accent4 3 12 2" xfId="15195" xr:uid="{432E365A-9E05-40BF-B3C5-4B05C53E6443}"/>
    <cellStyle name="20% - Accent4 3 13" xfId="9847" xr:uid="{FDD15B32-22C0-4233-B2E8-C675971A6694}"/>
    <cellStyle name="20% - Accent4 3 14" xfId="1418" xr:uid="{B861667D-99FB-4C23-A48E-AE4C020538BE}"/>
    <cellStyle name="20% - Accent4 3 2" xfId="585" xr:uid="{351740E6-2174-47A2-872F-C5B246F9FD80}"/>
    <cellStyle name="20% - Accent4 3 2 10" xfId="8310" xr:uid="{5EAD515A-DABE-42CC-B318-E5BEC998FD8D}"/>
    <cellStyle name="20% - Accent4 3 2 10 2" xfId="15338" xr:uid="{A90B5C0E-BC9D-464B-A46E-84803AE6CBEB}"/>
    <cellStyle name="20% - Accent4 3 2 11" xfId="9848" xr:uid="{758C1DE9-823E-4778-AB4D-FCB3EC24C9B1}"/>
    <cellStyle name="20% - Accent4 3 2 12" xfId="1419" xr:uid="{18AD9DB5-53B8-4720-8FE1-99397DC8BDB3}"/>
    <cellStyle name="20% - Accent4 3 2 2" xfId="1420" xr:uid="{3B75DFCD-7AD6-44F3-833D-FDE5AC8C5A13}"/>
    <cellStyle name="20% - Accent4 3 2 2 10" xfId="9849" xr:uid="{0641E261-B9D9-46DC-B3B2-D28714097DDE}"/>
    <cellStyle name="20% - Accent4 3 2 2 2" xfId="1421" xr:uid="{F3AFC31C-D50F-4DBF-B46C-7DAC1251DA97}"/>
    <cellStyle name="20% - Accent4 3 2 2 2 2" xfId="3120" xr:uid="{7B1A0FF0-4B02-4E5A-9E46-FC610953CC4F}"/>
    <cellStyle name="20% - Accent4 3 2 2 2 2 2" xfId="10784" xr:uid="{EBAC2F12-3E9C-4E19-A5B9-5D1CBA0965EC}"/>
    <cellStyle name="20% - Accent4 3 2 2 2 3" xfId="5061" xr:uid="{D2739BA1-9669-4F7A-BE55-E0928A87E47A}"/>
    <cellStyle name="20% - Accent4 3 2 2 2 3 2" xfId="12469" xr:uid="{5705C4DF-F4B9-4A66-8AE1-86617B49693B}"/>
    <cellStyle name="20% - Accent4 3 2 2 2 4" xfId="7157" xr:uid="{900B2591-D98B-437E-94A1-324B50BBC7E4}"/>
    <cellStyle name="20% - Accent4 3 2 2 2 4 2" xfId="14350" xr:uid="{97EFE069-C95D-4F81-904F-CBF4FEA65B60}"/>
    <cellStyle name="20% - Accent4 3 2 2 2 5" xfId="9178" xr:uid="{01D65207-F087-4F0C-9885-A18F6C64CD03}"/>
    <cellStyle name="20% - Accent4 3 2 2 2 5 2" xfId="16208" xr:uid="{35233084-6B2D-4F79-87CB-952B6C7582A5}"/>
    <cellStyle name="20% - Accent4 3 2 2 2 6" xfId="9850" xr:uid="{0CC479F4-F229-46AC-BBCA-953409704C81}"/>
    <cellStyle name="20% - Accent4 3 2 2 3" xfId="3119" xr:uid="{07C3ED92-2A92-4862-9A06-CFD938778819}"/>
    <cellStyle name="20% - Accent4 3 2 2 3 2" xfId="7158" xr:uid="{E7CE41B6-B275-4FFF-B210-6FA125FE3AEA}"/>
    <cellStyle name="20% - Accent4 3 2 2 3 2 2" xfId="14351" xr:uid="{39BC0C5E-A9E9-4880-9812-E7818064904F}"/>
    <cellStyle name="20% - Accent4 3 2 2 3 3" xfId="10783" xr:uid="{9C5A9F67-EF73-4A5B-8C69-9A8782EC0970}"/>
    <cellStyle name="20% - Accent4 3 2 2 4" xfId="4631" xr:uid="{0F7E5E37-B5DF-4704-9364-125F47C5AE5C}"/>
    <cellStyle name="20% - Accent4 3 2 2 4 2" xfId="12030" xr:uid="{642E95A0-BC9D-4585-9B90-AA24AAF9B178}"/>
    <cellStyle name="20% - Accent4 3 2 2 5" xfId="4888" xr:uid="{4E6DAB7A-89F8-4F33-AD35-E8C125E01720}"/>
    <cellStyle name="20% - Accent4 3 2 2 5 2" xfId="12293" xr:uid="{FC6D5DE9-EEB6-488C-BB57-2FDCFC5C81CD}"/>
    <cellStyle name="20% - Accent4 3 2 2 6" xfId="6169" xr:uid="{A7804D5A-0F0F-4046-86D9-1248BBE0A8DC}"/>
    <cellStyle name="20% - Accent4 3 2 2 6 2" xfId="13352" xr:uid="{9015CA7C-F53C-42F0-A477-BE3E98B3E494}"/>
    <cellStyle name="20% - Accent4 3 2 2 7" xfId="6738" xr:uid="{B0A9C736-2A98-465C-83D7-3BFDA063FB67}"/>
    <cellStyle name="20% - Accent4 3 2 2 7 2" xfId="13931" xr:uid="{B2C4FF2F-AFDC-4AC6-B0C7-9129DE7B6FCC}"/>
    <cellStyle name="20% - Accent4 3 2 2 8" xfId="7156" xr:uid="{E8F1CC0D-2C8B-436B-8960-714E0D347464}"/>
    <cellStyle name="20% - Accent4 3 2 2 8 2" xfId="14349" xr:uid="{3825C044-DDC8-4552-BF6C-6AF77D5B237E}"/>
    <cellStyle name="20% - Accent4 3 2 2 9" xfId="8599" xr:uid="{A94D2B38-1BC6-4CA3-9C11-6A5E1D19D465}"/>
    <cellStyle name="20% - Accent4 3 2 2 9 2" xfId="15627" xr:uid="{990CFFFC-03AF-430A-A9FF-8A1C0790BC97}"/>
    <cellStyle name="20% - Accent4 3 2 3" xfId="1422" xr:uid="{93A20E8E-CDBE-4105-B2BF-9A6CD2FD83CA}"/>
    <cellStyle name="20% - Accent4 3 2 3 2" xfId="3121" xr:uid="{A3673BF6-1CAA-4F60-84A6-7B1CE1001275}"/>
    <cellStyle name="20% - Accent4 3 2 3 2 2" xfId="10785" xr:uid="{38C9C381-15DE-4915-A78B-F7AD711F4791}"/>
    <cellStyle name="20% - Accent4 3 2 3 3" xfId="4167" xr:uid="{254EE5C7-4536-4144-870F-0C7A69DAD748}"/>
    <cellStyle name="20% - Accent4 3 2 3 3 2" xfId="11569" xr:uid="{5C86CC2F-B637-4F6B-88BD-31D92533EDE2}"/>
    <cellStyle name="20% - Accent4 3 2 3 4" xfId="7159" xr:uid="{1EFA39D2-A998-4066-94FC-1DBA751502C2}"/>
    <cellStyle name="20% - Accent4 3 2 3 4 2" xfId="14352" xr:uid="{B94BC036-1921-4AC5-B4FE-A49A7C4AD33C}"/>
    <cellStyle name="20% - Accent4 3 2 3 5" xfId="8889" xr:uid="{1C449C75-5618-4B8E-B9CB-70277E89F0EA}"/>
    <cellStyle name="20% - Accent4 3 2 3 5 2" xfId="15919" xr:uid="{B6763D27-9781-4FAE-81C0-2B1A04D6D395}"/>
    <cellStyle name="20% - Accent4 3 2 3 6" xfId="9851" xr:uid="{7B23A6B0-D57A-4D71-87FF-A9A0A581E6D9}"/>
    <cellStyle name="20% - Accent4 3 2 4" xfId="3118" xr:uid="{CB1D9FB2-81A0-42F6-A68E-DC274598588C}"/>
    <cellStyle name="20% - Accent4 3 2 4 2" xfId="7160" xr:uid="{08313967-C673-4DD4-B608-6E17C8032ED0}"/>
    <cellStyle name="20% - Accent4 3 2 4 2 2" xfId="14353" xr:uid="{04887EE6-71F2-460E-ABB3-B7E94BD675D6}"/>
    <cellStyle name="20% - Accent4 3 2 4 3" xfId="10782" xr:uid="{6CA75AB9-73C2-4A4A-9B81-F095169FA3E6}"/>
    <cellStyle name="20% - Accent4 3 2 5" xfId="4331" xr:uid="{1009A23C-AAC2-4B7B-A42C-BC5DA827A02A}"/>
    <cellStyle name="20% - Accent4 3 2 5 2" xfId="11733" xr:uid="{0DB3CC59-BBA6-496E-9FD7-EB780838708D}"/>
    <cellStyle name="20% - Accent4 3 2 6" xfId="4821" xr:uid="{9D5E6D08-BBB2-459A-BE62-B58B461117DE}"/>
    <cellStyle name="20% - Accent4 3 2 6 2" xfId="12226" xr:uid="{59F0E475-AA85-4923-B5E9-558A42F5D5A1}"/>
    <cellStyle name="20% - Accent4 3 2 7" xfId="5880" xr:uid="{0525161D-88AA-44ED-BEDE-2CDC2985C234}"/>
    <cellStyle name="20% - Accent4 3 2 7 2" xfId="13063" xr:uid="{827622FC-AAD2-4F4D-9074-449B1709C9E0}"/>
    <cellStyle name="20% - Accent4 3 2 8" xfId="6449" xr:uid="{3F38D82F-8276-40A8-ADAD-50A110EB1A1E}"/>
    <cellStyle name="20% - Accent4 3 2 8 2" xfId="13642" xr:uid="{9149CBFB-6465-4743-8C0B-D7AB624474A2}"/>
    <cellStyle name="20% - Accent4 3 2 9" xfId="7155" xr:uid="{564F50A2-9D38-4B9F-9002-8D68FD16894B}"/>
    <cellStyle name="20% - Accent4 3 2 9 2" xfId="14348" xr:uid="{3CD80694-23B5-4263-BD75-3D8B18540899}"/>
    <cellStyle name="20% - Accent4 3 3" xfId="1423" xr:uid="{2C5CAE6B-458C-4844-BFED-2DD757F9C099}"/>
    <cellStyle name="20% - Accent4 3 3 10" xfId="9852" xr:uid="{D52BDF70-7FC8-48BA-BFA9-1A44160AE6F9}"/>
    <cellStyle name="20% - Accent4 3 3 2" xfId="1424" xr:uid="{D8FCF484-DEA9-40F2-AD0A-6AC36BDE9F1C}"/>
    <cellStyle name="20% - Accent4 3 3 2 2" xfId="3123" xr:uid="{EF13DB31-A8CB-4E19-B884-70D7238FC65F}"/>
    <cellStyle name="20% - Accent4 3 3 2 2 2" xfId="10787" xr:uid="{07CB9B25-D53F-48D8-8475-D697735F7996}"/>
    <cellStyle name="20% - Accent4 3 3 2 3" xfId="4809" xr:uid="{59998079-7D6C-4FF4-85AF-F39054A2A252}"/>
    <cellStyle name="20% - Accent4 3 3 2 3 2" xfId="12214" xr:uid="{0BB53F8A-9E16-4D87-9DEA-C03BDF61F610}"/>
    <cellStyle name="20% - Accent4 3 3 2 4" xfId="7162" xr:uid="{A12C926A-331D-4009-BB61-12336364690E}"/>
    <cellStyle name="20% - Accent4 3 3 2 4 2" xfId="14355" xr:uid="{EE23205B-7C5C-42A3-A4E9-FC52B5DB138F}"/>
    <cellStyle name="20% - Accent4 3 3 2 5" xfId="9035" xr:uid="{14EC6DE5-9A79-4371-BD91-624295F9BC0B}"/>
    <cellStyle name="20% - Accent4 3 3 2 5 2" xfId="16065" xr:uid="{62CBEC8E-FD49-4951-8E39-F2E5D5DDE37D}"/>
    <cellStyle name="20% - Accent4 3 3 2 6" xfId="9853" xr:uid="{EB9F2040-3D46-4D46-8FB7-8712EB624348}"/>
    <cellStyle name="20% - Accent4 3 3 3" xfId="3122" xr:uid="{5D9BAEA6-A4D3-47FF-AE63-92E3639E17A9}"/>
    <cellStyle name="20% - Accent4 3 3 3 2" xfId="7163" xr:uid="{8AC58235-63CE-452A-898C-863BD5FD01AB}"/>
    <cellStyle name="20% - Accent4 3 3 3 2 2" xfId="14356" xr:uid="{4BCD6C91-AF7C-4E6A-8F83-6E6422D5E11A}"/>
    <cellStyle name="20% - Accent4 3 3 3 3" xfId="10786" xr:uid="{8AE86C50-8952-4CAD-B6F8-5F055A9E48C2}"/>
    <cellStyle name="20% - Accent4 3 3 4" xfId="4488" xr:uid="{78540387-3A23-44CB-9B0B-12802D308C46}"/>
    <cellStyle name="20% - Accent4 3 3 4 2" xfId="11887" xr:uid="{0CF56662-4D09-4398-8513-8F5206B58EEF}"/>
    <cellStyle name="20% - Accent4 3 3 5" xfId="4838" xr:uid="{CDB01AF2-DA45-40FA-B50F-610427507272}"/>
    <cellStyle name="20% - Accent4 3 3 5 2" xfId="12243" xr:uid="{3360B2DC-AFD3-409F-826D-800F47CA2EAC}"/>
    <cellStyle name="20% - Accent4 3 3 6" xfId="6026" xr:uid="{D83C79FA-1ED0-4A13-AE45-097EC12DB772}"/>
    <cellStyle name="20% - Accent4 3 3 6 2" xfId="13209" xr:uid="{6238D5E6-7E9A-4105-84C2-9AA59A8F8604}"/>
    <cellStyle name="20% - Accent4 3 3 7" xfId="6595" xr:uid="{F16F70F4-BF21-4D3B-8A77-24A22423C8AA}"/>
    <cellStyle name="20% - Accent4 3 3 7 2" xfId="13788" xr:uid="{4714AA5E-73C1-4136-B610-D7A0AF990C75}"/>
    <cellStyle name="20% - Accent4 3 3 8" xfId="7161" xr:uid="{89689006-EDAD-46B2-A49F-91ABDE226116}"/>
    <cellStyle name="20% - Accent4 3 3 8 2" xfId="14354" xr:uid="{4CD90E2B-C5CA-4FBD-A541-58C81189183E}"/>
    <cellStyle name="20% - Accent4 3 3 9" xfId="8456" xr:uid="{9204CD0C-BDC7-45D6-9BE3-448ED20F1FB8}"/>
    <cellStyle name="20% - Accent4 3 3 9 2" xfId="15484" xr:uid="{7BDA4E9C-F178-480B-9EA0-8F8CAF1CA7C7}"/>
    <cellStyle name="20% - Accent4 3 4" xfId="1425" xr:uid="{EEBC74DA-82DB-47F4-9C98-4B006A38A67F}"/>
    <cellStyle name="20% - Accent4 3 4 2" xfId="3124" xr:uid="{5A256453-B81F-45EA-BB7A-3D72ADD77626}"/>
    <cellStyle name="20% - Accent4 3 4 2 2" xfId="10788" xr:uid="{42A75E11-66D3-4CA1-8A54-F37D8260791E}"/>
    <cellStyle name="20% - Accent4 3 4 3" xfId="4883" xr:uid="{AB5235FF-7804-4D78-9643-B7D41433D592}"/>
    <cellStyle name="20% - Accent4 3 4 3 2" xfId="12288" xr:uid="{C8A78CAF-62B7-4B7B-B045-917D15DD9A2D}"/>
    <cellStyle name="20% - Accent4 3 4 4" xfId="7164" xr:uid="{D532712B-6AEF-4E0D-8697-58F12FB06652}"/>
    <cellStyle name="20% - Accent4 3 4 4 2" xfId="14357" xr:uid="{56210722-ACAC-41C4-A94C-82264EC617F0}"/>
    <cellStyle name="20% - Accent4 3 4 5" xfId="9380" xr:uid="{86A45E28-75B4-42D0-9947-4542E4435360}"/>
    <cellStyle name="20% - Accent4 3 4 5 2" xfId="16363" xr:uid="{9A1801CF-37B5-42C0-81BA-88277C8B2D73}"/>
    <cellStyle name="20% - Accent4 3 4 6" xfId="9854" xr:uid="{20F42275-A907-48C5-8CCA-07643B659FAC}"/>
    <cellStyle name="20% - Accent4 3 5" xfId="1426" xr:uid="{C7341428-F46F-4696-88BC-6088F86676A5}"/>
    <cellStyle name="20% - Accent4 3 5 2" xfId="3125" xr:uid="{F2211BD4-29AF-4207-87EE-3E4ED64F50B1}"/>
    <cellStyle name="20% - Accent4 3 5 2 2" xfId="10789" xr:uid="{035EBFBA-0075-4392-B044-DCB6059E60BB}"/>
    <cellStyle name="20% - Accent4 3 5 3" xfId="4150" xr:uid="{6367D915-70C4-4423-89BC-804444DCD3EE}"/>
    <cellStyle name="20% - Accent4 3 5 3 2" xfId="11552" xr:uid="{FA573E14-B592-4C1B-9A59-8343B1FA2DA6}"/>
    <cellStyle name="20% - Accent4 3 5 4" xfId="7165" xr:uid="{174B9229-B4B8-4ED5-931C-49157AC3C8B6}"/>
    <cellStyle name="20% - Accent4 3 5 4 2" xfId="14358" xr:uid="{19E8F625-8040-44E7-A03E-D086FC1A334E}"/>
    <cellStyle name="20% - Accent4 3 5 5" xfId="9469" xr:uid="{1FA90CF4-1EBB-4377-BD3E-716FAD4050C4}"/>
    <cellStyle name="20% - Accent4 3 5 5 2" xfId="16452" xr:uid="{34B7EAA6-97D4-4304-8E14-D5122D69B4B6}"/>
    <cellStyle name="20% - Accent4 3 5 6" xfId="9855" xr:uid="{75CD4509-279A-487D-9701-028525D3BB41}"/>
    <cellStyle name="20% - Accent4 3 6" xfId="3117" xr:uid="{69DC550E-C128-41C0-8A4C-52852C262D6B}"/>
    <cellStyle name="20% - Accent4 3 6 2" xfId="7166" xr:uid="{81EC0B49-8F98-4643-AD4F-2722E895F009}"/>
    <cellStyle name="20% - Accent4 3 6 2 2" xfId="14359" xr:uid="{DD25D819-CC52-45AD-A5FF-6744A71AD9CA}"/>
    <cellStyle name="20% - Accent4 3 6 3" xfId="8746" xr:uid="{6BABC0EC-7273-4A1C-AA76-990E592CF0A4}"/>
    <cellStyle name="20% - Accent4 3 6 3 2" xfId="15776" xr:uid="{34487A31-7B7C-42F2-AF53-26BDDF7DC53B}"/>
    <cellStyle name="20% - Accent4 3 6 4" xfId="10781" xr:uid="{84C44B5F-A841-4005-8461-C03B92BF3118}"/>
    <cellStyle name="20% - Accent4 3 7" xfId="4183" xr:uid="{F95461CF-72BA-403B-9380-B442136EADE5}"/>
    <cellStyle name="20% - Accent4 3 7 2" xfId="11585" xr:uid="{9FF8BBD9-20DE-41FF-974A-A6921BA6445B}"/>
    <cellStyle name="20% - Accent4 3 8" xfId="4732" xr:uid="{8E0464E2-F98A-4AFB-B46B-9F240843BF3D}"/>
    <cellStyle name="20% - Accent4 3 8 2" xfId="12133" xr:uid="{5771152E-6349-4D8F-A91B-415A50E33865}"/>
    <cellStyle name="20% - Accent4 3 9" xfId="5737" xr:uid="{4577E301-8C29-49B0-8520-2C8EA14F4E98}"/>
    <cellStyle name="20% - Accent4 3 9 2" xfId="12920" xr:uid="{6ECACF6B-BBEB-4A12-BC0E-C3314E83B5A9}"/>
    <cellStyle name="20% - Accent4 30" xfId="945" xr:uid="{59121E74-7337-43B4-89FB-795DEF56D0BC}"/>
    <cellStyle name="20% - Accent4 30 2" xfId="16516" xr:uid="{3643A53E-1AE3-4A6D-9FA2-A84ED72DEAEA}"/>
    <cellStyle name="20% - Accent4 31" xfId="958" xr:uid="{6C997C1D-670A-4D1A-BABF-304E3B468AC8}"/>
    <cellStyle name="20% - Accent4 32" xfId="971" xr:uid="{793B537D-579C-4D16-810A-10ECC84BFA39}"/>
    <cellStyle name="20% - Accent4 33" xfId="984" xr:uid="{A24E3E28-5632-4E63-B80A-7F8D234656CD}"/>
    <cellStyle name="20% - Accent4 34" xfId="997" xr:uid="{F75AF287-1C4D-4BF6-A10E-812CFDB1D0D4}"/>
    <cellStyle name="20% - Accent4 35" xfId="1010" xr:uid="{7FF7ACC0-C123-4681-B86F-79F244D4F0BC}"/>
    <cellStyle name="20% - Accent4 36" xfId="1023" xr:uid="{64CB4C83-AF9F-4043-AA33-1DEEFFADA44D}"/>
    <cellStyle name="20% - Accent4 37" xfId="1042" xr:uid="{65CEBF13-205E-4AA6-8636-1CBC3CFDDD9B}"/>
    <cellStyle name="20% - Accent4 38" xfId="1062" xr:uid="{FEB3E92D-7B2E-4C1E-8653-0FE170E16958}"/>
    <cellStyle name="20% - Accent4 39" xfId="550" xr:uid="{58003BAC-9DA7-422F-B6CE-70CDC972521D}"/>
    <cellStyle name="20% - Accent4 4" xfId="231" xr:uid="{C802B89D-0762-4957-9333-B49D6D03BE59}"/>
    <cellStyle name="20% - Accent4 4 10" xfId="7167" xr:uid="{0D7A010C-3FD2-4525-8068-B0629E5ED8E2}"/>
    <cellStyle name="20% - Accent4 4 10 2" xfId="14360" xr:uid="{93EF627F-92D0-468C-96C9-EDF47ACFA221}"/>
    <cellStyle name="20% - Accent4 4 11" xfId="8118" xr:uid="{CAEE6AB2-7A75-444E-9507-AD00FF49AE22}"/>
    <cellStyle name="20% - Accent4 4 11 2" xfId="15146" xr:uid="{4B04CD4C-28AF-4E07-B48F-CE60ABDBC22C}"/>
    <cellStyle name="20% - Accent4 4 12" xfId="9856" xr:uid="{56DB8FD0-3411-45E8-B897-27902D132DC1}"/>
    <cellStyle name="20% - Accent4 4 13" xfId="1427" xr:uid="{07D317B5-E237-45F7-843B-D742044FF4A9}"/>
    <cellStyle name="20% - Accent4 4 2" xfId="598" xr:uid="{1184DDC4-C010-4552-929E-CD97331E3459}"/>
    <cellStyle name="20% - Accent4 4 2 10" xfId="8261" xr:uid="{4921A397-2B08-4A7E-889C-8B3AF4211483}"/>
    <cellStyle name="20% - Accent4 4 2 10 2" xfId="15289" xr:uid="{E4631D15-7FB3-485A-8298-A282EC0756C9}"/>
    <cellStyle name="20% - Accent4 4 2 11" xfId="9857" xr:uid="{F4A65BE4-6EA2-4166-B113-D219E2A1766E}"/>
    <cellStyle name="20% - Accent4 4 2 12" xfId="1428" xr:uid="{32254AFE-0345-440B-A3F1-3DD9572E392E}"/>
    <cellStyle name="20% - Accent4 4 2 2" xfId="1429" xr:uid="{30BC91C7-3B94-4831-B94D-977BE25BF80C}"/>
    <cellStyle name="20% - Accent4 4 2 2 10" xfId="9858" xr:uid="{212A72C1-7750-43A6-9675-C4791780FEAD}"/>
    <cellStyle name="20% - Accent4 4 2 2 2" xfId="1430" xr:uid="{B45E8212-9AD0-4B43-A69F-1F9F8DF9398D}"/>
    <cellStyle name="20% - Accent4 4 2 2 2 2" xfId="3129" xr:uid="{39D05F71-1C15-4835-839D-13BF07841E5B}"/>
    <cellStyle name="20% - Accent4 4 2 2 2 2 2" xfId="10793" xr:uid="{71F68998-3437-4B4F-9F0C-19C038327834}"/>
    <cellStyle name="20% - Accent4 4 2 2 2 3" xfId="4050" xr:uid="{18A5DF15-D716-4D27-818A-68A2DC3CF16F}"/>
    <cellStyle name="20% - Accent4 4 2 2 2 3 2" xfId="11449" xr:uid="{3C1D64F3-B0EC-4A5A-B6B5-ECBBA216B1DC}"/>
    <cellStyle name="20% - Accent4 4 2 2 2 4" xfId="7170" xr:uid="{A8112AAC-9EB4-48AF-A99F-2518FAD3C107}"/>
    <cellStyle name="20% - Accent4 4 2 2 2 4 2" xfId="14363" xr:uid="{D13BC09E-0B3C-43E7-BEEE-4ECF4DCC2A21}"/>
    <cellStyle name="20% - Accent4 4 2 2 2 5" xfId="9129" xr:uid="{829EBC62-B7EF-4D30-8D75-644EDECD74FC}"/>
    <cellStyle name="20% - Accent4 4 2 2 2 5 2" xfId="16159" xr:uid="{94436F01-9CB5-4116-AF6F-E63699E422EC}"/>
    <cellStyle name="20% - Accent4 4 2 2 2 6" xfId="9859" xr:uid="{1053CEE8-A6F8-4D8A-81CE-43CA0E705AC0}"/>
    <cellStyle name="20% - Accent4 4 2 2 3" xfId="3128" xr:uid="{4E690351-6E2A-4E0F-A867-2229DB99BE0E}"/>
    <cellStyle name="20% - Accent4 4 2 2 3 2" xfId="7171" xr:uid="{D45C926A-8850-44B2-B6AD-A7DE3840D420}"/>
    <cellStyle name="20% - Accent4 4 2 2 3 2 2" xfId="14364" xr:uid="{36BD0520-D16B-42A4-BBCC-7D15D7840B57}"/>
    <cellStyle name="20% - Accent4 4 2 2 3 3" xfId="10792" xr:uid="{FF8F70BB-DE45-4EAA-A486-364B9F58DAA8}"/>
    <cellStyle name="20% - Accent4 4 2 2 4" xfId="4582" xr:uid="{A9AFE8BA-2451-4D95-BE2C-1CF4E9F39801}"/>
    <cellStyle name="20% - Accent4 4 2 2 4 2" xfId="11981" xr:uid="{62FADF98-1F06-40FF-B0E1-807E73328B07}"/>
    <cellStyle name="20% - Accent4 4 2 2 5" xfId="5041" xr:uid="{5628FA05-6141-4CC3-BE79-EB39A62A55C0}"/>
    <cellStyle name="20% - Accent4 4 2 2 5 2" xfId="12449" xr:uid="{AB4D7516-548C-4DEB-AF8A-1EAF4A873B2F}"/>
    <cellStyle name="20% - Accent4 4 2 2 6" xfId="6120" xr:uid="{AE5FE891-A23E-474C-97B3-BFC17DEFC607}"/>
    <cellStyle name="20% - Accent4 4 2 2 6 2" xfId="13303" xr:uid="{FA28CB24-F6D2-433B-9479-13ECF501B1DD}"/>
    <cellStyle name="20% - Accent4 4 2 2 7" xfId="6689" xr:uid="{D3300D82-B17B-4A45-A172-550A20066999}"/>
    <cellStyle name="20% - Accent4 4 2 2 7 2" xfId="13882" xr:uid="{1083E8D9-7051-49B2-B782-A320992F1D7E}"/>
    <cellStyle name="20% - Accent4 4 2 2 8" xfId="7169" xr:uid="{F85567BB-F971-412F-8971-25FFFC5C862D}"/>
    <cellStyle name="20% - Accent4 4 2 2 8 2" xfId="14362" xr:uid="{41C34BF2-321F-4970-887D-450660E93E5B}"/>
    <cellStyle name="20% - Accent4 4 2 2 9" xfId="8550" xr:uid="{1A7BB815-A8F0-4617-AFB8-52BED986FBA1}"/>
    <cellStyle name="20% - Accent4 4 2 2 9 2" xfId="15578" xr:uid="{A1860BA1-4473-4EF4-98DA-EB2547A11608}"/>
    <cellStyle name="20% - Accent4 4 2 3" xfId="1431" xr:uid="{7BDB0351-C6C8-44AA-99A8-1917A725994A}"/>
    <cellStyle name="20% - Accent4 4 2 3 2" xfId="3130" xr:uid="{61D0EBA1-8D3C-4B30-9514-FFB1A065A033}"/>
    <cellStyle name="20% - Accent4 4 2 3 2 2" xfId="10794" xr:uid="{69AB8866-B4CF-49A3-8C81-BF93724CF741}"/>
    <cellStyle name="20% - Accent4 4 2 3 3" xfId="4927" xr:uid="{1FBE4975-B8B8-45A7-B941-A16FB2A3D7A0}"/>
    <cellStyle name="20% - Accent4 4 2 3 3 2" xfId="12333" xr:uid="{1B1671E1-E47D-406F-B24C-651310B7613B}"/>
    <cellStyle name="20% - Accent4 4 2 3 4" xfId="7172" xr:uid="{F989C759-0583-4E11-9996-D0F4D0DA37E6}"/>
    <cellStyle name="20% - Accent4 4 2 3 4 2" xfId="14365" xr:uid="{2634115B-F9CF-4CA8-800D-05465C46C9BC}"/>
    <cellStyle name="20% - Accent4 4 2 3 5" xfId="8840" xr:uid="{893DA843-E2B5-44EB-90A7-57FBD1054D86}"/>
    <cellStyle name="20% - Accent4 4 2 3 5 2" xfId="15870" xr:uid="{4226BAAD-66F2-40A7-AB36-D34E0FDF8CAF}"/>
    <cellStyle name="20% - Accent4 4 2 3 6" xfId="9860" xr:uid="{C05F78EA-DBAB-4C6E-B54B-EAB04D7256A5}"/>
    <cellStyle name="20% - Accent4 4 2 4" xfId="3127" xr:uid="{BB751C92-15F2-4360-95C3-0869F3A1E0EA}"/>
    <cellStyle name="20% - Accent4 4 2 4 2" xfId="7173" xr:uid="{5F873E8F-4E2E-4FEF-B162-5595573DE2FD}"/>
    <cellStyle name="20% - Accent4 4 2 4 2 2" xfId="14366" xr:uid="{35EE3EE4-10DD-4BB2-AAB4-6EEA3CC50448}"/>
    <cellStyle name="20% - Accent4 4 2 4 3" xfId="10791" xr:uid="{F0C5E280-7C0E-476B-8C68-F1EE1D212A0F}"/>
    <cellStyle name="20% - Accent4 4 2 5" xfId="4282" xr:uid="{2634FA35-5D55-48E8-BEEC-F4AB460BBA33}"/>
    <cellStyle name="20% - Accent4 4 2 5 2" xfId="11684" xr:uid="{05B22C8C-2F37-462D-B528-4B53AA9A3905}"/>
    <cellStyle name="20% - Accent4 4 2 6" xfId="4800" xr:uid="{A0C1A324-3FFE-428C-A442-0E2CE8804B08}"/>
    <cellStyle name="20% - Accent4 4 2 6 2" xfId="12205" xr:uid="{82A6592D-04BF-47A5-A421-8FCAD50A1AF5}"/>
    <cellStyle name="20% - Accent4 4 2 7" xfId="5831" xr:uid="{05068790-BB0A-4C2B-82CC-8C41FBE82A2F}"/>
    <cellStyle name="20% - Accent4 4 2 7 2" xfId="13014" xr:uid="{D29F43D1-9959-483B-88F2-3C1A7D5D5E1A}"/>
    <cellStyle name="20% - Accent4 4 2 8" xfId="6400" xr:uid="{C7C88776-8A26-47D9-9006-A38177E1E026}"/>
    <cellStyle name="20% - Accent4 4 2 8 2" xfId="13593" xr:uid="{FCD0DEA1-9D2B-4752-855D-359EC535B7F0}"/>
    <cellStyle name="20% - Accent4 4 2 9" xfId="7168" xr:uid="{1B13C30A-5E37-454C-B2F7-5336DCB82795}"/>
    <cellStyle name="20% - Accent4 4 2 9 2" xfId="14361" xr:uid="{F42E7F95-282A-420D-94D8-F9F11E07B0EA}"/>
    <cellStyle name="20% - Accent4 4 3" xfId="1432" xr:uid="{19CB702C-985B-4B5E-8146-FA7518A302F5}"/>
    <cellStyle name="20% - Accent4 4 3 10" xfId="9861" xr:uid="{6153C9B8-2372-4035-BC26-F8ED1CADCD6E}"/>
    <cellStyle name="20% - Accent4 4 3 2" xfId="1433" xr:uid="{FE653363-913C-40FB-BD66-96119DAFED72}"/>
    <cellStyle name="20% - Accent4 4 3 2 2" xfId="3132" xr:uid="{758CE15E-E856-4B23-AAA9-6DA4C7B5C9D5}"/>
    <cellStyle name="20% - Accent4 4 3 2 2 2" xfId="10796" xr:uid="{F49972D5-08BA-493E-A7AC-96BF23547562}"/>
    <cellStyle name="20% - Accent4 4 3 2 3" xfId="4901" xr:uid="{ED30D82D-3CE7-4DFC-BF1C-304BC6AE818C}"/>
    <cellStyle name="20% - Accent4 4 3 2 3 2" xfId="12307" xr:uid="{DA184E46-F17F-4352-839B-824DE8F2A26C}"/>
    <cellStyle name="20% - Accent4 4 3 2 4" xfId="7175" xr:uid="{835C6992-5365-4083-A119-B9B63AE3ADD9}"/>
    <cellStyle name="20% - Accent4 4 3 2 4 2" xfId="14368" xr:uid="{15184546-FAE8-46A8-BE6D-FECEDC105F9C}"/>
    <cellStyle name="20% - Accent4 4 3 2 5" xfId="8989" xr:uid="{FB39691F-DFDD-402F-8B45-D11A66E8A051}"/>
    <cellStyle name="20% - Accent4 4 3 2 5 2" xfId="16019" xr:uid="{29E5EC2C-8561-4064-AC83-4643D85649D2}"/>
    <cellStyle name="20% - Accent4 4 3 2 6" xfId="9862" xr:uid="{D6F8C7CE-9AC0-4278-8162-D1C7D504FD82}"/>
    <cellStyle name="20% - Accent4 4 3 3" xfId="3131" xr:uid="{4F4E1B0C-330D-4E2E-88B5-DE7781642A1B}"/>
    <cellStyle name="20% - Accent4 4 3 3 2" xfId="7176" xr:uid="{16DC9FDA-12F5-4D66-A279-DB774FF26789}"/>
    <cellStyle name="20% - Accent4 4 3 3 2 2" xfId="14369" xr:uid="{CC9D86F8-295C-41E1-A4FA-27562BEA7B6B}"/>
    <cellStyle name="20% - Accent4 4 3 3 3" xfId="10795" xr:uid="{36235DD5-6F16-42C2-9821-3D130C274230}"/>
    <cellStyle name="20% - Accent4 4 3 4" xfId="4442" xr:uid="{255D1D0A-0F78-43B8-BF1B-AEBAF46AAD0F}"/>
    <cellStyle name="20% - Accent4 4 3 4 2" xfId="11841" xr:uid="{9719D0F1-2E3E-4953-87FB-B7D19C68905C}"/>
    <cellStyle name="20% - Accent4 4 3 5" xfId="4928" xr:uid="{B4040D51-B88C-4F45-85DE-E7FEB3B52AD0}"/>
    <cellStyle name="20% - Accent4 4 3 5 2" xfId="12334" xr:uid="{0DB119F9-484C-4062-A573-16E37FCAA451}"/>
    <cellStyle name="20% - Accent4 4 3 6" xfId="5980" xr:uid="{85E8BE7A-621B-4459-AA08-46D80311AAA5}"/>
    <cellStyle name="20% - Accent4 4 3 6 2" xfId="13163" xr:uid="{4E3C9E5D-CB13-46F6-8E50-4FB5E842F8BD}"/>
    <cellStyle name="20% - Accent4 4 3 7" xfId="6549" xr:uid="{D30357F4-09DE-4796-8415-148FA9D446AA}"/>
    <cellStyle name="20% - Accent4 4 3 7 2" xfId="13742" xr:uid="{0F4883F6-A2FB-4368-B748-1AF6E7E99E99}"/>
    <cellStyle name="20% - Accent4 4 3 8" xfId="7174" xr:uid="{9444D85D-59D4-45AF-9406-B17F794E8528}"/>
    <cellStyle name="20% - Accent4 4 3 8 2" xfId="14367" xr:uid="{EA81A57F-C9C2-451D-B97C-3E036A665395}"/>
    <cellStyle name="20% - Accent4 4 3 9" xfId="8410" xr:uid="{E28A94BD-EC10-457E-A3B2-4D83798EDF6D}"/>
    <cellStyle name="20% - Accent4 4 3 9 2" xfId="15438" xr:uid="{690CFCD3-E4D1-4961-8E31-F2EED91FCE54}"/>
    <cellStyle name="20% - Accent4 4 4" xfId="1434" xr:uid="{79B5F8F5-AC97-4CA3-8927-05929F093ACD}"/>
    <cellStyle name="20% - Accent4 4 4 2" xfId="3133" xr:uid="{EB486FC7-9446-4848-87DA-66DF60039431}"/>
    <cellStyle name="20% - Accent4 4 4 2 2" xfId="10797" xr:uid="{4257508A-A877-4B5F-AD2B-CA5BDFD143E8}"/>
    <cellStyle name="20% - Accent4 4 4 3" xfId="4723" xr:uid="{A135B102-BCBB-4BBA-A518-64DE93F0B9CC}"/>
    <cellStyle name="20% - Accent4 4 4 3 2" xfId="12123" xr:uid="{9D0CC41E-1642-483B-B189-E8C9C3A1A20B}"/>
    <cellStyle name="20% - Accent4 4 4 4" xfId="7177" xr:uid="{60F4BD95-4A61-4DF3-8B86-6FFC02D20D91}"/>
    <cellStyle name="20% - Accent4 4 4 4 2" xfId="14370" xr:uid="{368B1125-2B6A-43C3-AB73-DDD56AADE74A}"/>
    <cellStyle name="20% - Accent4 4 4 5" xfId="8697" xr:uid="{425B656B-DD47-4501-A5CE-F06003969855}"/>
    <cellStyle name="20% - Accent4 4 4 5 2" xfId="15727" xr:uid="{B1F4F222-C0AD-4AED-8AF2-A36ADDD53F69}"/>
    <cellStyle name="20% - Accent4 4 4 6" xfId="9863" xr:uid="{7F499573-858C-4F4A-AE3C-B0BCA5CD9B82}"/>
    <cellStyle name="20% - Accent4 4 5" xfId="3126" xr:uid="{B9E05C11-224E-4B16-954A-E6701A6DFB3C}"/>
    <cellStyle name="20% - Accent4 4 5 2" xfId="7178" xr:uid="{2A673064-0CF3-4209-A53C-2F65ABB30F4B}"/>
    <cellStyle name="20% - Accent4 4 5 2 2" xfId="14371" xr:uid="{D65C3876-A8FB-4C27-AC32-5D6100636D58}"/>
    <cellStyle name="20% - Accent4 4 5 3" xfId="10790" xr:uid="{9F8DC661-DFEF-4D43-A9C3-C05958BC80BA}"/>
    <cellStyle name="20% - Accent4 4 6" xfId="4113" xr:uid="{9871E91F-3342-4AC8-91E2-7003C08E17FC}"/>
    <cellStyle name="20% - Accent4 4 6 2" xfId="11515" xr:uid="{B862CC76-002E-4A03-BF20-38A3AEE517FC}"/>
    <cellStyle name="20% - Accent4 4 7" xfId="4157" xr:uid="{CF42E727-1FAD-443C-868D-BBA3A795A25A}"/>
    <cellStyle name="20% - Accent4 4 7 2" xfId="11559" xr:uid="{AD8D1287-17A3-4BA0-95EB-764C7D53A134}"/>
    <cellStyle name="20% - Accent4 4 8" xfId="5688" xr:uid="{390769F7-9448-45BD-8483-FCFD598C8425}"/>
    <cellStyle name="20% - Accent4 4 8 2" xfId="12871" xr:uid="{2866F866-9E5C-4B7C-8910-5C704890477F}"/>
    <cellStyle name="20% - Accent4 4 9" xfId="6257" xr:uid="{CE4F0A84-0726-416C-9AC7-F8BC2286F25C}"/>
    <cellStyle name="20% - Accent4 4 9 2" xfId="13450" xr:uid="{A7F704E3-8D6A-45CE-8CB4-4E4DF63A04A3}"/>
    <cellStyle name="20% - Accent4 40" xfId="1081" xr:uid="{0D94CB22-4476-49DB-8A58-974791D5BD06}"/>
    <cellStyle name="20% - Accent4 41" xfId="1147" xr:uid="{30E6C51D-D5EA-4E6C-B2DC-852ACFE73F29}"/>
    <cellStyle name="20% - Accent4 5" xfId="244" xr:uid="{3EFFC0A0-952B-462A-B7C9-2D68518EB9BF}"/>
    <cellStyle name="20% - Accent4 5 10" xfId="7179" xr:uid="{FF5FA71F-A840-428B-B80C-6013400CB121}"/>
    <cellStyle name="20% - Accent4 5 10 2" xfId="14372" xr:uid="{EEDD52CE-B119-4178-A5E0-06F38167C452}"/>
    <cellStyle name="20% - Accent4 5 11" xfId="8101" xr:uid="{C2FFF880-3CDD-49CC-9B03-0A5729BF2BCD}"/>
    <cellStyle name="20% - Accent4 5 11 2" xfId="15129" xr:uid="{6AF31AD2-0519-4D61-8F7C-A3D3740728DF}"/>
    <cellStyle name="20% - Accent4 5 12" xfId="9864" xr:uid="{63B1FB3F-EEA2-49B3-B825-BD3A6B9F8289}"/>
    <cellStyle name="20% - Accent4 5 13" xfId="1435" xr:uid="{3FC00D4D-726A-4063-AE49-5EEC7DF85EF1}"/>
    <cellStyle name="20% - Accent4 5 2" xfId="611" xr:uid="{CF24D462-37B2-44F9-8485-3D6148BBCFCB}"/>
    <cellStyle name="20% - Accent4 5 2 10" xfId="8244" xr:uid="{3F476268-52C6-4C8F-88F7-2B46426B4C85}"/>
    <cellStyle name="20% - Accent4 5 2 10 2" xfId="15272" xr:uid="{89859F49-3B79-453E-AE8A-EC9637987C81}"/>
    <cellStyle name="20% - Accent4 5 2 11" xfId="9865" xr:uid="{E9A25A61-53A6-4CD8-B73F-611E6FC736E0}"/>
    <cellStyle name="20% - Accent4 5 2 12" xfId="1436" xr:uid="{1A70E5D4-8227-43B7-8DA7-6AF9B8584B2E}"/>
    <cellStyle name="20% - Accent4 5 2 2" xfId="1437" xr:uid="{52083E39-589F-403D-88DB-4CB2EC568C38}"/>
    <cellStyle name="20% - Accent4 5 2 2 10" xfId="9866" xr:uid="{995FA14E-1355-4713-8244-5631B29B606F}"/>
    <cellStyle name="20% - Accent4 5 2 2 2" xfId="1438" xr:uid="{4F4C4AF2-4EAE-40D4-909B-BE5E82C0AF4D}"/>
    <cellStyle name="20% - Accent4 5 2 2 2 2" xfId="3137" xr:uid="{885DA6B7-A3EE-4E82-88C5-070F3CA4F4D6}"/>
    <cellStyle name="20% - Accent4 5 2 2 2 2 2" xfId="10801" xr:uid="{2F9D8FAF-7A30-4225-9E1F-017F48B27AE0}"/>
    <cellStyle name="20% - Accent4 5 2 2 2 3" xfId="5028" xr:uid="{8D2BAE30-9280-4018-AA0D-365DE97DF9AA}"/>
    <cellStyle name="20% - Accent4 5 2 2 2 3 2" xfId="12436" xr:uid="{BEC6EB6F-60E2-49C8-AD98-2D21ADFC0972}"/>
    <cellStyle name="20% - Accent4 5 2 2 2 4" xfId="7182" xr:uid="{F43A8531-C43E-4A8B-A97D-FCFA6D0F56FA}"/>
    <cellStyle name="20% - Accent4 5 2 2 2 4 2" xfId="14375" xr:uid="{F0373E47-EF9A-4FEA-AD8A-82DB7850E5A5}"/>
    <cellStyle name="20% - Accent4 5 2 2 2 5" xfId="9112" xr:uid="{96D354B2-0401-4FF7-B06F-44621F12E522}"/>
    <cellStyle name="20% - Accent4 5 2 2 2 5 2" xfId="16142" xr:uid="{71FBBCA4-8E56-4F98-80AC-7485B728BD06}"/>
    <cellStyle name="20% - Accent4 5 2 2 2 6" xfId="9867" xr:uid="{478C44E8-463E-4F8E-B598-1C825B9ECE1B}"/>
    <cellStyle name="20% - Accent4 5 2 2 3" xfId="3136" xr:uid="{F25C5AAA-0926-4034-BAD6-79C3D0AB5AB2}"/>
    <cellStyle name="20% - Accent4 5 2 2 3 2" xfId="7183" xr:uid="{DD236749-2409-4EA4-91C1-CDBDA6D13062}"/>
    <cellStyle name="20% - Accent4 5 2 2 3 2 2" xfId="14376" xr:uid="{4CE36B7B-2B30-463E-BFBA-68EF3882460C}"/>
    <cellStyle name="20% - Accent4 5 2 2 3 3" xfId="10800" xr:uid="{F8C892F6-903B-4484-AB10-272AE12B6F66}"/>
    <cellStyle name="20% - Accent4 5 2 2 4" xfId="4565" xr:uid="{2012E43D-E266-4836-9DBF-579CE3CAAB11}"/>
    <cellStyle name="20% - Accent4 5 2 2 4 2" xfId="11964" xr:uid="{C0596F03-1B01-4A43-880C-8B7CD029B5E2}"/>
    <cellStyle name="20% - Accent4 5 2 2 5" xfId="5060" xr:uid="{6765F5EF-DE0A-479A-8BF0-9C5685858465}"/>
    <cellStyle name="20% - Accent4 5 2 2 5 2" xfId="12468" xr:uid="{4568B731-D443-49C4-AD39-E1A74479EB15}"/>
    <cellStyle name="20% - Accent4 5 2 2 6" xfId="6103" xr:uid="{1F60E333-A327-4CDA-9682-D68FDDA02367}"/>
    <cellStyle name="20% - Accent4 5 2 2 6 2" xfId="13286" xr:uid="{9D89AE11-2FF5-42E3-BFBD-69C645714CFC}"/>
    <cellStyle name="20% - Accent4 5 2 2 7" xfId="6672" xr:uid="{767CEAAD-C682-4D63-8026-7ADB3B4D1B5A}"/>
    <cellStyle name="20% - Accent4 5 2 2 7 2" xfId="13865" xr:uid="{85815BE2-B2F3-4E00-9178-C7A4E1334B5D}"/>
    <cellStyle name="20% - Accent4 5 2 2 8" xfId="7181" xr:uid="{ECF891E8-C2FC-4E1C-9A54-0A759D6BD616}"/>
    <cellStyle name="20% - Accent4 5 2 2 8 2" xfId="14374" xr:uid="{96121D39-2F79-45DC-B5C1-5F807795BED7}"/>
    <cellStyle name="20% - Accent4 5 2 2 9" xfId="8533" xr:uid="{0A9A58EA-9319-428C-8A30-302247E9D989}"/>
    <cellStyle name="20% - Accent4 5 2 2 9 2" xfId="15561" xr:uid="{5988BFDC-B512-4062-8784-79D66D63DC2E}"/>
    <cellStyle name="20% - Accent4 5 2 3" xfId="1439" xr:uid="{7EFF632A-F650-43B7-8959-13E2A9440783}"/>
    <cellStyle name="20% - Accent4 5 2 3 2" xfId="3138" xr:uid="{F11FC367-33C9-4D16-A53F-9668B6FB3F32}"/>
    <cellStyle name="20% - Accent4 5 2 3 2 2" xfId="10802" xr:uid="{398F8E62-189B-49BD-AD91-2C0A028C217B}"/>
    <cellStyle name="20% - Accent4 5 2 3 3" xfId="4822" xr:uid="{CAADC8BC-5B0A-4425-BCFA-E8828B646F7C}"/>
    <cellStyle name="20% - Accent4 5 2 3 3 2" xfId="12227" xr:uid="{04D4DC6E-9AB4-40B7-B86E-E4962CA209F4}"/>
    <cellStyle name="20% - Accent4 5 2 3 4" xfId="7184" xr:uid="{A21266E7-CDAF-4251-8E23-9DCFCE251F27}"/>
    <cellStyle name="20% - Accent4 5 2 3 4 2" xfId="14377" xr:uid="{2EDBA200-6ED3-42C4-893F-68D4434DA100}"/>
    <cellStyle name="20% - Accent4 5 2 3 5" xfId="8823" xr:uid="{C6DD1A4B-4B6C-42F7-8E24-8896316F2E75}"/>
    <cellStyle name="20% - Accent4 5 2 3 5 2" xfId="15853" xr:uid="{AB516E4E-976E-47A9-81AC-2BA380D98F1E}"/>
    <cellStyle name="20% - Accent4 5 2 3 6" xfId="9868" xr:uid="{D69A8971-F981-4070-B3BD-F1F5E7BF445A}"/>
    <cellStyle name="20% - Accent4 5 2 4" xfId="3135" xr:uid="{6140FFA2-CD0B-41B7-8F81-399222DC798A}"/>
    <cellStyle name="20% - Accent4 5 2 4 2" xfId="7185" xr:uid="{464FC302-BF7D-4EC3-A6CD-D3E5BD7B7053}"/>
    <cellStyle name="20% - Accent4 5 2 4 2 2" xfId="14378" xr:uid="{536BC9FA-1D94-4A4E-8D7F-FB5D5A32BBDE}"/>
    <cellStyle name="20% - Accent4 5 2 4 3" xfId="10799" xr:uid="{B807F1E3-FAC1-4207-9131-1351AF370197}"/>
    <cellStyle name="20% - Accent4 5 2 5" xfId="4265" xr:uid="{A5CD3FFB-9856-4300-AAC2-F35310FC1177}"/>
    <cellStyle name="20% - Accent4 5 2 5 2" xfId="11667" xr:uid="{60F0F75B-32D8-49B2-BD98-28C3D30E7EC8}"/>
    <cellStyle name="20% - Accent4 5 2 6" xfId="5005" xr:uid="{7C5CEBEF-B761-4F8A-A4EA-868F47F0692F}"/>
    <cellStyle name="20% - Accent4 5 2 6 2" xfId="12413" xr:uid="{B916E59D-9A87-4F43-9FFE-C63563A31D87}"/>
    <cellStyle name="20% - Accent4 5 2 7" xfId="5814" xr:uid="{D3C024ED-E924-4F68-BDAB-FA2BA96CCDB2}"/>
    <cellStyle name="20% - Accent4 5 2 7 2" xfId="12997" xr:uid="{55F5FD98-EB38-471C-919B-35BA764DA65F}"/>
    <cellStyle name="20% - Accent4 5 2 8" xfId="6383" xr:uid="{3BC8C23E-A910-4992-B700-4091486D405D}"/>
    <cellStyle name="20% - Accent4 5 2 8 2" xfId="13576" xr:uid="{87C77112-B844-4E5B-9B18-8959B7D6853A}"/>
    <cellStyle name="20% - Accent4 5 2 9" xfId="7180" xr:uid="{B86F465A-FB71-4E0D-B3F9-7BDE77203DD1}"/>
    <cellStyle name="20% - Accent4 5 2 9 2" xfId="14373" xr:uid="{44959742-AA25-4ABA-83DF-6FEF50DEAA79}"/>
    <cellStyle name="20% - Accent4 5 3" xfId="1440" xr:uid="{2F962549-97C0-40E0-80C2-0F81D0A77FF5}"/>
    <cellStyle name="20% - Accent4 5 3 10" xfId="9869" xr:uid="{0094EA79-0358-4C3E-854C-4E96C6C59E0C}"/>
    <cellStyle name="20% - Accent4 5 3 2" xfId="1441" xr:uid="{2E8496BE-5B9D-4631-9264-7F80C4CC6DCC}"/>
    <cellStyle name="20% - Accent4 5 3 2 2" xfId="3140" xr:uid="{78510C7D-BF95-4550-85C2-4FC6DFFBD18A}"/>
    <cellStyle name="20% - Accent4 5 3 2 2 2" xfId="10804" xr:uid="{C3DFFA61-A26B-4437-B828-417E7817ECC3}"/>
    <cellStyle name="20% - Accent4 5 3 2 3" xfId="4829" xr:uid="{59D97862-3B6D-4A0C-BA36-B3C9637C1FB2}"/>
    <cellStyle name="20% - Accent4 5 3 2 3 2" xfId="12234" xr:uid="{7536A7A2-CA2A-483B-88EE-CF1EB3BAC9C2}"/>
    <cellStyle name="20% - Accent4 5 3 2 4" xfId="7187" xr:uid="{959064EC-9546-48E0-A5FF-A61F7C05A606}"/>
    <cellStyle name="20% - Accent4 5 3 2 4 2" xfId="14380" xr:uid="{ED7279EC-4CE3-4112-A994-74F47057849E}"/>
    <cellStyle name="20% - Accent4 5 3 2 5" xfId="8972" xr:uid="{44560143-9B48-40C9-903C-B3DF14F741F5}"/>
    <cellStyle name="20% - Accent4 5 3 2 5 2" xfId="16002" xr:uid="{FB66583B-8BDD-47C4-8024-F32413834EA2}"/>
    <cellStyle name="20% - Accent4 5 3 2 6" xfId="9870" xr:uid="{AAD90EA7-C6F7-4BD0-902B-AD41DD1D400F}"/>
    <cellStyle name="20% - Accent4 5 3 3" xfId="3139" xr:uid="{A25811EA-C244-421A-B571-9A6D00AB4342}"/>
    <cellStyle name="20% - Accent4 5 3 3 2" xfId="7188" xr:uid="{E515DF1A-919C-4786-919F-0FA29C8115E2}"/>
    <cellStyle name="20% - Accent4 5 3 3 2 2" xfId="14381" xr:uid="{401A2AA0-65F3-400D-B109-65ECC8BABC76}"/>
    <cellStyle name="20% - Accent4 5 3 3 3" xfId="10803" xr:uid="{A191BDB2-515C-43CB-8F6B-3B50F72C2948}"/>
    <cellStyle name="20% - Accent4 5 3 4" xfId="4425" xr:uid="{F02523F3-61DC-4904-99A0-206DD0DC70DC}"/>
    <cellStyle name="20% - Accent4 5 3 4 2" xfId="11824" xr:uid="{E3656120-B2F3-45D0-9896-32C541AD50B3}"/>
    <cellStyle name="20% - Accent4 5 3 5" xfId="4856" xr:uid="{F0B957F9-70C5-44FA-AB4F-3868B5B4F743}"/>
    <cellStyle name="20% - Accent4 5 3 5 2" xfId="12261" xr:uid="{0F51EC2C-D7CB-44CA-9891-5EF6E4D47E31}"/>
    <cellStyle name="20% - Accent4 5 3 6" xfId="5963" xr:uid="{E41EA29E-8D31-4949-A42D-9046152F00BA}"/>
    <cellStyle name="20% - Accent4 5 3 6 2" xfId="13146" xr:uid="{675B0558-B706-4DD8-A698-165AFC830D27}"/>
    <cellStyle name="20% - Accent4 5 3 7" xfId="6532" xr:uid="{8D7E2772-64E8-4141-BDC2-7098E0DEFC69}"/>
    <cellStyle name="20% - Accent4 5 3 7 2" xfId="13725" xr:uid="{7B1952C0-633F-407A-B15E-DD42214915D2}"/>
    <cellStyle name="20% - Accent4 5 3 8" xfId="7186" xr:uid="{E47A32BE-255D-4EA1-B794-3B7697E59EF0}"/>
    <cellStyle name="20% - Accent4 5 3 8 2" xfId="14379" xr:uid="{BAFD9038-92BF-457F-B88E-77DE20B2CB21}"/>
    <cellStyle name="20% - Accent4 5 3 9" xfId="8393" xr:uid="{4A09B013-AE14-49D6-B52C-51C869A7C662}"/>
    <cellStyle name="20% - Accent4 5 3 9 2" xfId="15421" xr:uid="{FB0C870F-721F-4F5C-A003-61AA9E3ACA5D}"/>
    <cellStyle name="20% - Accent4 5 4" xfId="1442" xr:uid="{5547A33B-A3F0-449A-B620-8C7A92D38824}"/>
    <cellStyle name="20% - Accent4 5 4 2" xfId="3141" xr:uid="{E3D1ABC8-E105-49C0-B623-59B6BAD6B78A}"/>
    <cellStyle name="20% - Accent4 5 4 2 2" xfId="10805" xr:uid="{801DB371-975E-4745-B7C5-2053BF12206B}"/>
    <cellStyle name="20% - Accent4 5 4 3" xfId="5094" xr:uid="{D6132DEE-B648-4F17-B153-44C32FD40B49}"/>
    <cellStyle name="20% - Accent4 5 4 3 2" xfId="12502" xr:uid="{CC1758C8-D472-4793-8C0E-B0C0BAE70E80}"/>
    <cellStyle name="20% - Accent4 5 4 4" xfId="7189" xr:uid="{3CBF00D8-615E-47DE-BA3A-B573C9F1B48E}"/>
    <cellStyle name="20% - Accent4 5 4 4 2" xfId="14382" xr:uid="{1CC4F8B3-0FC8-44EC-9064-0993F3C3386A}"/>
    <cellStyle name="20% - Accent4 5 4 5" xfId="8680" xr:uid="{2A96A6A3-B4B3-4EB8-A412-2C74B7C340A2}"/>
    <cellStyle name="20% - Accent4 5 4 5 2" xfId="15710" xr:uid="{54DE9A3F-6567-433E-BE5A-A8F07E9E488C}"/>
    <cellStyle name="20% - Accent4 5 4 6" xfId="9871" xr:uid="{2015AE90-ADDA-44B7-BAA0-28FD6256CC81}"/>
    <cellStyle name="20% - Accent4 5 5" xfId="3134" xr:uid="{833BB68D-F1E2-478A-8C84-741B8B33E1AB}"/>
    <cellStyle name="20% - Accent4 5 5 2" xfId="7190" xr:uid="{ACFCC692-DDFA-4935-8C29-3AC5C19AA28C}"/>
    <cellStyle name="20% - Accent4 5 5 2 2" xfId="14383" xr:uid="{A14DB4FA-063B-4278-ADEB-F767633FF546}"/>
    <cellStyle name="20% - Accent4 5 5 3" xfId="10798" xr:uid="{14A4D55D-FCB8-410D-B6A4-1477EC243F40}"/>
    <cellStyle name="20% - Accent4 5 6" xfId="4096" xr:uid="{5865F1C8-08CD-4331-BC44-B483AA3F6C82}"/>
    <cellStyle name="20% - Accent4 5 6 2" xfId="11498" xr:uid="{5D1D0C72-077D-470C-BB8D-069D8500C7B2}"/>
    <cellStyle name="20% - Accent4 5 7" xfId="5007" xr:uid="{802C7163-1AC7-4CA0-946F-2AF0BABF4BB0}"/>
    <cellStyle name="20% - Accent4 5 7 2" xfId="12415" xr:uid="{EF5721CB-2A1A-4642-85B5-8567C5651486}"/>
    <cellStyle name="20% - Accent4 5 8" xfId="5671" xr:uid="{CE7FD517-F98B-46C0-9087-4DE86332A422}"/>
    <cellStyle name="20% - Accent4 5 8 2" xfId="12854" xr:uid="{69386135-6999-40C8-97AC-A666205EA352}"/>
    <cellStyle name="20% - Accent4 5 9" xfId="6240" xr:uid="{72DCC594-0D7B-4DCA-B016-AE4F349FDDA9}"/>
    <cellStyle name="20% - Accent4 5 9 2" xfId="13433" xr:uid="{C0E29986-A017-4F61-9027-F33C33BD84EF}"/>
    <cellStyle name="20% - Accent4 6" xfId="257" xr:uid="{02F56271-2C6B-43DF-A74D-92FD515C1605}"/>
    <cellStyle name="20% - Accent4 6 10" xfId="7191" xr:uid="{7B64DD50-A9D7-4D09-BA8F-46694267C6AF}"/>
    <cellStyle name="20% - Accent4 6 10 2" xfId="14384" xr:uid="{9A3CC276-DB29-4D76-9365-A2F1FF344DD3}"/>
    <cellStyle name="20% - Accent4 6 11" xfId="8207" xr:uid="{E5334265-25AF-4161-AC27-0FAFEC4C14F0}"/>
    <cellStyle name="20% - Accent4 6 11 2" xfId="15235" xr:uid="{7EF2B542-21EE-48F7-889D-9AE957CB7930}"/>
    <cellStyle name="20% - Accent4 6 12" xfId="9872" xr:uid="{511DDB93-9174-4BD0-AA3F-54A636A51991}"/>
    <cellStyle name="20% - Accent4 6 13" xfId="1443" xr:uid="{4CE4DF98-3494-413F-B0AF-6C98287E7723}"/>
    <cellStyle name="20% - Accent4 6 2" xfId="624" xr:uid="{9B0BAB3A-2B43-4900-9FAC-9D2E30D98BA2}"/>
    <cellStyle name="20% - Accent4 6 2 10" xfId="8350" xr:uid="{BB6AA6EC-E0CF-4B26-A8AE-888799B5CC7A}"/>
    <cellStyle name="20% - Accent4 6 2 10 2" xfId="15378" xr:uid="{CC848088-F690-42E1-8141-EE9D45530918}"/>
    <cellStyle name="20% - Accent4 6 2 11" xfId="9873" xr:uid="{AA7F4FB0-2F25-402C-B477-5C23D2624E52}"/>
    <cellStyle name="20% - Accent4 6 2 12" xfId="1444" xr:uid="{17FB08BF-1B69-4928-80ED-032BE4407A50}"/>
    <cellStyle name="20% - Accent4 6 2 2" xfId="1445" xr:uid="{B9B8CFF3-40D4-4A00-B6C7-CCB4B3883D58}"/>
    <cellStyle name="20% - Accent4 6 2 2 10" xfId="9874" xr:uid="{60DD9F1E-36EC-4695-8DE2-E8B665458A36}"/>
    <cellStyle name="20% - Accent4 6 2 2 2" xfId="1446" xr:uid="{6D0F662F-65C5-4739-A868-65481134F3ED}"/>
    <cellStyle name="20% - Accent4 6 2 2 2 2" xfId="3145" xr:uid="{5BD6F16B-0CC6-42BB-9030-9E5534B1DE11}"/>
    <cellStyle name="20% - Accent4 6 2 2 2 2 2" xfId="10809" xr:uid="{24196E00-31A9-4D65-B4B7-5CFD08EC5D92}"/>
    <cellStyle name="20% - Accent4 6 2 2 2 3" xfId="5053" xr:uid="{C4FF5C41-A886-4F09-B561-F15EFCD136B5}"/>
    <cellStyle name="20% - Accent4 6 2 2 2 3 2" xfId="12461" xr:uid="{C10274D7-D42F-4FC3-BBC3-5A43A2F43A07}"/>
    <cellStyle name="20% - Accent4 6 2 2 2 4" xfId="7194" xr:uid="{A656C072-8E89-4B76-9A10-AAB36B312C71}"/>
    <cellStyle name="20% - Accent4 6 2 2 2 4 2" xfId="14387" xr:uid="{A4272CBB-F97C-4416-BBBC-D88E380C9B88}"/>
    <cellStyle name="20% - Accent4 6 2 2 2 5" xfId="9218" xr:uid="{EED62B30-456D-47BF-B9BF-6790DDF7B604}"/>
    <cellStyle name="20% - Accent4 6 2 2 2 5 2" xfId="16248" xr:uid="{540082DD-9611-4A72-BB64-D0C4D7AB3950}"/>
    <cellStyle name="20% - Accent4 6 2 2 2 6" xfId="9875" xr:uid="{ED54735B-404A-4135-A04E-B0A2DD255272}"/>
    <cellStyle name="20% - Accent4 6 2 2 3" xfId="3144" xr:uid="{6FC4C6A5-EBA9-4E4D-AED7-62D760E5DD75}"/>
    <cellStyle name="20% - Accent4 6 2 2 3 2" xfId="7195" xr:uid="{BB5892A6-B832-4108-8C60-82187D415CEC}"/>
    <cellStyle name="20% - Accent4 6 2 2 3 2 2" xfId="14388" xr:uid="{59A00CE0-842E-4281-ACFD-D36F582FAF99}"/>
    <cellStyle name="20% - Accent4 6 2 2 3 3" xfId="10808" xr:uid="{B67DB198-DC10-4971-AD1C-68F24346A3D0}"/>
    <cellStyle name="20% - Accent4 6 2 2 4" xfId="4671" xr:uid="{2B5D70DA-B072-4189-AE56-233D186D0C9F}"/>
    <cellStyle name="20% - Accent4 6 2 2 4 2" xfId="12070" xr:uid="{CE1BAE7A-C48D-46D2-94CA-3F9747BF9C12}"/>
    <cellStyle name="20% - Accent4 6 2 2 5" xfId="4713" xr:uid="{65CCE5F3-E473-4ABE-A5A7-DE90AB7D4A64}"/>
    <cellStyle name="20% - Accent4 6 2 2 5 2" xfId="12112" xr:uid="{3611124A-8BC8-4B36-AF73-4D8062A8E461}"/>
    <cellStyle name="20% - Accent4 6 2 2 6" xfId="6209" xr:uid="{DFB241E2-D0FF-4F48-A870-5E5FD201713C}"/>
    <cellStyle name="20% - Accent4 6 2 2 6 2" xfId="13392" xr:uid="{45B71013-BCAD-475D-B6ED-A99C0031B35E}"/>
    <cellStyle name="20% - Accent4 6 2 2 7" xfId="6778" xr:uid="{BEDC0D48-F44A-4DFE-91E0-9A2B1F30367B}"/>
    <cellStyle name="20% - Accent4 6 2 2 7 2" xfId="13971" xr:uid="{35F11217-E32A-4D19-AAAC-8480305D3841}"/>
    <cellStyle name="20% - Accent4 6 2 2 8" xfId="7193" xr:uid="{6E6A4C8A-9799-4768-8882-99733D021347}"/>
    <cellStyle name="20% - Accent4 6 2 2 8 2" xfId="14386" xr:uid="{626FC368-0790-49B9-88FA-BC32A8C8C206}"/>
    <cellStyle name="20% - Accent4 6 2 2 9" xfId="8639" xr:uid="{466FC71B-53C3-4E93-942B-6D4B2BCFC5AC}"/>
    <cellStyle name="20% - Accent4 6 2 2 9 2" xfId="15667" xr:uid="{A7E69B91-01CB-4C37-BB99-6BE25E3327C2}"/>
    <cellStyle name="20% - Accent4 6 2 3" xfId="1447" xr:uid="{620E0EC1-06B4-4A41-881B-6EC3CB036DB0}"/>
    <cellStyle name="20% - Accent4 6 2 3 2" xfId="3146" xr:uid="{D0D5BDD0-2104-420C-BC0A-3E6BBFA8F911}"/>
    <cellStyle name="20% - Accent4 6 2 3 2 2" xfId="10810" xr:uid="{05147401-6524-452A-8625-F16946FFA14F}"/>
    <cellStyle name="20% - Accent4 6 2 3 3" xfId="4924" xr:uid="{E9CC5280-A027-4A3D-A0A0-AC34DB21CEA0}"/>
    <cellStyle name="20% - Accent4 6 2 3 3 2" xfId="12330" xr:uid="{C6F29655-8AA8-487F-9182-E13FE89B6488}"/>
    <cellStyle name="20% - Accent4 6 2 3 4" xfId="7196" xr:uid="{5CD69F8A-B721-4DFB-AF93-B114B4F31016}"/>
    <cellStyle name="20% - Accent4 6 2 3 4 2" xfId="14389" xr:uid="{96002745-0040-4ECE-A4E4-F007163639DC}"/>
    <cellStyle name="20% - Accent4 6 2 3 5" xfId="8929" xr:uid="{39CED6B5-A683-441B-9F3B-40DD155E35C8}"/>
    <cellStyle name="20% - Accent4 6 2 3 5 2" xfId="15959" xr:uid="{A8EC3A07-4713-466D-8A32-9609F2D7521E}"/>
    <cellStyle name="20% - Accent4 6 2 3 6" xfId="9876" xr:uid="{55A7F2E4-A845-4B93-ADC2-C6C2CF31B64A}"/>
    <cellStyle name="20% - Accent4 6 2 4" xfId="3143" xr:uid="{1ADA36D9-C828-42C6-A4B5-F17663245B4F}"/>
    <cellStyle name="20% - Accent4 6 2 4 2" xfId="7197" xr:uid="{918DC01A-51A7-4560-A181-49274483043C}"/>
    <cellStyle name="20% - Accent4 6 2 4 2 2" xfId="14390" xr:uid="{4C74D008-607C-4A70-9106-C5D0B5AA71B7}"/>
    <cellStyle name="20% - Accent4 6 2 4 3" xfId="10807" xr:uid="{0F01A96E-7777-4945-89EA-F7B6C838F602}"/>
    <cellStyle name="20% - Accent4 6 2 5" xfId="4371" xr:uid="{27076CDE-3864-4795-B1C2-1DBA4579472F}"/>
    <cellStyle name="20% - Accent4 6 2 5 2" xfId="11773" xr:uid="{1469B946-C5BB-4900-9253-63BC65FDDED2}"/>
    <cellStyle name="20% - Accent4 6 2 6" xfId="4992" xr:uid="{FD109B16-818F-473A-9CAF-3558502BBF6E}"/>
    <cellStyle name="20% - Accent4 6 2 6 2" xfId="12400" xr:uid="{40375E97-17D7-46A3-A1D0-D0500CE8B05E}"/>
    <cellStyle name="20% - Accent4 6 2 7" xfId="5920" xr:uid="{C017C30E-0A31-4EEC-B96D-98C56660D375}"/>
    <cellStyle name="20% - Accent4 6 2 7 2" xfId="13103" xr:uid="{895C3DAF-8E5F-461B-9321-950F9E0D36A6}"/>
    <cellStyle name="20% - Accent4 6 2 8" xfId="6489" xr:uid="{C6488C9F-DA69-4AB0-BB48-AFE9AE60AB46}"/>
    <cellStyle name="20% - Accent4 6 2 8 2" xfId="13682" xr:uid="{5C5670F2-BAAC-43A5-9075-AC1D775FE116}"/>
    <cellStyle name="20% - Accent4 6 2 9" xfId="7192" xr:uid="{1C0463F5-5794-4247-B087-6A6C1A065B23}"/>
    <cellStyle name="20% - Accent4 6 2 9 2" xfId="14385" xr:uid="{DDBD7E17-883A-4C46-A3E6-30C3DF54BEE1}"/>
    <cellStyle name="20% - Accent4 6 3" xfId="1448" xr:uid="{D00A58BF-E01E-459D-98DB-CB1EAF1541A6}"/>
    <cellStyle name="20% - Accent4 6 3 10" xfId="9877" xr:uid="{4397482D-21D6-41ED-B9E7-30099E920B57}"/>
    <cellStyle name="20% - Accent4 6 3 2" xfId="1449" xr:uid="{3C4F25DB-044B-4FD5-89CC-870D51DFF7A3}"/>
    <cellStyle name="20% - Accent4 6 3 2 2" xfId="3148" xr:uid="{C8760F0E-CDAA-416A-A294-6ECA6A1674FC}"/>
    <cellStyle name="20% - Accent4 6 3 2 2 2" xfId="10812" xr:uid="{39490EF0-7E5A-4F91-BA4A-96EE567B7F2B}"/>
    <cellStyle name="20% - Accent4 6 3 2 3" xfId="4700" xr:uid="{8B8BE3C3-C59D-4743-A65A-08100E745C48}"/>
    <cellStyle name="20% - Accent4 6 3 2 3 2" xfId="12099" xr:uid="{4563353E-B3C6-48A1-9FF9-9C13A5ED1A1F}"/>
    <cellStyle name="20% - Accent4 6 3 2 4" xfId="7199" xr:uid="{EA237E23-069C-4248-9D94-8D35C81F2606}"/>
    <cellStyle name="20% - Accent4 6 3 2 4 2" xfId="14392" xr:uid="{CD5F2338-6C76-4815-93A8-63DED91232B1}"/>
    <cellStyle name="20% - Accent4 6 3 2 5" xfId="9075" xr:uid="{15563234-F388-4727-8613-4AAF9C250447}"/>
    <cellStyle name="20% - Accent4 6 3 2 5 2" xfId="16105" xr:uid="{709360D5-3731-4D5A-BE84-42DA4495FCC2}"/>
    <cellStyle name="20% - Accent4 6 3 2 6" xfId="9878" xr:uid="{121E1BF6-FDC6-4EA8-9EFF-EACB8F241B87}"/>
    <cellStyle name="20% - Accent4 6 3 3" xfId="3147" xr:uid="{A13587BE-F8FF-4903-87EF-D9D6F7B0615E}"/>
    <cellStyle name="20% - Accent4 6 3 3 2" xfId="7200" xr:uid="{DBEA6771-BA67-4C86-9494-960259176845}"/>
    <cellStyle name="20% - Accent4 6 3 3 2 2" xfId="14393" xr:uid="{2EC17816-664C-4F02-A0B3-C57272549A2E}"/>
    <cellStyle name="20% - Accent4 6 3 3 3" xfId="10811" xr:uid="{E5EBBCAE-3C2C-4242-8120-59F1D73671E7}"/>
    <cellStyle name="20% - Accent4 6 3 4" xfId="4528" xr:uid="{E2830C05-99B4-4D7A-A6F6-0D2BC4EB1D4E}"/>
    <cellStyle name="20% - Accent4 6 3 4 2" xfId="11927" xr:uid="{34D3A6F2-C6D0-43FD-9B53-75D95AA232CC}"/>
    <cellStyle name="20% - Accent4 6 3 5" xfId="4087" xr:uid="{2CAB56A5-2D56-4222-98F4-1E71C344AAAD}"/>
    <cellStyle name="20% - Accent4 6 3 5 2" xfId="11489" xr:uid="{99DDFFE2-E796-435C-B107-1BA4C6A01C0C}"/>
    <cellStyle name="20% - Accent4 6 3 6" xfId="6066" xr:uid="{31CC74C7-1AC4-4001-A9FA-C57BD0E2061A}"/>
    <cellStyle name="20% - Accent4 6 3 6 2" xfId="13249" xr:uid="{E2025F8B-5C6B-4181-9137-02094ECF7420}"/>
    <cellStyle name="20% - Accent4 6 3 7" xfId="6635" xr:uid="{2CD8C682-0DC8-4E6E-BEBE-261036A53B47}"/>
    <cellStyle name="20% - Accent4 6 3 7 2" xfId="13828" xr:uid="{E6776296-E000-4568-8DF7-5F52B232AD9D}"/>
    <cellStyle name="20% - Accent4 6 3 8" xfId="7198" xr:uid="{4F7B4731-ED5A-44C9-B222-F2D089FBE162}"/>
    <cellStyle name="20% - Accent4 6 3 8 2" xfId="14391" xr:uid="{88155B85-4E9C-4812-AE02-3EFEE30C47AD}"/>
    <cellStyle name="20% - Accent4 6 3 9" xfId="8496" xr:uid="{2168619C-E29C-44D2-ADAF-DE71E4297208}"/>
    <cellStyle name="20% - Accent4 6 3 9 2" xfId="15524" xr:uid="{A6697168-6F53-405D-A902-7006F026507E}"/>
    <cellStyle name="20% - Accent4 6 4" xfId="1450" xr:uid="{2D8024D6-1309-4189-8D6E-5934AD47FE15}"/>
    <cellStyle name="20% - Accent4 6 4 2" xfId="3149" xr:uid="{96FF53B1-A264-4AB4-B367-F7F419D1BC9F}"/>
    <cellStyle name="20% - Accent4 6 4 2 2" xfId="10813" xr:uid="{B7B74DB3-5359-4148-B6C2-FFF0E796F9DC}"/>
    <cellStyle name="20% - Accent4 6 4 3" xfId="4405" xr:uid="{9E536AD7-5025-458C-B88B-253DE88DF63C}"/>
    <cellStyle name="20% - Accent4 6 4 3 2" xfId="11804" xr:uid="{D4B144B4-3766-44EC-8787-053E46F98565}"/>
    <cellStyle name="20% - Accent4 6 4 4" xfId="7201" xr:uid="{5859C632-4F57-424F-990F-A77150E82930}"/>
    <cellStyle name="20% - Accent4 6 4 4 2" xfId="14394" xr:uid="{CD2A098F-D219-471C-8F32-B03C3FE9F541}"/>
    <cellStyle name="20% - Accent4 6 4 5" xfId="8786" xr:uid="{434BF293-4FB3-4D2C-9C50-AEC5402E039E}"/>
    <cellStyle name="20% - Accent4 6 4 5 2" xfId="15816" xr:uid="{AB39F5B9-AAC2-4087-81B6-8701CD625F17}"/>
    <cellStyle name="20% - Accent4 6 4 6" xfId="9879" xr:uid="{D29497FF-98FC-4187-93D5-B7E35538B244}"/>
    <cellStyle name="20% - Accent4 6 5" xfId="3142" xr:uid="{936D9B88-49A5-49E9-B428-8F6766FC8B92}"/>
    <cellStyle name="20% - Accent4 6 5 2" xfId="7202" xr:uid="{DCE1A76A-401E-411E-9F27-02AF71BDA02B}"/>
    <cellStyle name="20% - Accent4 6 5 2 2" xfId="14395" xr:uid="{5BC32393-7B34-48A8-993C-C89572162EBF}"/>
    <cellStyle name="20% - Accent4 6 5 3" xfId="10806" xr:uid="{8B24E38B-763E-4882-82BA-40036602DA84}"/>
    <cellStyle name="20% - Accent4 6 6" xfId="4226" xr:uid="{A8575BB0-21F0-44C1-ABD4-E73436500245}"/>
    <cellStyle name="20% - Accent4 6 6 2" xfId="11628" xr:uid="{91145288-F645-47B8-9B6F-66C83C6767CA}"/>
    <cellStyle name="20% - Accent4 6 7" xfId="4706" xr:uid="{3E67AE63-CA65-4DBC-9F65-BE94EB276476}"/>
    <cellStyle name="20% - Accent4 6 7 2" xfId="12105" xr:uid="{56922D11-55EE-4AFE-91AF-2D481F928A07}"/>
    <cellStyle name="20% - Accent4 6 8" xfId="5777" xr:uid="{FEC81558-76AA-422B-81A7-E6B4A5DCDB8A}"/>
    <cellStyle name="20% - Accent4 6 8 2" xfId="12960" xr:uid="{9BA675BE-D60D-4138-B313-C47B4C256299}"/>
    <cellStyle name="20% - Accent4 6 9" xfId="6346" xr:uid="{B1A51FB8-26D5-4E4A-8821-9C1DA6A43B95}"/>
    <cellStyle name="20% - Accent4 6 9 2" xfId="13539" xr:uid="{8A1A50E7-507B-4C2B-B2E2-3EB74D7F5D74}"/>
    <cellStyle name="20% - Accent4 7" xfId="273" xr:uid="{9120AFD1-4B70-4A70-A767-BB8EF0252353}"/>
    <cellStyle name="20% - Accent4 7 10" xfId="8230" xr:uid="{57B5E385-1C3E-4ADA-8E05-C96F1A92841C}"/>
    <cellStyle name="20% - Accent4 7 10 2" xfId="15258" xr:uid="{F35666C5-C6B3-4E69-88ED-7C15801A20A3}"/>
    <cellStyle name="20% - Accent4 7 11" xfId="9880" xr:uid="{72533732-4956-4326-AD43-56ABDF0B2F82}"/>
    <cellStyle name="20% - Accent4 7 12" xfId="1451" xr:uid="{B33DE3D9-6EFC-460C-AB34-8929BEE1E7C6}"/>
    <cellStyle name="20% - Accent4 7 2" xfId="639" xr:uid="{A0C0B136-AF71-4662-AB11-333FB9B62628}"/>
    <cellStyle name="20% - Accent4 7 2 10" xfId="9881" xr:uid="{D561411C-28CE-4DB8-BDFF-77DF25CFAFFE}"/>
    <cellStyle name="20% - Accent4 7 2 11" xfId="1452" xr:uid="{51C64614-7903-4FDF-8706-70E58C04365A}"/>
    <cellStyle name="20% - Accent4 7 2 2" xfId="1453" xr:uid="{1BA026E7-DACC-41CB-A2AE-49D726A1A11D}"/>
    <cellStyle name="20% - Accent4 7 2 2 2" xfId="3152" xr:uid="{F500170F-C295-4B3F-B2AE-DBEFFA9EDCB3}"/>
    <cellStyle name="20% - Accent4 7 2 2 2 2" xfId="10816" xr:uid="{5B7C13DE-CC27-40F9-BB5F-6A53974A1673}"/>
    <cellStyle name="20% - Accent4 7 2 2 3" xfId="4710" xr:uid="{97DD9B20-BFD3-4CF3-BB71-CE6A28D30592}"/>
    <cellStyle name="20% - Accent4 7 2 2 3 2" xfId="12109" xr:uid="{5DF48123-72C4-41CC-8323-A58FDECFAB42}"/>
    <cellStyle name="20% - Accent4 7 2 2 4" xfId="7205" xr:uid="{7EB234A1-F66D-4159-8DDE-382BB89A8ABD}"/>
    <cellStyle name="20% - Accent4 7 2 2 4 2" xfId="14398" xr:uid="{83881606-C1EA-4F57-9C62-C31281498C03}"/>
    <cellStyle name="20% - Accent4 7 2 2 5" xfId="9098" xr:uid="{672E1985-3DE9-4EC8-9BF4-99FFCF705175}"/>
    <cellStyle name="20% - Accent4 7 2 2 5 2" xfId="16128" xr:uid="{4569C0E6-6C24-4C91-BC92-50768AF9B131}"/>
    <cellStyle name="20% - Accent4 7 2 2 6" xfId="9882" xr:uid="{D9898D34-085A-4628-A954-D8D9F588CE41}"/>
    <cellStyle name="20% - Accent4 7 2 3" xfId="3151" xr:uid="{42FAACDE-D791-4DEE-8ABF-33117D46BB27}"/>
    <cellStyle name="20% - Accent4 7 2 3 2" xfId="7206" xr:uid="{7DEE5CF9-06FA-4152-8A9D-A1B816B42B5C}"/>
    <cellStyle name="20% - Accent4 7 2 3 2 2" xfId="14399" xr:uid="{68CA5655-EC2B-4B5B-89A7-BD2E0CE4C587}"/>
    <cellStyle name="20% - Accent4 7 2 3 3" xfId="10815" xr:uid="{7297B355-84EB-4101-A6BE-F6CE36AEDDAD}"/>
    <cellStyle name="20% - Accent4 7 2 4" xfId="4551" xr:uid="{C520E6F8-D56B-4CCC-B4C6-F1E9E5379E56}"/>
    <cellStyle name="20% - Accent4 7 2 4 2" xfId="11950" xr:uid="{3CE1DAA2-250A-4592-A51D-F1A5D44087A5}"/>
    <cellStyle name="20% - Accent4 7 2 5" xfId="5023" xr:uid="{0B4B7DDD-2551-4DF1-97AB-B2E5A8985DA3}"/>
    <cellStyle name="20% - Accent4 7 2 5 2" xfId="12431" xr:uid="{0542D9DF-E578-41A7-AE77-698D8E9A87DD}"/>
    <cellStyle name="20% - Accent4 7 2 6" xfId="6089" xr:uid="{0FAF56A7-9D2C-47F5-9987-CC388857565E}"/>
    <cellStyle name="20% - Accent4 7 2 6 2" xfId="13272" xr:uid="{82D297B5-0782-442A-BBC4-2FFDF4561070}"/>
    <cellStyle name="20% - Accent4 7 2 7" xfId="6658" xr:uid="{A26CFD7C-BB4E-46CC-9F23-EE4F3011551B}"/>
    <cellStyle name="20% - Accent4 7 2 7 2" xfId="13851" xr:uid="{0BF944A7-A39C-4684-8441-81FA8FEFABD1}"/>
    <cellStyle name="20% - Accent4 7 2 8" xfId="7204" xr:uid="{F2978D60-4401-48F8-998E-9AFBDFB384B7}"/>
    <cellStyle name="20% - Accent4 7 2 8 2" xfId="14397" xr:uid="{38312762-B9BE-45D8-8EA9-E5E1ACB41C8F}"/>
    <cellStyle name="20% - Accent4 7 2 9" xfId="8519" xr:uid="{2AD06206-97FC-4811-8611-F939F2CEF75A}"/>
    <cellStyle name="20% - Accent4 7 2 9 2" xfId="15547" xr:uid="{23BE7266-122E-4A02-B1E2-471FF47B6918}"/>
    <cellStyle name="20% - Accent4 7 3" xfId="1454" xr:uid="{B4BCED68-01A1-4EF8-962C-00329914EF0D}"/>
    <cellStyle name="20% - Accent4 7 3 2" xfId="3153" xr:uid="{5D7928C4-6442-4C68-90E5-B2D491255203}"/>
    <cellStyle name="20% - Accent4 7 3 2 2" xfId="10817" xr:uid="{BFF5BB16-7633-454B-8F0D-965B42493013}"/>
    <cellStyle name="20% - Accent4 7 3 3" xfId="4893" xr:uid="{4D252A8C-668F-4DBD-A2A8-D455D32E3056}"/>
    <cellStyle name="20% - Accent4 7 3 3 2" xfId="12298" xr:uid="{8907B775-EE63-4002-80CF-49557305E1FA}"/>
    <cellStyle name="20% - Accent4 7 3 4" xfId="7207" xr:uid="{6B5AC713-9334-497B-8E46-2F3A8A2F3BEF}"/>
    <cellStyle name="20% - Accent4 7 3 4 2" xfId="14400" xr:uid="{46B563E4-4246-464B-B99E-870CA535EBDC}"/>
    <cellStyle name="20% - Accent4 7 3 5" xfId="8809" xr:uid="{323BC2EE-7B25-41A5-A5DD-27E1F2DEA3D9}"/>
    <cellStyle name="20% - Accent4 7 3 5 2" xfId="15839" xr:uid="{F3EAA0CC-ACAB-46F4-9A09-6A321297AA18}"/>
    <cellStyle name="20% - Accent4 7 3 6" xfId="9883" xr:uid="{1297E5D5-2B5C-4CAE-929C-3B0922F9F664}"/>
    <cellStyle name="20% - Accent4 7 4" xfId="3150" xr:uid="{A8466244-3604-46DA-A7E1-E8D2D013A6EC}"/>
    <cellStyle name="20% - Accent4 7 4 2" xfId="7208" xr:uid="{00074BF8-FCC4-473A-B8A9-15776B277296}"/>
    <cellStyle name="20% - Accent4 7 4 2 2" xfId="14401" xr:uid="{99F77624-C2C7-4479-8C2E-B136F01A4D38}"/>
    <cellStyle name="20% - Accent4 7 4 3" xfId="10814" xr:uid="{E4D93B2A-AADF-4D78-B35D-BCCF99F0EEF7}"/>
    <cellStyle name="20% - Accent4 7 5" xfId="4249" xr:uid="{E01E6A3C-5259-47F9-B20F-6D8099C6A1F8}"/>
    <cellStyle name="20% - Accent4 7 5 2" xfId="11651" xr:uid="{488653F6-70ED-4684-A3E1-5BF21684250F}"/>
    <cellStyle name="20% - Accent4 7 6" xfId="5051" xr:uid="{0B86E185-F984-4E1A-8F7A-177318160164}"/>
    <cellStyle name="20% - Accent4 7 6 2" xfId="12459" xr:uid="{B0EAAEE6-40ED-45B6-B56E-2E8169E39B12}"/>
    <cellStyle name="20% - Accent4 7 7" xfId="5800" xr:uid="{16925D2D-9DDE-45ED-966B-E1444164E5C3}"/>
    <cellStyle name="20% - Accent4 7 7 2" xfId="12983" xr:uid="{F739E736-5EFB-4B92-A834-71E553BD3216}"/>
    <cellStyle name="20% - Accent4 7 8" xfId="6369" xr:uid="{CD2394E7-9787-4E22-A73B-4B38B281B437}"/>
    <cellStyle name="20% - Accent4 7 8 2" xfId="13562" xr:uid="{F8B96E16-AB08-4BD0-8B5D-E88411B54F99}"/>
    <cellStyle name="20% - Accent4 7 9" xfId="7203" xr:uid="{A8CFB7DA-6611-4E98-A2B0-C274364D895B}"/>
    <cellStyle name="20% - Accent4 7 9 2" xfId="14396" xr:uid="{4A6AD600-672D-4C0B-8270-7CA24918E4C9}"/>
    <cellStyle name="20% - Accent4 8" xfId="287" xr:uid="{E75D7B88-FB88-4614-8320-76A76A9CFD05}"/>
    <cellStyle name="20% - Accent4 8 10" xfId="9884" xr:uid="{19176F6C-6039-404B-8BBA-3E99C13A793E}"/>
    <cellStyle name="20% - Accent4 8 11" xfId="1455" xr:uid="{FA7D20B3-94E5-44B4-9935-4A31796BB94D}"/>
    <cellStyle name="20% - Accent4 8 2" xfId="653" xr:uid="{0B781609-F5B9-4D30-B357-FFA6E2B4FDF9}"/>
    <cellStyle name="20% - Accent4 8 2 2" xfId="3155" xr:uid="{3AC130A1-DF88-45E3-AD63-0804F0A2A365}"/>
    <cellStyle name="20% - Accent4 8 2 2 2" xfId="10819" xr:uid="{69ACC4BF-DA15-41AA-A2BD-5FBEAEBD78E8}"/>
    <cellStyle name="20% - Accent4 8 2 3" xfId="5014" xr:uid="{1352D34B-FEFE-4F9F-BF09-98B9ADAACFA0}"/>
    <cellStyle name="20% - Accent4 8 2 3 2" xfId="12422" xr:uid="{FC4897AA-0894-434A-A296-4523DEB07621}"/>
    <cellStyle name="20% - Accent4 8 2 4" xfId="7210" xr:uid="{A9172361-9D0B-4214-9C2F-3D094DA58840}"/>
    <cellStyle name="20% - Accent4 8 2 4 2" xfId="14403" xr:uid="{F71A71BE-C743-4CA7-9543-A5DEC5C47ACD}"/>
    <cellStyle name="20% - Accent4 8 2 5" xfId="8949" xr:uid="{F8C1ADD8-41E0-4554-96ED-DF82413CC92F}"/>
    <cellStyle name="20% - Accent4 8 2 5 2" xfId="15979" xr:uid="{63210770-4D5E-4C16-8E96-57232FF7F258}"/>
    <cellStyle name="20% - Accent4 8 2 6" xfId="9885" xr:uid="{AA30D06C-C7C7-4255-B11C-7BD664F694C5}"/>
    <cellStyle name="20% - Accent4 8 2 7" xfId="1456" xr:uid="{E5D2AF23-8D63-45BE-A359-879598D9E1B7}"/>
    <cellStyle name="20% - Accent4 8 3" xfId="3154" xr:uid="{98635BA3-7ACF-43C4-8A1C-8ECCF0234633}"/>
    <cellStyle name="20% - Accent4 8 3 2" xfId="7211" xr:uid="{161DFAE2-8161-45E0-8555-D3C3633D78E5}"/>
    <cellStyle name="20% - Accent4 8 3 2 2" xfId="14404" xr:uid="{3FCD81D4-615D-449F-A5A2-4A50D545B7CA}"/>
    <cellStyle name="20% - Accent4 8 3 3" xfId="10818" xr:uid="{DEC7BCEB-5B4E-4C11-B311-44E9722BDE8E}"/>
    <cellStyle name="20% - Accent4 8 4" xfId="4392" xr:uid="{83167F2E-AD93-4333-A67D-9A49245DEF71}"/>
    <cellStyle name="20% - Accent4 8 4 2" xfId="11793" xr:uid="{B7ED3038-CE8B-476A-ABB4-EB1E6CD37F61}"/>
    <cellStyle name="20% - Accent4 8 5" xfId="4793" xr:uid="{78BA954C-19EB-49EE-B6CD-DB50B9926391}"/>
    <cellStyle name="20% - Accent4 8 5 2" xfId="12198" xr:uid="{A8422068-C8DB-4222-8D16-4F48301F7721}"/>
    <cellStyle name="20% - Accent4 8 6" xfId="5940" xr:uid="{7A406C30-3133-41AF-968C-B356FA3235B3}"/>
    <cellStyle name="20% - Accent4 8 6 2" xfId="13123" xr:uid="{D031E4BA-66DB-48E7-9ED3-8580A0056AFD}"/>
    <cellStyle name="20% - Accent4 8 7" xfId="6509" xr:uid="{C7B195AE-B1A8-490F-AB66-11B67479C6E9}"/>
    <cellStyle name="20% - Accent4 8 7 2" xfId="13702" xr:uid="{8F911CD6-2158-4960-9C51-16CB4247F571}"/>
    <cellStyle name="20% - Accent4 8 8" xfId="7209" xr:uid="{252C0D6F-71C2-4589-B648-54E5304F6B6B}"/>
    <cellStyle name="20% - Accent4 8 8 2" xfId="14402" xr:uid="{1DFB4D4A-CDBB-4895-9D38-0B31810CBBD1}"/>
    <cellStyle name="20% - Accent4 8 9" xfId="8370" xr:uid="{C330780C-4E1C-4E83-AD28-8369FF206346}"/>
    <cellStyle name="20% - Accent4 8 9 2" xfId="15398" xr:uid="{483FE7CD-75DC-4046-8E59-E47AE587CAB2}"/>
    <cellStyle name="20% - Accent4 9" xfId="300" xr:uid="{7FCC3309-AFD2-4D42-8140-B50CE6ED3FAA}"/>
    <cellStyle name="20% - Accent4 9 2" xfId="666" xr:uid="{5094C1D2-6032-44ED-9D14-250003075BC9}"/>
    <cellStyle name="20% - Accent4 9 2 2" xfId="10820" xr:uid="{A88B2742-7CAB-484E-A3C5-7772A3778E26}"/>
    <cellStyle name="20% - Accent4 9 2 3" xfId="3156" xr:uid="{C4226E15-95AE-4D60-A342-27AD98219998}"/>
    <cellStyle name="20% - Accent4 9 3" xfId="4930" xr:uid="{DC6D6787-92B3-4A97-8E27-A365517E3A3B}"/>
    <cellStyle name="20% - Accent4 9 3 2" xfId="12336" xr:uid="{B6493521-F729-4940-BEB3-05F87F83F40F}"/>
    <cellStyle name="20% - Accent4 9 4" xfId="7212" xr:uid="{5B2F802E-323C-4929-ACB3-956E85EC15BA}"/>
    <cellStyle name="20% - Accent4 9 4 2" xfId="14405" xr:uid="{3B38C5B6-E774-48C9-ADF9-8148042713FE}"/>
    <cellStyle name="20% - Accent4 9 5" xfId="9331" xr:uid="{E101E22D-FB44-4426-9230-6C1F45A3B43D}"/>
    <cellStyle name="20% - Accent4 9 5 2" xfId="16314" xr:uid="{9C43C582-54BD-4DC0-B2EE-3E0C1C2F5594}"/>
    <cellStyle name="20% - Accent4 9 6" xfId="9886" xr:uid="{1D1BEA30-D607-432D-8531-3FAD1B31C966}"/>
    <cellStyle name="20% - Accent4 9 7" xfId="1457" xr:uid="{756A1EC8-B9C8-4FA6-99AC-7E36D734E7E3}"/>
    <cellStyle name="20% - Accent5" xfId="38" builtinId="46" customBuiltin="1"/>
    <cellStyle name="20% - Accent5 10" xfId="315" xr:uid="{92CF347D-D1EB-4709-91AD-EE15C7963446}"/>
    <cellStyle name="20% - Accent5 10 2" xfId="681" xr:uid="{F0AB8930-D749-4AF3-88AA-E0466D23007E}"/>
    <cellStyle name="20% - Accent5 10 2 2" xfId="12137" xr:uid="{F0A1D739-8909-47B1-8599-6D2C6AF4A0F4}"/>
    <cellStyle name="20% - Accent5 10 3" xfId="7213" xr:uid="{4F3A2D8D-416B-427C-A186-07ADF3F1ECF6}"/>
    <cellStyle name="20% - Accent5 10 3 2" xfId="14406" xr:uid="{9AAEDB52-CD0D-41AC-91F8-DA2F92AF01BB}"/>
    <cellStyle name="20% - Accent5 10 4" xfId="9421" xr:uid="{5A483110-5ED0-4241-B717-055D565932B7}"/>
    <cellStyle name="20% - Accent5 10 4 2" xfId="16404" xr:uid="{CAEDC378-2B0E-4030-B8A4-CF855EB17AF0}"/>
    <cellStyle name="20% - Accent5 10 5" xfId="10511" xr:uid="{4C318186-221C-4012-917C-88D1128CDA8C}"/>
    <cellStyle name="20% - Accent5 11" xfId="328" xr:uid="{16C3B6CA-6B6D-4AD4-B4A4-220C2B3461B7}"/>
    <cellStyle name="20% - Accent5 11 2" xfId="694" xr:uid="{537608E7-45E3-4ED8-8608-FFEC2223349A}"/>
    <cellStyle name="20% - Accent5 11 2 2" xfId="12138" xr:uid="{3037AE8F-0390-4759-BCA3-91F54528B93C}"/>
    <cellStyle name="20% - Accent5 11 3" xfId="7214" xr:uid="{19C0493F-4EAE-4BC6-8DE1-2C64E2C1DB89}"/>
    <cellStyle name="20% - Accent5 11 3 2" xfId="14407" xr:uid="{0E873033-8D68-48A0-B2B0-69D62A9991E1}"/>
    <cellStyle name="20% - Accent5 11 4" xfId="9510" xr:uid="{63BC6503-62CB-4792-810C-B573A9FD505F}"/>
    <cellStyle name="20% - Accent5 11 4 2" xfId="16493" xr:uid="{5463889E-94DE-46B4-9543-047716903196}"/>
    <cellStyle name="20% - Accent5 11 5" xfId="10821" xr:uid="{82FB34B9-75D5-46FD-B90E-4F3B2B428CE0}"/>
    <cellStyle name="20% - Accent5 12" xfId="341" xr:uid="{BDA9AD18-A2E3-49B4-A0F9-541F7D43124A}"/>
    <cellStyle name="20% - Accent5 12 2" xfId="707" xr:uid="{9F39A598-5825-4D39-85D8-DFF5946E5F01}"/>
    <cellStyle name="20% - Accent5 12 2 2" xfId="15694" xr:uid="{D395C676-D2A9-4D90-9A1A-DD7645C488FF}"/>
    <cellStyle name="20% - Accent5 12 3" xfId="11450" xr:uid="{308CC802-0989-48CB-A5F3-FC3531910990}"/>
    <cellStyle name="20% - Accent5 13" xfId="354" xr:uid="{215722C5-ADA4-412E-8C2A-662E183AE28E}"/>
    <cellStyle name="20% - Accent5 13 2" xfId="722" xr:uid="{A9C85D78-5198-4C78-BB7D-85F74967E59B}"/>
    <cellStyle name="20% - Accent5 14" xfId="367" xr:uid="{024E5C9D-AC50-44CD-918C-998A169F6ADF}"/>
    <cellStyle name="20% - Accent5 14 2" xfId="735" xr:uid="{B1BEC0E0-E9C4-4A24-91D3-8912DAD6BFEB}"/>
    <cellStyle name="20% - Accent5 15" xfId="380" xr:uid="{BC008453-9E4F-4B11-BE78-6D4BA2B36207}"/>
    <cellStyle name="20% - Accent5 15 2" xfId="748" xr:uid="{ED57DAA5-D9E0-4775-AA0B-F3957903A01D}"/>
    <cellStyle name="20% - Accent5 16" xfId="393" xr:uid="{A8803E7F-5057-403E-848B-7D28FEFC37E2}"/>
    <cellStyle name="20% - Accent5 16 2" xfId="761" xr:uid="{4A5657FD-B102-4736-9036-0EC458227B3F}"/>
    <cellStyle name="20% - Accent5 17" xfId="406" xr:uid="{B79E728F-EB31-4EDF-8B78-73BAE42C85C9}"/>
    <cellStyle name="20% - Accent5 17 2" xfId="774" xr:uid="{F4832471-FF04-463E-8183-24DA692D973F}"/>
    <cellStyle name="20% - Accent5 18" xfId="419" xr:uid="{B4D444AA-AFB9-4D1C-BF81-C9297D5AD7D2}"/>
    <cellStyle name="20% - Accent5 18 2" xfId="787" xr:uid="{B4AFA3F9-3252-40A1-B61D-02A2B7E11C54}"/>
    <cellStyle name="20% - Accent5 19" xfId="432" xr:uid="{E3ECC07A-871F-460F-937F-2446C140A644}"/>
    <cellStyle name="20% - Accent5 19 2" xfId="800" xr:uid="{4AFD5283-A958-4A76-9B10-8011A6BB6E5C}"/>
    <cellStyle name="20% - Accent5 2" xfId="204" xr:uid="{19F3F686-5D4F-4EA6-B46F-957ED752565A}"/>
    <cellStyle name="20% - Accent5 2 10" xfId="8146" xr:uid="{80AEA88C-1A9C-4AEA-B4C6-D56D5CF89825}"/>
    <cellStyle name="20% - Accent5 2 10 2" xfId="15174" xr:uid="{5F4C07BC-4A9F-45DF-AE16-5655F5F4E58A}"/>
    <cellStyle name="20% - Accent5 2 11" xfId="9573" xr:uid="{600106F0-C68B-46DF-9844-DF1AB5F0A22E}"/>
    <cellStyle name="20% - Accent5 2 12" xfId="9887" xr:uid="{A86AEE6F-9F92-448F-BE99-C6A8DBFF9B2C}"/>
    <cellStyle name="20% - Accent5 2 2" xfId="572" xr:uid="{FBEB3086-984E-4EF8-A097-B7B66ACCB567}"/>
    <cellStyle name="20% - Accent5 2 2 2" xfId="1458" xr:uid="{88889B24-D5C6-40CD-8735-4C34D6D0D934}"/>
    <cellStyle name="20% - Accent5 2 2 2 2" xfId="1459" xr:uid="{EBDDFA14-830C-4514-8046-5E6BE7B1191E}"/>
    <cellStyle name="20% - Accent5 2 2 2 2 2" xfId="3160" xr:uid="{5B881E36-EA24-4320-8A33-B949D6326111}"/>
    <cellStyle name="20% - Accent5 2 2 2 2 2 2" xfId="9203" xr:uid="{BCD039EF-D87E-42A4-B5B7-D3FA581B502D}"/>
    <cellStyle name="20% - Accent5 2 2 2 2 2 2 2" xfId="16233" xr:uid="{156966A5-298C-4A1A-BEC0-7EB074ACE533}"/>
    <cellStyle name="20% - Accent5 2 2 2 2 2 3" xfId="10825" xr:uid="{B86DC033-9BF7-4B26-94C9-25DA9E6AF493}"/>
    <cellStyle name="20% - Accent5 2 2 2 2 3" xfId="4656" xr:uid="{6B91DD9A-FD52-45E2-9D50-ACB9FC570F03}"/>
    <cellStyle name="20% - Accent5 2 2 2 2 3 2" xfId="12055" xr:uid="{2306E567-E746-47F4-8002-832B47E78925}"/>
    <cellStyle name="20% - Accent5 2 2 2 2 4" xfId="6194" xr:uid="{7271565A-8260-4094-AD16-A7731AEB0027}"/>
    <cellStyle name="20% - Accent5 2 2 2 2 4 2" xfId="13377" xr:uid="{9EE2C371-A747-4CAA-91FF-3A92C6D5E7B2}"/>
    <cellStyle name="20% - Accent5 2 2 2 2 5" xfId="6763" xr:uid="{0F045F83-AD5A-4D5C-8302-E234E38619ED}"/>
    <cellStyle name="20% - Accent5 2 2 2 2 5 2" xfId="13956" xr:uid="{9D3E7CC6-181C-425D-976F-E42AD9F21BB2}"/>
    <cellStyle name="20% - Accent5 2 2 2 2 6" xfId="8624" xr:uid="{4BE72FED-0591-4CB4-ABA0-A93594CF1C0B}"/>
    <cellStyle name="20% - Accent5 2 2 2 2 6 2" xfId="15652" xr:uid="{73AC3029-77E3-43D1-A259-AA2B2C72ED8D}"/>
    <cellStyle name="20% - Accent5 2 2 2 2 7" xfId="9890" xr:uid="{42D5804D-A068-4DB2-AD9A-264E089FC633}"/>
    <cellStyle name="20% - Accent5 2 2 2 3" xfId="3159" xr:uid="{88345D47-9218-4BCB-8808-67C5809B3BB3}"/>
    <cellStyle name="20% - Accent5 2 2 2 3 2" xfId="8914" xr:uid="{F7D3B593-E96E-4A09-AAF5-CBF10411998F}"/>
    <cellStyle name="20% - Accent5 2 2 2 3 2 2" xfId="15944" xr:uid="{E220288F-6568-4188-BE4E-4A676034624B}"/>
    <cellStyle name="20% - Accent5 2 2 2 3 3" xfId="10824" xr:uid="{0026CB9F-4B79-42BB-9DB2-475AED94780B}"/>
    <cellStyle name="20% - Accent5 2 2 2 4" xfId="4356" xr:uid="{7A9D68AA-8461-4177-9D3E-259F6576972E}"/>
    <cellStyle name="20% - Accent5 2 2 2 4 2" xfId="11758" xr:uid="{12EF5BA7-C450-4AAA-B995-87F83A03F4DB}"/>
    <cellStyle name="20% - Accent5 2 2 2 5" xfId="5905" xr:uid="{60F3A26E-147B-4B28-9A98-CDD84268077B}"/>
    <cellStyle name="20% - Accent5 2 2 2 5 2" xfId="13088" xr:uid="{19201546-F5AA-43AF-9CED-A981BD1E087D}"/>
    <cellStyle name="20% - Accent5 2 2 2 6" xfId="6474" xr:uid="{02D26454-13B4-460A-97B4-E65E5DEE29E3}"/>
    <cellStyle name="20% - Accent5 2 2 2 6 2" xfId="13667" xr:uid="{ADFEA008-535A-4A7F-8203-3F78663BC925}"/>
    <cellStyle name="20% - Accent5 2 2 2 7" xfId="8335" xr:uid="{E3917755-F882-4ABE-8CCC-D51EC016203B}"/>
    <cellStyle name="20% - Accent5 2 2 2 7 2" xfId="15363" xr:uid="{F6491E4B-9189-48E2-AA2D-BD6963F643C1}"/>
    <cellStyle name="20% - Accent5 2 2 2 8" xfId="9889" xr:uid="{161CABC8-51BF-451D-A36C-CB244F1CE1CA}"/>
    <cellStyle name="20% - Accent5 2 2 3" xfId="1460" xr:uid="{7FC8E740-79A5-43DD-9800-68EC0E4E54D2}"/>
    <cellStyle name="20% - Accent5 2 2 3 2" xfId="3161" xr:uid="{E8E7B82F-D85B-4203-8674-3A95450FF8F8}"/>
    <cellStyle name="20% - Accent5 2 2 3 2 2" xfId="9060" xr:uid="{6ABDD1AA-A68E-416D-A4CA-FF6A044C738D}"/>
    <cellStyle name="20% - Accent5 2 2 3 2 2 2" xfId="16090" xr:uid="{C02E83C8-7EBB-4DBB-B4A5-606D2D89486D}"/>
    <cellStyle name="20% - Accent5 2 2 3 2 3" xfId="10826" xr:uid="{8F6A5795-538D-46E5-BFF8-EC70F6336531}"/>
    <cellStyle name="20% - Accent5 2 2 3 3" xfId="4513" xr:uid="{B23BAF84-36E5-4019-A439-7391210F0878}"/>
    <cellStyle name="20% - Accent5 2 2 3 3 2" xfId="11912" xr:uid="{95C59E81-34B2-4E5A-B61A-90E7CA02F767}"/>
    <cellStyle name="20% - Accent5 2 2 3 4" xfId="6051" xr:uid="{D90A9766-17EF-453E-ACF5-10ABD35934BF}"/>
    <cellStyle name="20% - Accent5 2 2 3 4 2" xfId="13234" xr:uid="{688A0960-9DBC-4B1C-848C-867C09C344DF}"/>
    <cellStyle name="20% - Accent5 2 2 3 5" xfId="6620" xr:uid="{8446E398-AA90-45B7-99B5-A0F504485FAB}"/>
    <cellStyle name="20% - Accent5 2 2 3 5 2" xfId="13813" xr:uid="{D9ACA792-C115-48C9-95F4-D6A54A668EF5}"/>
    <cellStyle name="20% - Accent5 2 2 3 6" xfId="8481" xr:uid="{1C4F85CC-9CD6-4631-851D-1E0391D85CCC}"/>
    <cellStyle name="20% - Accent5 2 2 3 6 2" xfId="15509" xr:uid="{6BEC9253-66A5-4D1A-A3C8-71F285C46818}"/>
    <cellStyle name="20% - Accent5 2 2 3 7" xfId="9891" xr:uid="{79744932-BD06-43FA-8CBC-221913AF8A99}"/>
    <cellStyle name="20% - Accent5 2 2 4" xfId="3158" xr:uid="{0E528B41-6E10-4B69-B3D9-E72BF9D66F58}"/>
    <cellStyle name="20% - Accent5 2 2 4 2" xfId="9405" xr:uid="{37E75CFE-2D34-4BF9-A8EC-2990D56B5FA4}"/>
    <cellStyle name="20% - Accent5 2 2 4 2 2" xfId="16388" xr:uid="{F03D0F11-E21A-4C5A-ADBC-3A5B51699322}"/>
    <cellStyle name="20% - Accent5 2 2 4 3" xfId="10823" xr:uid="{8C77162F-6C96-4A22-8613-E9A14AABB542}"/>
    <cellStyle name="20% - Accent5 2 2 5" xfId="4211" xr:uid="{66F7D720-79A8-4AD7-8280-D8611FBCBF61}"/>
    <cellStyle name="20% - Accent5 2 2 5 2" xfId="9494" xr:uid="{4BBF68DA-3876-409B-BDF0-5422AC9E870E}"/>
    <cellStyle name="20% - Accent5 2 2 5 2 2" xfId="16477" xr:uid="{FE778043-3DC8-415A-8AE2-FDB57CD9C35E}"/>
    <cellStyle name="20% - Accent5 2 2 5 3" xfId="11613" xr:uid="{BBB77EEB-DC62-4ED2-8416-349DE579B12A}"/>
    <cellStyle name="20% - Accent5 2 2 6" xfId="5762" xr:uid="{7A1B5AC4-642F-4AD9-A6B6-05D46CD29973}"/>
    <cellStyle name="20% - Accent5 2 2 6 2" xfId="8771" xr:uid="{C8AD1FCB-EA21-4982-BB69-5EE881C6737F}"/>
    <cellStyle name="20% - Accent5 2 2 6 2 2" xfId="15801" xr:uid="{4F196F6C-B9E9-4298-A268-A0C39E157F98}"/>
    <cellStyle name="20% - Accent5 2 2 6 3" xfId="12945" xr:uid="{70E42F6C-FF55-4B1B-AE04-79D544636B64}"/>
    <cellStyle name="20% - Accent5 2 2 7" xfId="6331" xr:uid="{71DE57B1-61B7-4AED-8FD8-EBCF0545F41C}"/>
    <cellStyle name="20% - Accent5 2 2 7 2" xfId="13524" xr:uid="{E13F73B5-7FA5-400B-A5C4-24263738892F}"/>
    <cellStyle name="20% - Accent5 2 2 8" xfId="8192" xr:uid="{DC31125A-B1C2-4C35-94BB-1FF944E71A46}"/>
    <cellStyle name="20% - Accent5 2 2 8 2" xfId="15220" xr:uid="{E319A86F-D791-4933-8491-16E7600F338B}"/>
    <cellStyle name="20% - Accent5 2 2 9" xfId="9888" xr:uid="{000861AF-6C16-40F1-B64E-32AD9270D7E1}"/>
    <cellStyle name="20% - Accent5 2 3" xfId="1461" xr:uid="{31A470E5-EC77-4DE8-8181-C84E1A89A653}"/>
    <cellStyle name="20% - Accent5 2 3 2" xfId="1462" xr:uid="{7B7A6F6E-C32D-4A17-AB3B-93D52C9B4F45}"/>
    <cellStyle name="20% - Accent5 2 3 2 2" xfId="3163" xr:uid="{1DDDE351-9D32-4F5D-A56C-AF3497CD890B}"/>
    <cellStyle name="20% - Accent5 2 3 2 2 2" xfId="9157" xr:uid="{FD72D5DC-D7E7-402C-B9FA-057707090888}"/>
    <cellStyle name="20% - Accent5 2 3 2 2 2 2" xfId="16187" xr:uid="{E401CE2E-CF9D-4066-BDDD-2C12E53A91FE}"/>
    <cellStyle name="20% - Accent5 2 3 2 2 3" xfId="10828" xr:uid="{5D43BD0D-10DD-4704-B3AD-EC4E1C534B3E}"/>
    <cellStyle name="20% - Accent5 2 3 2 3" xfId="4610" xr:uid="{3FD83AA2-12B5-41DF-AB86-519A2FC8ED02}"/>
    <cellStyle name="20% - Accent5 2 3 2 3 2" xfId="12009" xr:uid="{C028FAA9-2C31-4DAE-898E-EA1C4A37276C}"/>
    <cellStyle name="20% - Accent5 2 3 2 4" xfId="6148" xr:uid="{0FFD97DE-4EA5-477D-9C8C-2590B9BC6EA6}"/>
    <cellStyle name="20% - Accent5 2 3 2 4 2" xfId="13331" xr:uid="{1F742509-AB1E-43A9-A40A-561531270E0B}"/>
    <cellStyle name="20% - Accent5 2 3 2 5" xfId="6717" xr:uid="{4FB5884F-4FFE-4FAD-85B9-591A3073604E}"/>
    <cellStyle name="20% - Accent5 2 3 2 5 2" xfId="13910" xr:uid="{D4D69A62-6B0C-4AB9-BF5C-92CBEF2B3752}"/>
    <cellStyle name="20% - Accent5 2 3 2 6" xfId="8578" xr:uid="{8FE8756B-EAC8-467D-ACFE-578064A6B379}"/>
    <cellStyle name="20% - Accent5 2 3 2 6 2" xfId="15606" xr:uid="{0FC20735-2E09-4A4E-BB71-191F83AC6227}"/>
    <cellStyle name="20% - Accent5 2 3 2 7" xfId="9893" xr:uid="{EE8C3AD4-6F76-47C0-B59F-41D2BD65EA94}"/>
    <cellStyle name="20% - Accent5 2 3 3" xfId="3162" xr:uid="{9E55096F-FD1D-4A42-8745-D18979A4286A}"/>
    <cellStyle name="20% - Accent5 2 3 3 2" xfId="8868" xr:uid="{4F6B2CDA-79BD-4E3B-90B5-A832787AC0CB}"/>
    <cellStyle name="20% - Accent5 2 3 3 2 2" xfId="15898" xr:uid="{935804F8-1F4C-44FF-9095-E4AB0E222146}"/>
    <cellStyle name="20% - Accent5 2 3 3 3" xfId="10827" xr:uid="{F1CE340B-9ED8-4192-AB2A-610F26C5752E}"/>
    <cellStyle name="20% - Accent5 2 3 4" xfId="4310" xr:uid="{81B68769-8B19-4333-98E6-5A081BE46AD8}"/>
    <cellStyle name="20% - Accent5 2 3 4 2" xfId="11712" xr:uid="{8D5E62A3-C5D7-4803-8D9F-1AE02985FAE2}"/>
    <cellStyle name="20% - Accent5 2 3 5" xfId="5859" xr:uid="{AEEB9CF1-1310-4C63-ACF1-1D4CB7DC48B7}"/>
    <cellStyle name="20% - Accent5 2 3 5 2" xfId="13042" xr:uid="{B206CA10-D355-4830-94E7-0F52F34093BD}"/>
    <cellStyle name="20% - Accent5 2 3 6" xfId="6428" xr:uid="{35417C16-EB82-4F51-A9F3-C97BDBC62DA9}"/>
    <cellStyle name="20% - Accent5 2 3 6 2" xfId="13621" xr:uid="{F1714BEC-6552-4D3D-933B-FF63AED9F01A}"/>
    <cellStyle name="20% - Accent5 2 3 7" xfId="8289" xr:uid="{16F70A63-2A83-4BCC-A160-FAFCCF5B47F4}"/>
    <cellStyle name="20% - Accent5 2 3 7 2" xfId="15317" xr:uid="{664DBB34-2D8B-4BCC-BF8C-C3AF758D886D}"/>
    <cellStyle name="20% - Accent5 2 3 8" xfId="9892" xr:uid="{931DB541-D8FA-49EB-8167-79DCBFB9E073}"/>
    <cellStyle name="20% - Accent5 2 4" xfId="1463" xr:uid="{E3E918E6-A086-45F1-9F34-EBDDFE883BB0}"/>
    <cellStyle name="20% - Accent5 2 4 2" xfId="3164" xr:uid="{AA53F5B6-99BA-4477-A377-62452D4FB061}"/>
    <cellStyle name="20% - Accent5 2 4 2 2" xfId="9014" xr:uid="{75AE6EA6-F800-4B20-9C3C-9CD14297EB1A}"/>
    <cellStyle name="20% - Accent5 2 4 2 2 2" xfId="16044" xr:uid="{24CDFEB2-69B8-4BCD-B0DD-4212DEEEB556}"/>
    <cellStyle name="20% - Accent5 2 4 2 3" xfId="10829" xr:uid="{ECF7DB07-7526-41C6-942E-E0BEC36389D1}"/>
    <cellStyle name="20% - Accent5 2 4 3" xfId="4467" xr:uid="{EC23AF94-D852-4452-9293-39E66BE36D46}"/>
    <cellStyle name="20% - Accent5 2 4 3 2" xfId="11866" xr:uid="{CD26B315-8610-44CB-908B-3EBDDF3A2FA6}"/>
    <cellStyle name="20% - Accent5 2 4 4" xfId="6005" xr:uid="{FDE13839-4FF5-4A6F-8359-5C95FAB80660}"/>
    <cellStyle name="20% - Accent5 2 4 4 2" xfId="13188" xr:uid="{3683AA2C-2919-40A9-9B41-24314AC1A708}"/>
    <cellStyle name="20% - Accent5 2 4 5" xfId="6574" xr:uid="{B1292F30-6866-492D-868D-EB35EEE93D68}"/>
    <cellStyle name="20% - Accent5 2 4 5 2" xfId="13767" xr:uid="{E96B53CF-14D6-47B7-9A2C-C5261F352D7E}"/>
    <cellStyle name="20% - Accent5 2 4 6" xfId="8435" xr:uid="{AE3F020E-241E-4888-8755-9AD0BA6147A6}"/>
    <cellStyle name="20% - Accent5 2 4 6 2" xfId="15463" xr:uid="{AB306B53-A833-4FCD-BDEB-AF48DD04CE35}"/>
    <cellStyle name="20% - Accent5 2 4 7" xfId="9894" xr:uid="{2E294E50-8A6D-4BDC-83C8-BBF69DA0E2F6}"/>
    <cellStyle name="20% - Accent5 2 5" xfId="2864" xr:uid="{5104B474-BA9D-4EE7-932A-57FA999B365B}"/>
    <cellStyle name="20% - Accent5 2 5 2" xfId="4931" xr:uid="{132AE883-3EEC-45DB-A89F-0862071B75E7}"/>
    <cellStyle name="20% - Accent5 2 5 2 2" xfId="12337" xr:uid="{0272E721-CFB8-4141-8E4B-209793A77D3B}"/>
    <cellStyle name="20% - Accent5 2 5 3" xfId="7215" xr:uid="{53D2F1BC-D2A6-4046-91C6-095F8291EB8C}"/>
    <cellStyle name="20% - Accent5 2 5 3 2" xfId="14408" xr:uid="{3F9F8578-AA3C-478B-88A8-824F60D38DA9}"/>
    <cellStyle name="20% - Accent5 2 5 4" xfId="9245" xr:uid="{08BA842B-52B3-4FB3-8ADD-336E479CF403}"/>
    <cellStyle name="20% - Accent5 2 5 4 2" xfId="16275" xr:uid="{B176D816-2C2E-4946-942D-FAE959FD7A28}"/>
    <cellStyle name="20% - Accent5 2 5 5" xfId="10528" xr:uid="{73928719-D144-4A4B-8EF7-046C5C6F193D}"/>
    <cellStyle name="20% - Accent5 2 6" xfId="3157" xr:uid="{ECC45373-25CB-404F-933B-FC273CC37248}"/>
    <cellStyle name="20% - Accent5 2 6 2" xfId="4814" xr:uid="{7E91E35A-39D1-402B-853C-9BC41AE5F210}"/>
    <cellStyle name="20% - Accent5 2 6 2 2" xfId="12219" xr:uid="{5E6BC83C-B18B-4397-A653-F3EA091A55B9}"/>
    <cellStyle name="20% - Accent5 2 6 3" xfId="7216" xr:uid="{5A24C05E-276C-4BA6-B904-F0F67AA73349}"/>
    <cellStyle name="20% - Accent5 2 6 3 2" xfId="14409" xr:uid="{EF16958D-F6F4-47A6-989B-403027316BD8}"/>
    <cellStyle name="20% - Accent5 2 6 4" xfId="9359" xr:uid="{9556879D-A3E6-4ABC-8B18-FB07B4255A0D}"/>
    <cellStyle name="20% - Accent5 2 6 4 2" xfId="16342" xr:uid="{DEC4C17E-C5D3-427D-B618-308906E18A15}"/>
    <cellStyle name="20% - Accent5 2 6 5" xfId="10822" xr:uid="{0AF0C9F8-8D04-4F6B-B21F-AE4E271FABC4}"/>
    <cellStyle name="20% - Accent5 2 7" xfId="4144" xr:uid="{21CF1B4E-6171-42C0-AC40-3CBA7B57C5D5}"/>
    <cellStyle name="20% - Accent5 2 7 2" xfId="9448" xr:uid="{14BB6745-8D47-4B88-8CA0-32723EFCAD89}"/>
    <cellStyle name="20% - Accent5 2 7 2 2" xfId="16431" xr:uid="{CA28D51E-C9FB-4B1A-94DF-0A3DF10965DA}"/>
    <cellStyle name="20% - Accent5 2 7 3" xfId="11546" xr:uid="{4833A639-A83D-4A09-9057-2208E971086B}"/>
    <cellStyle name="20% - Accent5 2 8" xfId="5716" xr:uid="{A315299D-886C-454B-A97E-8DC7D109AE94}"/>
    <cellStyle name="20% - Accent5 2 8 2" xfId="8725" xr:uid="{2FCEB319-F2EA-4359-9419-A2F2496AD394}"/>
    <cellStyle name="20% - Accent5 2 8 2 2" xfId="15755" xr:uid="{0E5FCA05-C22A-4150-8A6E-63CC46D8394F}"/>
    <cellStyle name="20% - Accent5 2 8 3" xfId="12899" xr:uid="{DB58953B-4E07-4050-B181-3F0BA16CF1D9}"/>
    <cellStyle name="20% - Accent5 2 9" xfId="6285" xr:uid="{0556C155-96E9-4440-B53F-1104DE0CD3F0}"/>
    <cellStyle name="20% - Accent5 2 9 2" xfId="13478" xr:uid="{B9F93285-5244-471C-811F-91805E879F7E}"/>
    <cellStyle name="20% - Accent5 20" xfId="445" xr:uid="{98A25128-1240-4098-A6AC-12582F119DB2}"/>
    <cellStyle name="20% - Accent5 20 2" xfId="813" xr:uid="{17B34617-9E1E-4900-B4AF-6D05C11F0B02}"/>
    <cellStyle name="20% - Accent5 21" xfId="467" xr:uid="{E90A1814-3445-4473-8BC4-FFFD275BA24F}"/>
    <cellStyle name="20% - Accent5 21 2" xfId="827" xr:uid="{C6357FDC-B42A-4223-B3B6-E8CF1B5D00EF}"/>
    <cellStyle name="20% - Accent5 22" xfId="486" xr:uid="{CA90F796-E850-4C8C-8B48-DBAA604FBAFC}"/>
    <cellStyle name="20% - Accent5 22 2" xfId="841" xr:uid="{CAEA7153-F7E2-4AE9-B19C-7ED56D066629}"/>
    <cellStyle name="20% - Accent5 23" xfId="501" xr:uid="{F0D8013A-4610-4B85-856A-76606736D761}"/>
    <cellStyle name="20% - Accent5 23 2" xfId="854" xr:uid="{C35F011B-E09B-47E6-A457-29E8644AF1D3}"/>
    <cellStyle name="20% - Accent5 24" xfId="518" xr:uid="{2FD88420-A733-4F7B-918D-4F3264EDF287}"/>
    <cellStyle name="20% - Accent5 24 2" xfId="867" xr:uid="{0BB05AF7-BDE5-4C0D-8EDA-7212E163D4E5}"/>
    <cellStyle name="20% - Accent5 25" xfId="880" xr:uid="{71F9771E-1F3A-4746-888F-7BA6A6AC4427}"/>
    <cellStyle name="20% - Accent5 26" xfId="893" xr:uid="{32631031-9DBC-4ABE-8AC6-772A3DE712D8}"/>
    <cellStyle name="20% - Accent5 27" xfId="906" xr:uid="{E4BEE757-E625-48DF-B0CA-F5CEBDCFEFA4}"/>
    <cellStyle name="20% - Accent5 28" xfId="919" xr:uid="{DF4B0B92-5EF9-4AF7-BB3C-81993811ED8F}"/>
    <cellStyle name="20% - Accent5 29" xfId="932" xr:uid="{E45AC77F-95F6-4B7C-AC85-19468A2A867E}"/>
    <cellStyle name="20% - Accent5 3" xfId="220" xr:uid="{099075A9-E9AA-42D3-A999-5F050371230A}"/>
    <cellStyle name="20% - Accent5 3 2" xfId="587" xr:uid="{05D73953-4E7F-4594-9B5B-EB0AFFAC1F6F}"/>
    <cellStyle name="20% - Accent5 3 2 2" xfId="1464" xr:uid="{F795D784-D0B7-4A40-98A3-F21173B08A8D}"/>
    <cellStyle name="20% - Accent5 3 2 2 2" xfId="3167" xr:uid="{A935B4F0-D24B-49B3-B42E-64E868313976}"/>
    <cellStyle name="20% - Accent5 3 2 2 2 2" xfId="9180" xr:uid="{397D63D4-D0D3-45E8-8186-839BCFDF3FBE}"/>
    <cellStyle name="20% - Accent5 3 2 2 2 2 2" xfId="16210" xr:uid="{C91D5141-E074-4642-ADAB-7C53C9CFB1B7}"/>
    <cellStyle name="20% - Accent5 3 2 2 2 3" xfId="10832" xr:uid="{5E2E903F-2E62-4700-957F-FB4EE41D1D7C}"/>
    <cellStyle name="20% - Accent5 3 2 2 3" xfId="4633" xr:uid="{3C78C2B5-757F-4524-9C78-D7F17EEEA9C3}"/>
    <cellStyle name="20% - Accent5 3 2 2 3 2" xfId="12032" xr:uid="{8EF21A8C-7EB2-49E7-87AA-EB6507AE79DC}"/>
    <cellStyle name="20% - Accent5 3 2 2 4" xfId="6171" xr:uid="{46B83B3C-F21A-4F22-8F95-0EAC9191C76B}"/>
    <cellStyle name="20% - Accent5 3 2 2 4 2" xfId="13354" xr:uid="{6CDD8007-2058-4A43-8549-49D7EC4F9DF2}"/>
    <cellStyle name="20% - Accent5 3 2 2 5" xfId="6740" xr:uid="{E1623DA1-2629-41AF-90F8-7F31C55A5698}"/>
    <cellStyle name="20% - Accent5 3 2 2 5 2" xfId="13933" xr:uid="{4D56FDB7-AC09-4949-AA22-D8282283E1CC}"/>
    <cellStyle name="20% - Accent5 3 2 2 6" xfId="8601" xr:uid="{D362BF5B-7F94-4A1B-871E-EC272AFE7D91}"/>
    <cellStyle name="20% - Accent5 3 2 2 6 2" xfId="15629" xr:uid="{8DC7CB08-0D96-4698-BBAD-98A4D2459297}"/>
    <cellStyle name="20% - Accent5 3 2 2 7" xfId="9897" xr:uid="{F7CCF2A6-B213-4685-BF2D-24087D86C4AC}"/>
    <cellStyle name="20% - Accent5 3 2 3" xfId="3166" xr:uid="{CB4AF0F0-AF57-4EF7-8298-88F06B5DA116}"/>
    <cellStyle name="20% - Accent5 3 2 3 2" xfId="8891" xr:uid="{D6A87EFA-D168-41EA-BB82-E541D43613BF}"/>
    <cellStyle name="20% - Accent5 3 2 3 2 2" xfId="15921" xr:uid="{2AABC5E5-0BA3-42B3-BFC1-AC88A72DD112}"/>
    <cellStyle name="20% - Accent5 3 2 3 3" xfId="10831" xr:uid="{21F1E669-6AE7-4881-B248-3DEEB23181E6}"/>
    <cellStyle name="20% - Accent5 3 2 4" xfId="4333" xr:uid="{480BC03B-1BD9-4E86-B930-34FD8955BCA9}"/>
    <cellStyle name="20% - Accent5 3 2 4 2" xfId="11735" xr:uid="{64474C78-F9AD-438E-9431-EC8047D0071B}"/>
    <cellStyle name="20% - Accent5 3 2 5" xfId="5882" xr:uid="{0B528A09-7A48-4D5B-9FDB-B3C673E3489A}"/>
    <cellStyle name="20% - Accent5 3 2 5 2" xfId="13065" xr:uid="{62D4D565-478C-4B7B-A4F1-7B0F7C70CBB5}"/>
    <cellStyle name="20% - Accent5 3 2 6" xfId="6451" xr:uid="{6954A0A3-43F2-4BA9-876C-3956988BD618}"/>
    <cellStyle name="20% - Accent5 3 2 6 2" xfId="13644" xr:uid="{DFC99F18-597C-4670-B7B5-A93F5BC2A5CE}"/>
    <cellStyle name="20% - Accent5 3 2 7" xfId="8312" xr:uid="{17251948-3641-4558-9A6A-7836E49FD916}"/>
    <cellStyle name="20% - Accent5 3 2 7 2" xfId="15340" xr:uid="{63D97B42-A83F-449B-AA14-F6E74E22E3A6}"/>
    <cellStyle name="20% - Accent5 3 2 8" xfId="9896" xr:uid="{2D3D061B-FBEB-4645-93E6-B58120842AB8}"/>
    <cellStyle name="20% - Accent5 3 3" xfId="1465" xr:uid="{3FFB03ED-DE66-45A2-A4F4-893AD31F63D6}"/>
    <cellStyle name="20% - Accent5 3 3 2" xfId="3168" xr:uid="{944A133A-0EB5-40C3-A2F5-E2A9362383B7}"/>
    <cellStyle name="20% - Accent5 3 3 2 2" xfId="9037" xr:uid="{48AA3CE1-1B96-436A-A2CE-68A96CD35709}"/>
    <cellStyle name="20% - Accent5 3 3 2 2 2" xfId="16067" xr:uid="{C58E4F58-01B4-477D-87DC-931DCDB440A2}"/>
    <cellStyle name="20% - Accent5 3 3 2 3" xfId="10833" xr:uid="{6FEA000C-E3D3-46F6-9B81-BBD007901C53}"/>
    <cellStyle name="20% - Accent5 3 3 3" xfId="4490" xr:uid="{D9476F17-C2F2-467F-A0E6-61C1A11865FA}"/>
    <cellStyle name="20% - Accent5 3 3 3 2" xfId="11889" xr:uid="{C3998346-C3AF-4062-88FF-5FF6FD4AACA9}"/>
    <cellStyle name="20% - Accent5 3 3 4" xfId="6028" xr:uid="{EAAA62E2-C9F9-4D63-9F82-377F81CD304E}"/>
    <cellStyle name="20% - Accent5 3 3 4 2" xfId="13211" xr:uid="{E58D6B11-E1F8-43EC-B492-08D6ED91C762}"/>
    <cellStyle name="20% - Accent5 3 3 5" xfId="6597" xr:uid="{C9A08194-A2FA-46CC-8C36-C7C7E404E5A3}"/>
    <cellStyle name="20% - Accent5 3 3 5 2" xfId="13790" xr:uid="{5DCEAC68-4FD0-48DB-B6EB-944566362B56}"/>
    <cellStyle name="20% - Accent5 3 3 6" xfId="8458" xr:uid="{04AFC8B8-4173-43E8-81A6-28D0357DCA85}"/>
    <cellStyle name="20% - Accent5 3 3 6 2" xfId="15486" xr:uid="{23C1B4E7-D6B0-4EA2-9A2B-3A7D0E6ACF56}"/>
    <cellStyle name="20% - Accent5 3 3 7" xfId="9898" xr:uid="{24F844A7-5973-46C0-9612-ECD323AF658A}"/>
    <cellStyle name="20% - Accent5 3 4" xfId="3165" xr:uid="{ABC699BB-23A2-4C5D-AD04-A9214B363829}"/>
    <cellStyle name="20% - Accent5 3 4 2" xfId="9382" xr:uid="{389BFFDF-5A4C-4B2F-8F02-C6567AE9A78C}"/>
    <cellStyle name="20% - Accent5 3 4 2 2" xfId="16365" xr:uid="{3BA068D9-E8CF-4DE3-B0A3-CABD10C95468}"/>
    <cellStyle name="20% - Accent5 3 4 3" xfId="10830" xr:uid="{73D0934A-0473-4FDC-98C8-D6A6D13C0BC5}"/>
    <cellStyle name="20% - Accent5 3 5" xfId="4185" xr:uid="{268BB58B-5F29-462D-BFE2-BCF93C266482}"/>
    <cellStyle name="20% - Accent5 3 5 2" xfId="9471" xr:uid="{C038C358-999C-4CE1-94A2-85886F168127}"/>
    <cellStyle name="20% - Accent5 3 5 2 2" xfId="16454" xr:uid="{85237AF7-F361-4EE6-9645-1F68921EE6AC}"/>
    <cellStyle name="20% - Accent5 3 5 3" xfId="11587" xr:uid="{4E8C2696-2F4F-4ED4-BEF5-60067404AB36}"/>
    <cellStyle name="20% - Accent5 3 6" xfId="5739" xr:uid="{12FABBCF-04D3-41B9-B9E9-EFB9AE9EBD16}"/>
    <cellStyle name="20% - Accent5 3 6 2" xfId="8748" xr:uid="{CCCA38C7-5987-4B2B-8588-64C02BC6A776}"/>
    <cellStyle name="20% - Accent5 3 6 2 2" xfId="15778" xr:uid="{129A9327-79E8-49CC-9C53-762368871EE3}"/>
    <cellStyle name="20% - Accent5 3 6 3" xfId="12922" xr:uid="{80D22367-B95E-4F7C-8C9A-22AD276F7CAD}"/>
    <cellStyle name="20% - Accent5 3 7" xfId="6308" xr:uid="{A0E57D82-B3F3-469C-AA15-133374CCDA29}"/>
    <cellStyle name="20% - Accent5 3 7 2" xfId="13501" xr:uid="{AA85B347-EC00-4F21-824A-24A48EF8D892}"/>
    <cellStyle name="20% - Accent5 3 8" xfId="8169" xr:uid="{E92895C1-E561-4BD9-9ACC-CD08CEE49975}"/>
    <cellStyle name="20% - Accent5 3 8 2" xfId="15197" xr:uid="{BC005BD5-35D5-46EB-B190-152F995050AE}"/>
    <cellStyle name="20% - Accent5 3 9" xfId="9895" xr:uid="{E00A0E5E-177D-48B2-A493-A8B821FA1623}"/>
    <cellStyle name="20% - Accent5 30" xfId="947" xr:uid="{14F44ABA-ED7B-47BF-81B7-3FC7C17AA99A}"/>
    <cellStyle name="20% - Accent5 31" xfId="960" xr:uid="{4AA1C631-B4DA-4C72-90B8-139B49EAC30C}"/>
    <cellStyle name="20% - Accent5 32" xfId="973" xr:uid="{B68A5767-E979-4011-8BC4-8AA5963EDB18}"/>
    <cellStyle name="20% - Accent5 33" xfId="986" xr:uid="{ACA5CC59-48A3-4038-A8DF-02841089FCB3}"/>
    <cellStyle name="20% - Accent5 34" xfId="999" xr:uid="{DCB7F49D-DC2E-41B6-B56C-4FB7562C722E}"/>
    <cellStyle name="20% - Accent5 35" xfId="1012" xr:uid="{34BB7F92-461A-4F9A-9A45-94DD3A7843F8}"/>
    <cellStyle name="20% - Accent5 36" xfId="1025" xr:uid="{A5460241-4776-4B9D-BD19-F412D4B9FBA5}"/>
    <cellStyle name="20% - Accent5 37" xfId="1045" xr:uid="{CB25C75E-5BA6-4727-9954-0AA23639C518}"/>
    <cellStyle name="20% - Accent5 38" xfId="1065" xr:uid="{9ACD5AFA-E064-41FD-9665-491DD19CFC02}"/>
    <cellStyle name="20% - Accent5 39" xfId="552" xr:uid="{F07F91DA-7C41-46C8-B246-E1971F8F8D59}"/>
    <cellStyle name="20% - Accent5 4" xfId="233" xr:uid="{E246A947-1FFB-4B8F-AD34-65D0F0212CDF}"/>
    <cellStyle name="20% - Accent5 4 2" xfId="600" xr:uid="{D843C72A-3B46-4AD7-86EF-A92BAF75EFFF}"/>
    <cellStyle name="20% - Accent5 4 2 2" xfId="1466" xr:uid="{9B3475AA-68A8-40B2-BCA5-032ECBE4D2A3}"/>
    <cellStyle name="20% - Accent5 4 2 2 2" xfId="3171" xr:uid="{D02A5D8A-6067-4D84-8AD5-6D7883F37CBB}"/>
    <cellStyle name="20% - Accent5 4 2 2 2 2" xfId="9130" xr:uid="{DA9D27CB-17C4-4E7C-94B8-4A8E522A5127}"/>
    <cellStyle name="20% - Accent5 4 2 2 2 2 2" xfId="16160" xr:uid="{1B5FAB94-AD63-4222-B05B-C302110A5B7A}"/>
    <cellStyle name="20% - Accent5 4 2 2 2 3" xfId="10836" xr:uid="{45A007B3-FB98-4AB5-A55A-95CBA1C11F73}"/>
    <cellStyle name="20% - Accent5 4 2 2 3" xfId="4583" xr:uid="{00810139-8351-4B70-AB9B-FFE44416B0BF}"/>
    <cellStyle name="20% - Accent5 4 2 2 3 2" xfId="11982" xr:uid="{810AD248-B715-4455-9DC8-C5306EC694B9}"/>
    <cellStyle name="20% - Accent5 4 2 2 4" xfId="6121" xr:uid="{515FEF40-8766-453D-8E28-28122F9629A0}"/>
    <cellStyle name="20% - Accent5 4 2 2 4 2" xfId="13304" xr:uid="{74E1FBF2-3907-4CFB-8D19-4E2B309050E3}"/>
    <cellStyle name="20% - Accent5 4 2 2 5" xfId="6690" xr:uid="{58FA078D-9413-440B-BD7C-B8EBC9061997}"/>
    <cellStyle name="20% - Accent5 4 2 2 5 2" xfId="13883" xr:uid="{E16044CE-53C0-4CE5-B74A-FDDAC21293E7}"/>
    <cellStyle name="20% - Accent5 4 2 2 6" xfId="8551" xr:uid="{7A50B88F-DB27-4D09-9297-E30D75C0364B}"/>
    <cellStyle name="20% - Accent5 4 2 2 6 2" xfId="15579" xr:uid="{987962BA-3E51-4E42-92CC-BF7FF78EB12E}"/>
    <cellStyle name="20% - Accent5 4 2 2 7" xfId="9901" xr:uid="{EE70DDA7-CB7B-4144-B798-A04CC1086D91}"/>
    <cellStyle name="20% - Accent5 4 2 3" xfId="3170" xr:uid="{172300CB-2F8D-47B0-B195-5087D6A6C009}"/>
    <cellStyle name="20% - Accent5 4 2 3 2" xfId="8841" xr:uid="{6EC9791B-5C2B-4740-A501-20EE06ECAFC6}"/>
    <cellStyle name="20% - Accent5 4 2 3 2 2" xfId="15871" xr:uid="{F2741C58-D232-4D71-BE57-F00CF39238A3}"/>
    <cellStyle name="20% - Accent5 4 2 3 3" xfId="10835" xr:uid="{79C3F132-31C1-4475-964B-8AEDAB8D0EAF}"/>
    <cellStyle name="20% - Accent5 4 2 4" xfId="4283" xr:uid="{72AFEEC6-18F4-414E-AFFA-D628A4CF0B40}"/>
    <cellStyle name="20% - Accent5 4 2 4 2" xfId="11685" xr:uid="{DA52C535-0323-4CA9-BDA8-6A312A2C8999}"/>
    <cellStyle name="20% - Accent5 4 2 5" xfId="5832" xr:uid="{405D0473-52F9-47D0-AE66-EB59A61B447C}"/>
    <cellStyle name="20% - Accent5 4 2 5 2" xfId="13015" xr:uid="{E2B7512D-A9CD-42B3-BC7A-C9119167838F}"/>
    <cellStyle name="20% - Accent5 4 2 6" xfId="6401" xr:uid="{288D90D3-E70C-4E1A-88F1-29E693CE055A}"/>
    <cellStyle name="20% - Accent5 4 2 6 2" xfId="13594" xr:uid="{1FC87994-08B8-4C82-AB2C-810E1699D120}"/>
    <cellStyle name="20% - Accent5 4 2 7" xfId="8262" xr:uid="{80314833-910A-43CC-A9A2-ACDAE0E05D47}"/>
    <cellStyle name="20% - Accent5 4 2 7 2" xfId="15290" xr:uid="{8733BD7A-9216-4004-A188-C58560B44A95}"/>
    <cellStyle name="20% - Accent5 4 2 8" xfId="9900" xr:uid="{A343577E-7232-4C2A-BFBA-948C0251B86C}"/>
    <cellStyle name="20% - Accent5 4 3" xfId="1467" xr:uid="{76A23249-C337-4C61-9577-6FDDE32C8240}"/>
    <cellStyle name="20% - Accent5 4 3 2" xfId="3172" xr:uid="{7BF709C5-C8A8-4AA2-B551-49D23D0B1EC4}"/>
    <cellStyle name="20% - Accent5 4 3 2 2" xfId="8990" xr:uid="{88C1C080-2922-48F8-B243-FF9EB3A07A35}"/>
    <cellStyle name="20% - Accent5 4 3 2 2 2" xfId="16020" xr:uid="{0CC86709-C002-4419-A31F-67C714E99059}"/>
    <cellStyle name="20% - Accent5 4 3 2 3" xfId="10837" xr:uid="{3A7EE7B8-39E2-4F72-B8D0-5CBDB26C097D}"/>
    <cellStyle name="20% - Accent5 4 3 3" xfId="4443" xr:uid="{6D453507-7638-4689-83D2-62FD84D83993}"/>
    <cellStyle name="20% - Accent5 4 3 3 2" xfId="11842" xr:uid="{B9152788-5215-414B-ABAA-7AA5F0565932}"/>
    <cellStyle name="20% - Accent5 4 3 4" xfId="5981" xr:uid="{20FE0481-6719-4FE9-80FA-1D8F3E5AFC61}"/>
    <cellStyle name="20% - Accent5 4 3 4 2" xfId="13164" xr:uid="{12FA06AF-E7A0-452E-80EA-E61F1CD2A3DD}"/>
    <cellStyle name="20% - Accent5 4 3 5" xfId="6550" xr:uid="{A7A45DFB-1AA0-4C54-936B-7A0AFB2D7493}"/>
    <cellStyle name="20% - Accent5 4 3 5 2" xfId="13743" xr:uid="{B0C5DB87-DE74-4D49-A21E-0B5B06F4E3B9}"/>
    <cellStyle name="20% - Accent5 4 3 6" xfId="8411" xr:uid="{29A2414C-1F99-4870-8A33-5691699FF77E}"/>
    <cellStyle name="20% - Accent5 4 3 6 2" xfId="15439" xr:uid="{312F612D-80D9-4847-9449-999AD8AB56F6}"/>
    <cellStyle name="20% - Accent5 4 3 7" xfId="9902" xr:uid="{CAC23B25-CDD0-49B8-B3E0-9E0A867B2281}"/>
    <cellStyle name="20% - Accent5 4 4" xfId="3169" xr:uid="{8B8E81FF-AB4D-4AF9-9955-9E6370590780}"/>
    <cellStyle name="20% - Accent5 4 4 2" xfId="8698" xr:uid="{4962B531-22B3-4BF0-AAB1-E2BC244B506D}"/>
    <cellStyle name="20% - Accent5 4 4 2 2" xfId="15728" xr:uid="{EEE6B645-C197-4746-93AE-1D8BE082A8AF}"/>
    <cellStyle name="20% - Accent5 4 4 3" xfId="10834" xr:uid="{048BE769-793B-4748-AF65-AA7286905332}"/>
    <cellStyle name="20% - Accent5 4 5" xfId="4114" xr:uid="{9897BF81-4D74-4736-9EE6-BC7EBB1C1461}"/>
    <cellStyle name="20% - Accent5 4 5 2" xfId="11516" xr:uid="{4424765D-55BB-4EDC-91A7-FA304D65F178}"/>
    <cellStyle name="20% - Accent5 4 6" xfId="5689" xr:uid="{91369AC5-DFD9-43D4-8BA8-4B29F3F7A760}"/>
    <cellStyle name="20% - Accent5 4 6 2" xfId="12872" xr:uid="{BECB10D5-317D-4B8C-B9E2-C9A5CB75A74E}"/>
    <cellStyle name="20% - Accent5 4 7" xfId="6258" xr:uid="{DD2EADFB-61B0-42F5-93B9-28A542AE6207}"/>
    <cellStyle name="20% - Accent5 4 7 2" xfId="13451" xr:uid="{65DF635F-7399-494D-BA0C-EE71DD9D7351}"/>
    <cellStyle name="20% - Accent5 4 8" xfId="8119" xr:uid="{77EED968-87BD-4481-B232-B109AD8E1052}"/>
    <cellStyle name="20% - Accent5 4 8 2" xfId="15147" xr:uid="{F6E4CD57-6832-4AA6-B3DE-515227823E7E}"/>
    <cellStyle name="20% - Accent5 4 9" xfId="9899" xr:uid="{F5ADBBCB-5817-4CD8-A5D7-4437D0C7123A}"/>
    <cellStyle name="20% - Accent5 40" xfId="1084" xr:uid="{F74D81F6-F30A-4CD4-BD2A-3FF0CA9E75EB}"/>
    <cellStyle name="20% - Accent5 41" xfId="1150" xr:uid="{4C9B8E93-E5A6-45A8-BCA7-3C003945FC87}"/>
    <cellStyle name="20% - Accent5 5" xfId="246" xr:uid="{B125A506-6956-4172-AB59-1BE65DD3FCAD}"/>
    <cellStyle name="20% - Accent5 5 2" xfId="613" xr:uid="{219104E8-89BE-4CCA-AD2F-3B493617A508}"/>
    <cellStyle name="20% - Accent5 5 2 2" xfId="1468" xr:uid="{93001DBF-902D-4BE9-ACE0-3B2CE7FA798D}"/>
    <cellStyle name="20% - Accent5 5 2 2 2" xfId="3175" xr:uid="{CDAD5FC1-3B81-4F3E-8C5D-739B656E3D39}"/>
    <cellStyle name="20% - Accent5 5 2 2 2 2" xfId="9113" xr:uid="{07FE28E7-2C44-43E2-AA87-5AA96F3CCCA5}"/>
    <cellStyle name="20% - Accent5 5 2 2 2 2 2" xfId="16143" xr:uid="{9933B115-6CB4-4CC1-BC78-BBA1086969B0}"/>
    <cellStyle name="20% - Accent5 5 2 2 2 3" xfId="10840" xr:uid="{35FFC76C-84DA-4E76-924F-1407769ED5DB}"/>
    <cellStyle name="20% - Accent5 5 2 2 3" xfId="4566" xr:uid="{219C95C7-D940-4C22-BDFF-F4F92042551D}"/>
    <cellStyle name="20% - Accent5 5 2 2 3 2" xfId="11965" xr:uid="{832D9531-1A85-4B74-9A84-10704B6ED6FB}"/>
    <cellStyle name="20% - Accent5 5 2 2 4" xfId="6104" xr:uid="{37EEECE3-C559-44BD-BCE6-C880881C0DE1}"/>
    <cellStyle name="20% - Accent5 5 2 2 4 2" xfId="13287" xr:uid="{2345E7EB-D64A-44FD-8028-3F8EF671249D}"/>
    <cellStyle name="20% - Accent5 5 2 2 5" xfId="6673" xr:uid="{547EB431-AB76-480E-A993-F0B45C787CB9}"/>
    <cellStyle name="20% - Accent5 5 2 2 5 2" xfId="13866" xr:uid="{02442391-EED2-4F00-AF75-B3C47AF67BFE}"/>
    <cellStyle name="20% - Accent5 5 2 2 6" xfId="8534" xr:uid="{E366F628-BFFD-425E-8B96-8A30C6388F1C}"/>
    <cellStyle name="20% - Accent5 5 2 2 6 2" xfId="15562" xr:uid="{06A00873-E9CE-4A8E-AFFF-04B35FFD12A1}"/>
    <cellStyle name="20% - Accent5 5 2 2 7" xfId="9905" xr:uid="{05217078-C42E-4D3D-84F5-3A412AC00BB0}"/>
    <cellStyle name="20% - Accent5 5 2 3" xfId="3174" xr:uid="{CD0F0A3F-A074-4BB4-BB8B-F89C918C3E98}"/>
    <cellStyle name="20% - Accent5 5 2 3 2" xfId="8824" xr:uid="{63D6B589-3FCA-4F7F-BAA3-CADFB2139AEA}"/>
    <cellStyle name="20% - Accent5 5 2 3 2 2" xfId="15854" xr:uid="{D1ADE95F-E9FA-42A6-B486-3EB9C50CCDA5}"/>
    <cellStyle name="20% - Accent5 5 2 3 3" xfId="10839" xr:uid="{82FDDEC6-8351-4D73-BCC3-05FF83F62EE8}"/>
    <cellStyle name="20% - Accent5 5 2 4" xfId="4266" xr:uid="{00DC7C79-D227-448D-A7E4-BE5B832BF81A}"/>
    <cellStyle name="20% - Accent5 5 2 4 2" xfId="11668" xr:uid="{D3F500D8-504B-41E0-A588-6D076A36736A}"/>
    <cellStyle name="20% - Accent5 5 2 5" xfId="5815" xr:uid="{8A899573-CA5C-43FB-9887-EF9ED7788AFA}"/>
    <cellStyle name="20% - Accent5 5 2 5 2" xfId="12998" xr:uid="{A9C52F41-B13D-42E5-8AC6-285571D5D116}"/>
    <cellStyle name="20% - Accent5 5 2 6" xfId="6384" xr:uid="{15A1CB3C-605B-4F0C-9C58-08BDF605EAB6}"/>
    <cellStyle name="20% - Accent5 5 2 6 2" xfId="13577" xr:uid="{7AAD10BA-1B04-4F96-9B69-151EEF420CC8}"/>
    <cellStyle name="20% - Accent5 5 2 7" xfId="8245" xr:uid="{8FD3915E-0ED8-455A-8E63-21674453E4DF}"/>
    <cellStyle name="20% - Accent5 5 2 7 2" xfId="15273" xr:uid="{2B8EB28F-9F3D-45A5-A4E8-484CC6F6D981}"/>
    <cellStyle name="20% - Accent5 5 2 8" xfId="9904" xr:uid="{AA21B32C-6400-47EF-8663-5C520859B7D0}"/>
    <cellStyle name="20% - Accent5 5 3" xfId="1469" xr:uid="{3A4A3E21-2067-4E6F-9A97-268C2030715F}"/>
    <cellStyle name="20% - Accent5 5 3 2" xfId="3176" xr:uid="{755771BC-2880-47F3-BED7-D98D01995684}"/>
    <cellStyle name="20% - Accent5 5 3 2 2" xfId="8973" xr:uid="{43D28C9D-5757-470C-A0C2-93D7F90AC1EF}"/>
    <cellStyle name="20% - Accent5 5 3 2 2 2" xfId="16003" xr:uid="{7A5CD181-47BD-4EB1-89B5-80D9248792F7}"/>
    <cellStyle name="20% - Accent5 5 3 2 3" xfId="10841" xr:uid="{04E7CA2D-E73B-4886-A859-924106373495}"/>
    <cellStyle name="20% - Accent5 5 3 3" xfId="4426" xr:uid="{A403E505-3887-48EF-A06C-7CB2E0884B91}"/>
    <cellStyle name="20% - Accent5 5 3 3 2" xfId="11825" xr:uid="{690D7099-EFDA-47A6-A462-3ECDAB5411EB}"/>
    <cellStyle name="20% - Accent5 5 3 4" xfId="5964" xr:uid="{F1C28A31-E250-4533-BC44-4B95E8F41F33}"/>
    <cellStyle name="20% - Accent5 5 3 4 2" xfId="13147" xr:uid="{24355434-226E-4F8E-8FAF-16759129476D}"/>
    <cellStyle name="20% - Accent5 5 3 5" xfId="6533" xr:uid="{E30AF8B8-F6AE-4F0F-828A-7D9768D40A3D}"/>
    <cellStyle name="20% - Accent5 5 3 5 2" xfId="13726" xr:uid="{575251F0-50C6-48B4-8702-E3B0D3E46CE9}"/>
    <cellStyle name="20% - Accent5 5 3 6" xfId="8394" xr:uid="{C409283F-5949-4566-A7E8-667A1A5F3845}"/>
    <cellStyle name="20% - Accent5 5 3 6 2" xfId="15422" xr:uid="{EB9DD45D-E382-4796-AC99-F38319ADBE52}"/>
    <cellStyle name="20% - Accent5 5 3 7" xfId="9906" xr:uid="{745E0C52-5F0E-47F8-B192-0F5E22B1AA79}"/>
    <cellStyle name="20% - Accent5 5 4" xfId="3173" xr:uid="{7DFDB748-9960-4882-B9E2-55882C7092DA}"/>
    <cellStyle name="20% - Accent5 5 4 2" xfId="8681" xr:uid="{009A4396-97C3-4E85-839F-0EB2BCE05873}"/>
    <cellStyle name="20% - Accent5 5 4 2 2" xfId="15711" xr:uid="{87143CD1-951B-4D2B-ADD2-FD8ADA9DE6E6}"/>
    <cellStyle name="20% - Accent5 5 4 3" xfId="10838" xr:uid="{2D4312A9-3518-48DD-9E31-5E28F3BA2F2E}"/>
    <cellStyle name="20% - Accent5 5 5" xfId="4097" xr:uid="{0411979D-6D3D-4179-9522-037AB3B3F931}"/>
    <cellStyle name="20% - Accent5 5 5 2" xfId="11499" xr:uid="{280ADC18-733F-4D82-B4B4-7F1304A8D2FD}"/>
    <cellStyle name="20% - Accent5 5 6" xfId="5672" xr:uid="{06047970-029D-43FE-9F3F-23D8069013A7}"/>
    <cellStyle name="20% - Accent5 5 6 2" xfId="12855" xr:uid="{9EE8EC06-AB49-4519-AD0B-3BC82FDB1A41}"/>
    <cellStyle name="20% - Accent5 5 7" xfId="6241" xr:uid="{326C8ED8-4E1A-4FE1-B7C2-3685725BC78C}"/>
    <cellStyle name="20% - Accent5 5 7 2" xfId="13434" xr:uid="{EF0A9F79-17BA-453C-B25D-102FF3C22FAE}"/>
    <cellStyle name="20% - Accent5 5 8" xfId="8102" xr:uid="{759FD627-1A1E-4FBE-9D11-6CA3D971E340}"/>
    <cellStyle name="20% - Accent5 5 8 2" xfId="15130" xr:uid="{B3BED45A-6C3B-4A20-A806-48A4AB2DEB3B}"/>
    <cellStyle name="20% - Accent5 5 9" xfId="9903" xr:uid="{F360A1C4-61CF-41C5-B129-88FC1B0A13DF}"/>
    <cellStyle name="20% - Accent5 6" xfId="259" xr:uid="{9F7BBF22-1E11-4FDC-9B3E-F5C797087298}"/>
    <cellStyle name="20% - Accent5 6 2" xfId="626" xr:uid="{6D8AFDC9-432F-4D95-8332-709F5C32C9D1}"/>
    <cellStyle name="20% - Accent5 6 2 2" xfId="1470" xr:uid="{2F9BD77C-E3EA-4CA9-B952-89C960B251DA}"/>
    <cellStyle name="20% - Accent5 6 2 2 2" xfId="3179" xr:uid="{F42E96E0-6633-4362-BBE7-F0A185B7E83D}"/>
    <cellStyle name="20% - Accent5 6 2 2 2 2" xfId="9219" xr:uid="{396A2A0D-F97A-4DFF-A46D-94F545AD0BE3}"/>
    <cellStyle name="20% - Accent5 6 2 2 2 2 2" xfId="16249" xr:uid="{449C7BED-C4C5-4DAB-9090-F218D89C5700}"/>
    <cellStyle name="20% - Accent5 6 2 2 2 3" xfId="10844" xr:uid="{A58EEF00-606B-47BF-8188-7F7C02F0EFD5}"/>
    <cellStyle name="20% - Accent5 6 2 2 3" xfId="4672" xr:uid="{ECE13196-DF76-4D2A-AB24-9C6AB6776EDB}"/>
    <cellStyle name="20% - Accent5 6 2 2 3 2" xfId="12071" xr:uid="{0386BBAB-D143-4F33-AA9D-9DA8800A38B2}"/>
    <cellStyle name="20% - Accent5 6 2 2 4" xfId="6210" xr:uid="{2A635F07-20CA-4F5A-9DBA-FB3EFDA744C9}"/>
    <cellStyle name="20% - Accent5 6 2 2 4 2" xfId="13393" xr:uid="{6603298B-A5B5-4EDA-9D1D-C3CC38C6D372}"/>
    <cellStyle name="20% - Accent5 6 2 2 5" xfId="6779" xr:uid="{23E81670-5151-4FCD-8813-CF5DB2A3E019}"/>
    <cellStyle name="20% - Accent5 6 2 2 5 2" xfId="13972" xr:uid="{27A931C3-6E57-43D3-97F3-0385EBCD9083}"/>
    <cellStyle name="20% - Accent5 6 2 2 6" xfId="8640" xr:uid="{6278C3BB-057F-44D6-B0C2-326592ED5C1B}"/>
    <cellStyle name="20% - Accent5 6 2 2 6 2" xfId="15668" xr:uid="{4B60425E-706A-4F81-A5E3-C0CFF6D58CC3}"/>
    <cellStyle name="20% - Accent5 6 2 2 7" xfId="9909" xr:uid="{C99B0326-5237-401D-9605-9DCD84981FE6}"/>
    <cellStyle name="20% - Accent5 6 2 3" xfId="3178" xr:uid="{76942088-B972-4A72-A06E-4D6A606A33AE}"/>
    <cellStyle name="20% - Accent5 6 2 3 2" xfId="8930" xr:uid="{0A91AE76-2FCE-4BB8-93AF-BE1EA3DFDD8E}"/>
    <cellStyle name="20% - Accent5 6 2 3 2 2" xfId="15960" xr:uid="{C37052C9-BF52-48FD-8F98-9815BAE3AF53}"/>
    <cellStyle name="20% - Accent5 6 2 3 3" xfId="10843" xr:uid="{D892A1BF-9FB0-4157-B0F6-36C41529D7F6}"/>
    <cellStyle name="20% - Accent5 6 2 4" xfId="4372" xr:uid="{12DEC32A-30B8-45CE-867B-C619CFD7625A}"/>
    <cellStyle name="20% - Accent5 6 2 4 2" xfId="11774" xr:uid="{693D85EF-EC74-4682-A137-AD85D8A4A575}"/>
    <cellStyle name="20% - Accent5 6 2 5" xfId="5921" xr:uid="{D9C5293E-0B2F-4F08-AEB2-3F6BF9F02598}"/>
    <cellStyle name="20% - Accent5 6 2 5 2" xfId="13104" xr:uid="{2A97FECC-B747-48AC-B54F-74D4998C3FA7}"/>
    <cellStyle name="20% - Accent5 6 2 6" xfId="6490" xr:uid="{C7E205AB-2C4B-4006-BEF1-B7CF710339F2}"/>
    <cellStyle name="20% - Accent5 6 2 6 2" xfId="13683" xr:uid="{A97C94B5-5BE3-412C-B358-09DAFF6A29B5}"/>
    <cellStyle name="20% - Accent5 6 2 7" xfId="8351" xr:uid="{8B9A026B-3320-4D79-A643-4644082DACE2}"/>
    <cellStyle name="20% - Accent5 6 2 7 2" xfId="15379" xr:uid="{4BE1A7E5-0841-4D7C-A177-03F3F24820AE}"/>
    <cellStyle name="20% - Accent5 6 2 8" xfId="9908" xr:uid="{BD83021D-1ED0-4D74-AF2C-E5CD89BEA35E}"/>
    <cellStyle name="20% - Accent5 6 3" xfId="1471" xr:uid="{DF9F76B6-F189-4657-908E-43601003DF97}"/>
    <cellStyle name="20% - Accent5 6 3 2" xfId="3180" xr:uid="{1024E7DE-F0EC-4525-8C4F-EB8FDE9AE785}"/>
    <cellStyle name="20% - Accent5 6 3 2 2" xfId="9076" xr:uid="{EF0C755A-4802-4B6A-B2DD-E59F6DD07388}"/>
    <cellStyle name="20% - Accent5 6 3 2 2 2" xfId="16106" xr:uid="{888E0876-F449-4A0C-B32C-CB550A0E0CB3}"/>
    <cellStyle name="20% - Accent5 6 3 2 3" xfId="10845" xr:uid="{D8832CC9-DF62-4314-A2FF-B9607F13499B}"/>
    <cellStyle name="20% - Accent5 6 3 3" xfId="4529" xr:uid="{A6738ADD-9ADB-4A45-BEC4-075639251B80}"/>
    <cellStyle name="20% - Accent5 6 3 3 2" xfId="11928" xr:uid="{5C9C6A2B-06AD-49D0-8851-A855E7A21BFA}"/>
    <cellStyle name="20% - Accent5 6 3 4" xfId="6067" xr:uid="{B1B7DD67-7D45-46C5-911E-B6525C67C366}"/>
    <cellStyle name="20% - Accent5 6 3 4 2" xfId="13250" xr:uid="{DE08F5F9-C0A7-45B2-9BE0-057165131C63}"/>
    <cellStyle name="20% - Accent5 6 3 5" xfId="6636" xr:uid="{3A0EE7C2-43E0-4464-A928-A3E2624D72B8}"/>
    <cellStyle name="20% - Accent5 6 3 5 2" xfId="13829" xr:uid="{8BA0D2A1-ADF6-4755-ADE0-D3F23BEB0622}"/>
    <cellStyle name="20% - Accent5 6 3 6" xfId="8497" xr:uid="{242C7E69-DF1F-4401-9846-9759496E72AC}"/>
    <cellStyle name="20% - Accent5 6 3 6 2" xfId="15525" xr:uid="{5635D317-5F1E-4FB1-8712-26C550C78965}"/>
    <cellStyle name="20% - Accent5 6 3 7" xfId="9910" xr:uid="{AC61E17C-5E6E-4434-9895-3FB485848A32}"/>
    <cellStyle name="20% - Accent5 6 4" xfId="3177" xr:uid="{2D5DAC2C-1DD3-4057-B013-528A84C4F79C}"/>
    <cellStyle name="20% - Accent5 6 4 2" xfId="8787" xr:uid="{A7E95C66-68DE-4112-8A7E-ABA22F028EC7}"/>
    <cellStyle name="20% - Accent5 6 4 2 2" xfId="15817" xr:uid="{C2145C47-A072-49CD-AB8B-0527E6EECD38}"/>
    <cellStyle name="20% - Accent5 6 4 3" xfId="10842" xr:uid="{3C2CAC89-21C6-44BF-80E0-EACAD8F69B6D}"/>
    <cellStyle name="20% - Accent5 6 5" xfId="4227" xr:uid="{AC60D1A2-F67A-4C3F-BA25-D2D0F7DB2DD2}"/>
    <cellStyle name="20% - Accent5 6 5 2" xfId="11629" xr:uid="{932C8A65-12A7-4E83-9D68-8E502F5D11B7}"/>
    <cellStyle name="20% - Accent5 6 6" xfId="5778" xr:uid="{F0FD2565-598E-43D3-B595-CF4D474C2975}"/>
    <cellStyle name="20% - Accent5 6 6 2" xfId="12961" xr:uid="{948A84BE-5F49-44ED-B48F-D72EBFA445E2}"/>
    <cellStyle name="20% - Accent5 6 7" xfId="6347" xr:uid="{627755E3-FECA-46AD-8533-ACEDE58EC31F}"/>
    <cellStyle name="20% - Accent5 6 7 2" xfId="13540" xr:uid="{19AFDFF1-157F-4C13-AE0C-03133243A63D}"/>
    <cellStyle name="20% - Accent5 6 8" xfId="8208" xr:uid="{5EB2973D-D09A-4F35-8781-5259E81EBF4B}"/>
    <cellStyle name="20% - Accent5 6 8 2" xfId="15236" xr:uid="{5290E77F-21B8-4AF7-9CBF-B25E5E55963F}"/>
    <cellStyle name="20% - Accent5 6 9" xfId="9907" xr:uid="{EC50DFCA-2041-47EC-98CE-73D467A89682}"/>
    <cellStyle name="20% - Accent5 7" xfId="275" xr:uid="{AB35BA56-3CAE-4AAB-A189-58BB8B6E952D}"/>
    <cellStyle name="20% - Accent5 7 2" xfId="641" xr:uid="{600C160B-57D7-4C5A-9920-E60B658E6D2F}"/>
    <cellStyle name="20% - Accent5 7 2 2" xfId="3182" xr:uid="{15015590-02B4-41E1-9738-5D5C35DBB988}"/>
    <cellStyle name="20% - Accent5 7 2 2 2" xfId="9100" xr:uid="{408F378D-05EC-4309-BE0B-DADD0C6186E6}"/>
    <cellStyle name="20% - Accent5 7 2 2 2 2" xfId="16130" xr:uid="{112B76B8-EB0D-4F23-AA68-CD6DCB0F5EFA}"/>
    <cellStyle name="20% - Accent5 7 2 2 3" xfId="10847" xr:uid="{D7704044-2443-44AD-9E8F-05E9515216C6}"/>
    <cellStyle name="20% - Accent5 7 2 3" xfId="4553" xr:uid="{CF923BF8-D93F-4257-8106-F902921113DC}"/>
    <cellStyle name="20% - Accent5 7 2 3 2" xfId="11952" xr:uid="{B034F440-57E2-424F-B9AA-9570DF93A758}"/>
    <cellStyle name="20% - Accent5 7 2 4" xfId="6091" xr:uid="{899D60E9-73AE-47B6-BBE1-FF35D3729686}"/>
    <cellStyle name="20% - Accent5 7 2 4 2" xfId="13274" xr:uid="{677F266A-A3EB-49A8-8C22-4252FFB9CA78}"/>
    <cellStyle name="20% - Accent5 7 2 5" xfId="6660" xr:uid="{D100E3FF-90AB-4A95-8AF4-811B23B4720F}"/>
    <cellStyle name="20% - Accent5 7 2 5 2" xfId="13853" xr:uid="{F1141D9E-821A-4C8C-921A-8A1C176D4A03}"/>
    <cellStyle name="20% - Accent5 7 2 6" xfId="8521" xr:uid="{A0A5FC61-8EAD-4AC7-B109-E3DBD61ABA16}"/>
    <cellStyle name="20% - Accent5 7 2 6 2" xfId="15549" xr:uid="{BBE1EAFB-F51F-480D-89DA-AE7937A7FCD9}"/>
    <cellStyle name="20% - Accent5 7 2 7" xfId="9912" xr:uid="{38CFC131-C77C-4CBC-B7BB-47DAA36274B3}"/>
    <cellStyle name="20% - Accent5 7 3" xfId="3181" xr:uid="{AE4D5B52-78E9-4B03-A53C-38D4A934EF2D}"/>
    <cellStyle name="20% - Accent5 7 3 2" xfId="8811" xr:uid="{CDAFB973-AE16-4631-8ADE-5DFE840B42D6}"/>
    <cellStyle name="20% - Accent5 7 3 2 2" xfId="15841" xr:uid="{35CD975C-A81A-4E86-BCC8-E927C7604D1A}"/>
    <cellStyle name="20% - Accent5 7 3 3" xfId="10846" xr:uid="{D20E2DBD-58B9-455B-A8AA-6FBFA0570BD8}"/>
    <cellStyle name="20% - Accent5 7 4" xfId="4251" xr:uid="{C1E0E1CC-747E-4B14-B5C0-54600EA05FA5}"/>
    <cellStyle name="20% - Accent5 7 4 2" xfId="11653" xr:uid="{602E2767-F70A-4E64-9CEC-04BDFA7D2D5F}"/>
    <cellStyle name="20% - Accent5 7 5" xfId="5802" xr:uid="{43D9E977-F393-4132-BACE-3DFE134A327C}"/>
    <cellStyle name="20% - Accent5 7 5 2" xfId="12985" xr:uid="{F5C45424-3C1F-4C44-98ED-1F81A41604EB}"/>
    <cellStyle name="20% - Accent5 7 6" xfId="6371" xr:uid="{ED20D8D8-52A3-41A3-93F6-1DC80C9E5328}"/>
    <cellStyle name="20% - Accent5 7 6 2" xfId="13564" xr:uid="{7F779F30-4E53-4D23-91C5-836B6F8CD2F7}"/>
    <cellStyle name="20% - Accent5 7 7" xfId="8232" xr:uid="{A476C3A1-7C51-4F79-8479-12DC8C32DE5C}"/>
    <cellStyle name="20% - Accent5 7 7 2" xfId="15260" xr:uid="{196A0118-0834-4A37-B996-A89828E23FE9}"/>
    <cellStyle name="20% - Accent5 7 8" xfId="9911" xr:uid="{5A19707B-515A-43CD-8B1A-8738FB4B94B5}"/>
    <cellStyle name="20% - Accent5 8" xfId="289" xr:uid="{D315382B-4F06-478E-923C-3AE73CEC558F}"/>
    <cellStyle name="20% - Accent5 8 2" xfId="655" xr:uid="{444CE079-283F-43A4-B062-861B57FB5BC8}"/>
    <cellStyle name="20% - Accent5 8 2 2" xfId="8950" xr:uid="{52A90B8B-F419-473B-9D35-F990FC7CE20C}"/>
    <cellStyle name="20% - Accent5 8 2 2 2" xfId="15980" xr:uid="{7AF13DAB-49AC-4876-8FFC-D4AB2FCE6B2F}"/>
    <cellStyle name="20% - Accent5 8 2 3" xfId="10848" xr:uid="{EB1AFC3C-76E1-416A-B549-D1A048AD35E1}"/>
    <cellStyle name="20% - Accent5 8 3" xfId="4393" xr:uid="{D7D16668-C92A-4177-9CDA-23F3EBA34975}"/>
    <cellStyle name="20% - Accent5 8 3 2" xfId="11794" xr:uid="{0A7AE9E4-B790-45CD-A5E2-FAC437B0CB60}"/>
    <cellStyle name="20% - Accent5 8 4" xfId="5941" xr:uid="{DB0350D4-6883-462F-B236-64F9B5A98C6F}"/>
    <cellStyle name="20% - Accent5 8 4 2" xfId="13124" xr:uid="{782CA17E-4AC7-4CC5-B6BD-DCEB5A01209A}"/>
    <cellStyle name="20% - Accent5 8 5" xfId="6510" xr:uid="{A2C2D6CA-F7DA-4FE9-9DEB-DFD78780E6EF}"/>
    <cellStyle name="20% - Accent5 8 5 2" xfId="13703" xr:uid="{B59E7E43-B1BF-47D5-A836-C47294AA79FE}"/>
    <cellStyle name="20% - Accent5 8 6" xfId="8371" xr:uid="{2D5CC48A-402F-42BB-A4F4-233158C8AB6C}"/>
    <cellStyle name="20% - Accent5 8 6 2" xfId="15399" xr:uid="{AADB8DCD-3B87-4E50-AFAC-380378CBBBBD}"/>
    <cellStyle name="20% - Accent5 8 7" xfId="9913" xr:uid="{7A180732-0AFB-483F-8A95-B8184476236C}"/>
    <cellStyle name="20% - Accent5 9" xfId="302" xr:uid="{6DF644D8-11DD-49F5-92C8-6AB3522EFB8E}"/>
    <cellStyle name="20% - Accent5 9 2" xfId="668" xr:uid="{E54BF90F-8D9E-41B9-B385-E9FD4CA07DDC}"/>
    <cellStyle name="20% - Accent5 9 2 2" xfId="11431" xr:uid="{99AE318A-3BB3-49EB-8DEA-A707CDA79A98}"/>
    <cellStyle name="20% - Accent5 9 3" xfId="5099" xr:uid="{BCBB6EC4-9A6D-45ED-9328-0FF4CD637BB1}"/>
    <cellStyle name="20% - Accent5 9 3 2" xfId="12507" xr:uid="{45D92117-E1B9-4312-970C-CDFF14A7FBEE}"/>
    <cellStyle name="20% - Accent5 9 4" xfId="7217" xr:uid="{D3B742EA-11AE-47BA-B6FC-CE0C851477E0}"/>
    <cellStyle name="20% - Accent5 9 4 2" xfId="14410" xr:uid="{AD85BE94-0EE6-4A18-85B5-4C8CDF8D49DE}"/>
    <cellStyle name="20% - Accent5 9 5" xfId="9332" xr:uid="{E9386CBE-39CA-4056-AB80-B9A903AFEFB6}"/>
    <cellStyle name="20% - Accent5 9 5 2" xfId="16315" xr:uid="{D7D9C54D-3D00-43E6-AC5C-F06D3537B94B}"/>
    <cellStyle name="20% - Accent5 9 6" xfId="10494" xr:uid="{366DB521-109F-4F66-8CAF-09D43D4A2D54}"/>
    <cellStyle name="20% - Accent6" xfId="41" builtinId="50" customBuiltin="1"/>
    <cellStyle name="20% - Accent6 10" xfId="317" xr:uid="{D7CC8194-6FFA-4524-8B0E-6AB77FF68D60}"/>
    <cellStyle name="20% - Accent6 10 2" xfId="683" xr:uid="{C060A63B-1FD4-408B-AFB2-FCE320A796C7}"/>
    <cellStyle name="20% - Accent6 10 2 2" xfId="4699" xr:uid="{7BB9E9E3-E0CB-47ED-AED6-E1AB4C9DA964}"/>
    <cellStyle name="20% - Accent6 10 2 2 2" xfId="12098" xr:uid="{D7FD4A97-418E-48F2-933A-A5B357BCA1C5}"/>
    <cellStyle name="20% - Accent6 10 2 3" xfId="7220" xr:uid="{88435304-D8BB-40C5-B3B8-BC5D8A1EAAAC}"/>
    <cellStyle name="20% - Accent6 10 2 3 2" xfId="14413" xr:uid="{6E30ED53-6F9F-4C14-8713-1181F842B4B6}"/>
    <cellStyle name="20% - Accent6 10 2 4" xfId="10850" xr:uid="{2EC8B769-3EEE-42F6-8E09-B1C5533642E5}"/>
    <cellStyle name="20% - Accent6 10 2 5" xfId="3184" xr:uid="{B7E9CA3E-D5F9-4269-B350-54049FEDCD37}"/>
    <cellStyle name="20% - Accent6 10 3" xfId="4767" xr:uid="{ADBC7CDA-C60E-4270-BBA2-99D12659D5AF}"/>
    <cellStyle name="20% - Accent6 10 3 2" xfId="12170" xr:uid="{BE294813-C9AA-417A-904C-9B0562508925}"/>
    <cellStyle name="20% - Accent6 10 4" xfId="7219" xr:uid="{1E963975-052C-4628-BA0A-F1CE00D1D09A}"/>
    <cellStyle name="20% - Accent6 10 4 2" xfId="14412" xr:uid="{09197184-61F8-4468-AC77-BE101CF055A2}"/>
    <cellStyle name="20% - Accent6 10 5" xfId="9422" xr:uid="{77E182B2-6FA0-4BAC-B43A-3426A5EF419F}"/>
    <cellStyle name="20% - Accent6 10 5 2" xfId="16405" xr:uid="{955FE79C-D064-404C-B531-D3AEBCAE3A66}"/>
    <cellStyle name="20% - Accent6 10 6" xfId="9915" xr:uid="{B429CED0-B4C3-461C-A208-5F24A48EAB50}"/>
    <cellStyle name="20% - Accent6 10 7" xfId="1473" xr:uid="{EEED33AD-08BB-4395-A417-F6C6613BB261}"/>
    <cellStyle name="20% - Accent6 11" xfId="330" xr:uid="{642DA730-70B2-4314-8C26-EC43F50AE4F6}"/>
    <cellStyle name="20% - Accent6 11 2" xfId="696" xr:uid="{3BD54F2A-84A5-4C54-9161-90E21B5F7FAA}"/>
    <cellStyle name="20% - Accent6 11 2 2" xfId="10851" xr:uid="{DC698AD8-64E2-4C77-92FD-DA9F0FD683F4}"/>
    <cellStyle name="20% - Accent6 11 2 3" xfId="3185" xr:uid="{98FE0BEA-B783-47A9-933E-5598EC12E388}"/>
    <cellStyle name="20% - Accent6 11 3" xfId="5102" xr:uid="{63F92EE2-378E-4C63-B367-EFE2624DF15B}"/>
    <cellStyle name="20% - Accent6 11 3 2" xfId="12510" xr:uid="{B89A4A37-9129-4E35-890B-F0D039CAED39}"/>
    <cellStyle name="20% - Accent6 11 4" xfId="7221" xr:uid="{AF2F0053-1F61-4CA4-9631-3AD7E30143FB}"/>
    <cellStyle name="20% - Accent6 11 4 2" xfId="14414" xr:uid="{8AE87033-62AD-4AEC-BF55-7447AA8B3477}"/>
    <cellStyle name="20% - Accent6 11 5" xfId="9511" xr:uid="{122486CE-0B48-4646-BA8F-F875D4EA5914}"/>
    <cellStyle name="20% - Accent6 11 5 2" xfId="16494" xr:uid="{4EC5F200-6575-4BA6-950B-84B719C1307F}"/>
    <cellStyle name="20% - Accent6 11 6" xfId="9916" xr:uid="{395760BA-9130-41A8-A8F3-F23D67524C90}"/>
    <cellStyle name="20% - Accent6 11 7" xfId="1474" xr:uid="{FFCEB0A1-C15F-4ADA-9C86-E23822E4B4EC}"/>
    <cellStyle name="20% - Accent6 12" xfId="343" xr:uid="{BF97856C-D22D-40FA-9EE1-FCC01B900A02}"/>
    <cellStyle name="20% - Accent6 12 2" xfId="709" xr:uid="{BF62B700-E15A-4A2F-B096-8DAA0962BCB5}"/>
    <cellStyle name="20% - Accent6 12 2 2" xfId="3187" xr:uid="{1A7813B9-7F5D-4C29-A296-7A6BEDD10A12}"/>
    <cellStyle name="20% - Accent6 12 2 2 2" xfId="10853" xr:uid="{87D4BDCC-A612-409F-BC81-8704AC416F26}"/>
    <cellStyle name="20% - Accent6 12 2 3" xfId="5034" xr:uid="{97FFED53-8F4B-45DC-8E6E-09B6769C885B}"/>
    <cellStyle name="20% - Accent6 12 2 3 2" xfId="12442" xr:uid="{72789EEC-F309-4F73-AAAE-663E1F986F87}"/>
    <cellStyle name="20% - Accent6 12 2 4" xfId="7223" xr:uid="{A0C93701-283F-4E4E-BD61-80081B134363}"/>
    <cellStyle name="20% - Accent6 12 2 4 2" xfId="14416" xr:uid="{927EB09B-12DF-4637-9728-B857AABD37FB}"/>
    <cellStyle name="20% - Accent6 12 2 5" xfId="9918" xr:uid="{359F68CA-48FF-4F0D-8F03-42F557D76C0B}"/>
    <cellStyle name="20% - Accent6 12 2 6" xfId="1476" xr:uid="{30C8F385-D713-43E3-9D2E-D51E3548557F}"/>
    <cellStyle name="20% - Accent6 12 3" xfId="3186" xr:uid="{458A3B95-B495-47E2-BE36-657546399D2E}"/>
    <cellStyle name="20% - Accent6 12 3 2" xfId="10852" xr:uid="{14D068DF-3190-442D-A9BA-E06ED364FC2D}"/>
    <cellStyle name="20% - Accent6 12 4" xfId="4841" xr:uid="{3122B831-2ECE-42B2-A593-1AE52370B4A5}"/>
    <cellStyle name="20% - Accent6 12 4 2" xfId="12246" xr:uid="{AAF7ECA0-546C-48ED-9495-F0A5DE10CA76}"/>
    <cellStyle name="20% - Accent6 12 5" xfId="7222" xr:uid="{36E45C24-04B2-422F-9872-8B38AE3FA664}"/>
    <cellStyle name="20% - Accent6 12 5 2" xfId="14415" xr:uid="{F925C9B6-4334-4E17-91A6-91C64A66EE09}"/>
    <cellStyle name="20% - Accent6 12 6" xfId="8666" xr:uid="{7973045A-E40F-43AF-A9D3-3B7BB076A6CF}"/>
    <cellStyle name="20% - Accent6 12 6 2" xfId="15695" xr:uid="{FFBA3B96-34D9-49A4-992C-4D3C8E03562A}"/>
    <cellStyle name="20% - Accent6 12 7" xfId="9917" xr:uid="{B80105F0-860C-44DA-B272-11F9C6A4AB74}"/>
    <cellStyle name="20% - Accent6 12 8" xfId="1475" xr:uid="{4C527FCC-45D4-4206-9B85-5E568408011C}"/>
    <cellStyle name="20% - Accent6 13" xfId="356" xr:uid="{083165D5-24D0-4D3A-8B9E-C239102FE826}"/>
    <cellStyle name="20% - Accent6 13 2" xfId="724" xr:uid="{4D3C4BC4-0CBB-43D5-B5D1-0910A16163A1}"/>
    <cellStyle name="20% - Accent6 13 2 2" xfId="10854" xr:uid="{D3C3FB99-F0AB-4DD7-9921-30F0CC2A57F7}"/>
    <cellStyle name="20% - Accent6 13 2 3" xfId="3188" xr:uid="{379D5994-1566-45EA-A07D-343873DC3BB7}"/>
    <cellStyle name="20% - Accent6 13 3" xfId="4845" xr:uid="{95CA1DA8-FDD8-4CD2-A4B5-EFF84E7C69F8}"/>
    <cellStyle name="20% - Accent6 13 3 2" xfId="12250" xr:uid="{C657307C-B97C-4757-B942-95A92E7ADFC6}"/>
    <cellStyle name="20% - Accent6 13 4" xfId="7224" xr:uid="{0D636958-16A5-4594-96FC-1DFE83079F3F}"/>
    <cellStyle name="20% - Accent6 13 4 2" xfId="14417" xr:uid="{186FD5AB-E000-40BF-BF49-0309BF396F76}"/>
    <cellStyle name="20% - Accent6 13 5" xfId="9919" xr:uid="{88953815-B904-463A-9D9B-2399636EA0B4}"/>
    <cellStyle name="20% - Accent6 13 6" xfId="1477" xr:uid="{4C887F73-AB2C-4F6F-B8C9-ECA96172C6FE}"/>
    <cellStyle name="20% - Accent6 14" xfId="369" xr:uid="{E4BE3DB0-C25E-4E91-B7C6-56BB67C1CCC8}"/>
    <cellStyle name="20% - Accent6 14 2" xfId="737" xr:uid="{0A467F50-4585-487D-AA43-16E1B714DD90}"/>
    <cellStyle name="20% - Accent6 14 2 2" xfId="10855" xr:uid="{5E0DEE25-B1C3-4455-882A-40DD45D9DD94}"/>
    <cellStyle name="20% - Accent6 14 2 3" xfId="3189" xr:uid="{31BCAA6F-4AD8-4F00-9483-E36506791CF6}"/>
    <cellStyle name="20% - Accent6 14 3" xfId="4900" xr:uid="{CC2BEA2B-97F9-4E57-AFF3-D009E475C1BD}"/>
    <cellStyle name="20% - Accent6 14 3 2" xfId="12306" xr:uid="{FC2DA636-AF4E-4DBE-8016-C801AFAE8FCA}"/>
    <cellStyle name="20% - Accent6 14 4" xfId="7225" xr:uid="{C95A25CC-D71A-4033-A0DD-3D90B6B63DE9}"/>
    <cellStyle name="20% - Accent6 14 4 2" xfId="14418" xr:uid="{2F6AE688-FB36-4739-9E8C-1729F92E31F5}"/>
    <cellStyle name="20% - Accent6 14 5" xfId="9920" xr:uid="{D29C1BC9-C59D-4F17-AD0C-02BE70725FE3}"/>
    <cellStyle name="20% - Accent6 14 6" xfId="1478" xr:uid="{D18ACE8E-0B34-4298-9740-78661B405921}"/>
    <cellStyle name="20% - Accent6 15" xfId="382" xr:uid="{AD7B1023-A4D7-4E91-9599-11AD2398577A}"/>
    <cellStyle name="20% - Accent6 15 2" xfId="750" xr:uid="{1E0A7E6C-9F45-4096-A4F7-67910A771443}"/>
    <cellStyle name="20% - Accent6 15 2 2" xfId="10856" xr:uid="{A19E8EEF-7178-474E-B258-3465C83E0E7C}"/>
    <cellStyle name="20% - Accent6 15 2 3" xfId="3190" xr:uid="{355D52F9-2E32-4274-877E-7B84C4543E58}"/>
    <cellStyle name="20% - Accent6 15 3" xfId="4961" xr:uid="{21570E9D-B72A-4F1A-9EFB-9B37CD07C7B7}"/>
    <cellStyle name="20% - Accent6 15 3 2" xfId="12367" xr:uid="{129487AE-8CEF-4963-AE1C-AC14F5ADFA1F}"/>
    <cellStyle name="20% - Accent6 15 4" xfId="7226" xr:uid="{027041F0-BCD0-4E48-917B-51EE996595A3}"/>
    <cellStyle name="20% - Accent6 15 4 2" xfId="14419" xr:uid="{167F9E57-5055-4DF7-A512-657BFFE2E739}"/>
    <cellStyle name="20% - Accent6 15 5" xfId="9921" xr:uid="{745EA494-3B1D-4C4F-A04E-EB32C76321BA}"/>
    <cellStyle name="20% - Accent6 15 6" xfId="1479" xr:uid="{462001A7-8B64-4D54-A59A-1571E3922420}"/>
    <cellStyle name="20% - Accent6 16" xfId="395" xr:uid="{1DD3A57D-234A-4E47-B840-BF1FD8906CE1}"/>
    <cellStyle name="20% - Accent6 16 2" xfId="763" xr:uid="{4AA2C881-28F7-4E31-832E-F8A178BA54EE}"/>
    <cellStyle name="20% - Accent6 16 2 2" xfId="10857" xr:uid="{0085CD38-DA2D-4422-9318-10DFF01C35AA}"/>
    <cellStyle name="20% - Accent6 16 2 3" xfId="3191" xr:uid="{0B63D5DE-0296-452E-85C4-5CDC3458FA18}"/>
    <cellStyle name="20% - Accent6 16 3" xfId="4756" xr:uid="{C70EDE6B-98CB-4C9E-A225-721DCEADB73C}"/>
    <cellStyle name="20% - Accent6 16 3 2" xfId="12159" xr:uid="{2CFF66DE-35F2-459A-B1D3-77AF502C3B17}"/>
    <cellStyle name="20% - Accent6 16 4" xfId="7227" xr:uid="{57465D39-2B49-4E5F-9195-1787EA56303C}"/>
    <cellStyle name="20% - Accent6 16 4 2" xfId="14420" xr:uid="{AC34CD9D-5F81-41F0-BEFD-627021FA419F}"/>
    <cellStyle name="20% - Accent6 16 5" xfId="9922" xr:uid="{339D3458-FAAE-4F90-820E-8305683951AA}"/>
    <cellStyle name="20% - Accent6 16 6" xfId="1480" xr:uid="{CE78EED0-0F79-4724-99E3-57D3FC4ED05F}"/>
    <cellStyle name="20% - Accent6 17" xfId="408" xr:uid="{C2F5403D-8B24-4B75-8B24-DF59CD1689FD}"/>
    <cellStyle name="20% - Accent6 17 2" xfId="776" xr:uid="{0AD9971C-D4CC-4B89-AC3B-2733B4BDF8CA}"/>
    <cellStyle name="20% - Accent6 17 2 2" xfId="10858" xr:uid="{F31887DA-D801-4603-8A81-9B70112F5358}"/>
    <cellStyle name="20% - Accent6 17 2 3" xfId="3192" xr:uid="{AA4D9842-B9B5-45EC-BEA4-9940BA3FDD59}"/>
    <cellStyle name="20% - Accent6 17 3" xfId="4080" xr:uid="{E619C6BD-3A77-4446-900D-95C19CC311C5}"/>
    <cellStyle name="20% - Accent6 17 3 2" xfId="11482" xr:uid="{CD95617A-6DEA-44DC-B560-51653824F61B}"/>
    <cellStyle name="20% - Accent6 17 4" xfId="7228" xr:uid="{0026EB1C-4046-47FC-869F-79B0B194DA40}"/>
    <cellStyle name="20% - Accent6 17 4 2" xfId="14421" xr:uid="{EFF0A6D0-A9D3-4958-BBAB-4108190AD576}"/>
    <cellStyle name="20% - Accent6 17 5" xfId="9923" xr:uid="{3A8C3587-1606-4652-9DFE-4934CF4138D1}"/>
    <cellStyle name="20% - Accent6 17 6" xfId="1481" xr:uid="{8762B98B-0EF4-411C-A1C8-4A2C25AEAEFB}"/>
    <cellStyle name="20% - Accent6 18" xfId="421" xr:uid="{AF1F3D11-A2BB-4002-98EB-36180A66C4F5}"/>
    <cellStyle name="20% - Accent6 18 2" xfId="789" xr:uid="{D2E42D79-CA34-4A48-A98B-E1BC92C38004}"/>
    <cellStyle name="20% - Accent6 18 2 2" xfId="10859" xr:uid="{9B23BF73-25F7-4190-BC4D-FA411D7D1ECE}"/>
    <cellStyle name="20% - Accent6 18 2 3" xfId="3193" xr:uid="{A640EF79-3EC5-4791-B17D-4A9E5CD00F62}"/>
    <cellStyle name="20% - Accent6 18 3" xfId="5019" xr:uid="{F497AA05-F1D6-4A34-9A4B-FCE2F16633FC}"/>
    <cellStyle name="20% - Accent6 18 3 2" xfId="12427" xr:uid="{C2C3AADB-DF2D-4BD1-8437-9360E61D2A51}"/>
    <cellStyle name="20% - Accent6 18 4" xfId="7229" xr:uid="{C8E07BA8-DA48-4629-89D4-95DEBE4C9AF1}"/>
    <cellStyle name="20% - Accent6 18 4 2" xfId="14422" xr:uid="{2FC5C16A-FF64-41C4-A46E-B68059A1B96F}"/>
    <cellStyle name="20% - Accent6 18 5" xfId="9924" xr:uid="{CD7EE4BB-4699-499F-BC06-EC146820FD4A}"/>
    <cellStyle name="20% - Accent6 18 6" xfId="1482" xr:uid="{6898BAEF-59AB-4EF8-917C-15344380E564}"/>
    <cellStyle name="20% - Accent6 19" xfId="434" xr:uid="{54B2DA18-F381-4DC0-9D0A-47E2250802FA}"/>
    <cellStyle name="20% - Accent6 19 2" xfId="802" xr:uid="{58F1DA92-199A-4D16-938C-1A9B1096EA69}"/>
    <cellStyle name="20% - Accent6 19 2 2" xfId="11432" xr:uid="{A61EDB38-6D5A-417A-853B-B67513CAA13B}"/>
    <cellStyle name="20% - Accent6 19 3" xfId="4942" xr:uid="{288691E3-0FD8-423A-8B32-3DAB419026D7}"/>
    <cellStyle name="20% - Accent6 19 3 2" xfId="12348" xr:uid="{4DAA3798-4CEC-49CC-9DBF-5A941A3C3AFC}"/>
    <cellStyle name="20% - Accent6 19 4" xfId="7230" xr:uid="{892700D5-4A20-4664-8A25-15EB88E2087E}"/>
    <cellStyle name="20% - Accent6 19 4 2" xfId="14423" xr:uid="{2E3F920E-FF34-4591-B047-45A3FED18941}"/>
    <cellStyle name="20% - Accent6 19 5" xfId="10495" xr:uid="{0FF0B030-2037-481B-B21B-06BF423A7FC3}"/>
    <cellStyle name="20% - Accent6 2" xfId="206" xr:uid="{500189B9-EE65-4A77-A06E-1AA7ED355301}"/>
    <cellStyle name="20% - Accent6 2 10" xfId="4147" xr:uid="{BEF29F85-AD52-4A1D-BF46-0D4676DE6859}"/>
    <cellStyle name="20% - Accent6 2 10 2" xfId="7232" xr:uid="{D4097A8C-049B-4813-9E68-4A3319DB2C8C}"/>
    <cellStyle name="20% - Accent6 2 10 2 2" xfId="14425" xr:uid="{70E8DC68-D18C-450D-ACE3-B55D6D9EF10D}"/>
    <cellStyle name="20% - Accent6 2 10 3" xfId="11549" xr:uid="{F99B8CE6-3371-44F2-86C0-A71E73B23707}"/>
    <cellStyle name="20% - Accent6 2 11" xfId="4165" xr:uid="{E59104E1-B683-4A07-9AFB-2D396EADF225}"/>
    <cellStyle name="20% - Accent6 2 11 2" xfId="11567" xr:uid="{0C351B7B-B9ED-4BED-AA37-71D3BDBAD195}"/>
    <cellStyle name="20% - Accent6 2 12" xfId="5718" xr:uid="{3FE92F7A-9777-407A-AAA1-2DDA1A239BA5}"/>
    <cellStyle name="20% - Accent6 2 12 2" xfId="12901" xr:uid="{272D1BCD-2423-45A5-8F4E-CF697F17FB15}"/>
    <cellStyle name="20% - Accent6 2 13" xfId="6287" xr:uid="{68DD1EF1-C2C6-41A0-AE78-BD1E507C5059}"/>
    <cellStyle name="20% - Accent6 2 13 2" xfId="13480" xr:uid="{4A675B2F-F659-4CD0-93C3-8FBDE9F6C972}"/>
    <cellStyle name="20% - Accent6 2 14" xfId="7231" xr:uid="{4FC513E9-1588-4DB6-8065-8BF2DDDA9FB9}"/>
    <cellStyle name="20% - Accent6 2 14 2" xfId="14424" xr:uid="{DB30F45E-BA78-4080-960E-246F2E10FF35}"/>
    <cellStyle name="20% - Accent6 2 15" xfId="8148" xr:uid="{1C8A3622-E215-4A8B-92FB-B3C0073407B1}"/>
    <cellStyle name="20% - Accent6 2 15 2" xfId="15176" xr:uid="{231C25EC-1428-4AF1-A71A-2CDA14C1DF40}"/>
    <cellStyle name="20% - Accent6 2 16" xfId="9577" xr:uid="{43061878-5897-43F0-B25E-52D4550CD12F}"/>
    <cellStyle name="20% - Accent6 2 17" xfId="9925" xr:uid="{C253A50E-AFAE-4687-A715-0CDA89D96C62}"/>
    <cellStyle name="20% - Accent6 2 18" xfId="1483" xr:uid="{75555578-6F38-47D2-8C81-E8A048E2FCAA}"/>
    <cellStyle name="20% - Accent6 2 2" xfId="574" xr:uid="{F7B8B59A-DC8C-41B9-8232-D9925A96F000}"/>
    <cellStyle name="20% - Accent6 2 2 10" xfId="7233" xr:uid="{AB5DBBF2-643F-48E2-9B7B-C8AE3CF2A33B}"/>
    <cellStyle name="20% - Accent6 2 2 10 2" xfId="14426" xr:uid="{1078762E-963F-44E7-9931-B52B79F9F5C2}"/>
    <cellStyle name="20% - Accent6 2 2 11" xfId="8194" xr:uid="{B153CC73-9B53-4F76-AAB4-4E19ECEB9F45}"/>
    <cellStyle name="20% - Accent6 2 2 11 2" xfId="15222" xr:uid="{8F82E7A5-7627-42AC-A52A-B5A63A6B0F80}"/>
    <cellStyle name="20% - Accent6 2 2 12" xfId="9926" xr:uid="{7ED94B15-A5AA-4CFC-B777-042BC200F91C}"/>
    <cellStyle name="20% - Accent6 2 2 13" xfId="1484" xr:uid="{25C33EBD-EB53-4837-AE5E-0AC1DB28010A}"/>
    <cellStyle name="20% - Accent6 2 2 2" xfId="1485" xr:uid="{2E243080-8DAD-4404-9DE3-D1596ACB8DD8}"/>
    <cellStyle name="20% - Accent6 2 2 2 10" xfId="8337" xr:uid="{89C95D76-7760-4011-9C70-864EB86BA1FC}"/>
    <cellStyle name="20% - Accent6 2 2 2 10 2" xfId="15365" xr:uid="{9DAE907B-D1B8-41F9-B6F2-6614631200F1}"/>
    <cellStyle name="20% - Accent6 2 2 2 11" xfId="9927" xr:uid="{A528A1C5-E6ED-40B8-9838-10DEF67C13C8}"/>
    <cellStyle name="20% - Accent6 2 2 2 2" xfId="1486" xr:uid="{AA2C053E-7CE2-4E4C-B72D-9B0B24B21EC7}"/>
    <cellStyle name="20% - Accent6 2 2 2 2 10" xfId="9928" xr:uid="{AE7B0D66-50E3-42B3-9AB5-ADD4A93A7D00}"/>
    <cellStyle name="20% - Accent6 2 2 2 2 2" xfId="1487" xr:uid="{F87BF3BB-EB67-4CE9-A2EF-E50D7E13F70F}"/>
    <cellStyle name="20% - Accent6 2 2 2 2 2 2" xfId="3198" xr:uid="{2378256E-0B0E-4685-A1FF-6AE3138D7125}"/>
    <cellStyle name="20% - Accent6 2 2 2 2 2 2 2" xfId="10864" xr:uid="{17C736F2-B7F2-4F0C-89D4-5CB11E22935D}"/>
    <cellStyle name="20% - Accent6 2 2 2 2 2 3" xfId="4966" xr:uid="{5CDBC92E-295A-4D5E-B52A-AD186486E92B}"/>
    <cellStyle name="20% - Accent6 2 2 2 2 2 3 2" xfId="12372" xr:uid="{E6E7D591-FB85-4B57-A28C-376470017829}"/>
    <cellStyle name="20% - Accent6 2 2 2 2 2 4" xfId="7236" xr:uid="{367C0C7A-C4D4-4028-9C59-5E31F8FF0D4D}"/>
    <cellStyle name="20% - Accent6 2 2 2 2 2 4 2" xfId="14429" xr:uid="{C77688CD-9893-40B0-9A46-EADF73E1E45C}"/>
    <cellStyle name="20% - Accent6 2 2 2 2 2 5" xfId="9205" xr:uid="{5B9A10AA-1326-43B7-BB94-836ADE28CB38}"/>
    <cellStyle name="20% - Accent6 2 2 2 2 2 5 2" xfId="16235" xr:uid="{1ED481AC-E579-419A-933C-A35B76EAC286}"/>
    <cellStyle name="20% - Accent6 2 2 2 2 2 6" xfId="9929" xr:uid="{FDA1BE9B-B3EA-4A56-9264-688A5A9CC257}"/>
    <cellStyle name="20% - Accent6 2 2 2 2 3" xfId="3197" xr:uid="{E18350AF-58CC-4D85-8BEA-C17DBDB88E7E}"/>
    <cellStyle name="20% - Accent6 2 2 2 2 3 2" xfId="7237" xr:uid="{62654702-97D6-4411-BF3F-8B31926D587D}"/>
    <cellStyle name="20% - Accent6 2 2 2 2 3 2 2" xfId="14430" xr:uid="{E808A66D-D21B-4CB7-91D9-133594B83EDC}"/>
    <cellStyle name="20% - Accent6 2 2 2 2 3 3" xfId="10863" xr:uid="{2C26D530-1655-4C20-8088-F846C19E9CB1}"/>
    <cellStyle name="20% - Accent6 2 2 2 2 4" xfId="4658" xr:uid="{76D9C9B8-728F-4A04-86B0-41D2642115A3}"/>
    <cellStyle name="20% - Accent6 2 2 2 2 4 2" xfId="12057" xr:uid="{FECC3496-BFE0-45E9-8906-BEADEA600B5E}"/>
    <cellStyle name="20% - Accent6 2 2 2 2 5" xfId="4059" xr:uid="{AF4E0EBD-3F27-42B2-A5E8-68C346E40E85}"/>
    <cellStyle name="20% - Accent6 2 2 2 2 5 2" xfId="11460" xr:uid="{E7DB011E-FE23-4B03-8C66-E52D5A3D4367}"/>
    <cellStyle name="20% - Accent6 2 2 2 2 6" xfId="6196" xr:uid="{98B82173-4596-47CF-8F8C-B3C2D1733703}"/>
    <cellStyle name="20% - Accent6 2 2 2 2 6 2" xfId="13379" xr:uid="{7D5F6CF8-6C8C-40C8-AE89-1A9043E9959E}"/>
    <cellStyle name="20% - Accent6 2 2 2 2 7" xfId="6765" xr:uid="{647E9C8B-977A-46CB-8389-96E069449B75}"/>
    <cellStyle name="20% - Accent6 2 2 2 2 7 2" xfId="13958" xr:uid="{DA9C3679-FAA2-48AA-99A5-96AB9081AD57}"/>
    <cellStyle name="20% - Accent6 2 2 2 2 8" xfId="7235" xr:uid="{791B85B7-8B73-495B-A19E-DE8A8DE2ACBC}"/>
    <cellStyle name="20% - Accent6 2 2 2 2 8 2" xfId="14428" xr:uid="{35AA0187-7CAA-4C8B-936F-B5E2A4A57D8D}"/>
    <cellStyle name="20% - Accent6 2 2 2 2 9" xfId="8626" xr:uid="{55CD78E2-FD4E-4B56-9AFE-ADFC6BB80324}"/>
    <cellStyle name="20% - Accent6 2 2 2 2 9 2" xfId="15654" xr:uid="{4D9E251C-0E55-404D-8998-028C175CC509}"/>
    <cellStyle name="20% - Accent6 2 2 2 3" xfId="1488" xr:uid="{406E383C-9C6B-46E6-ABD9-4FE11FDADD37}"/>
    <cellStyle name="20% - Accent6 2 2 2 3 2" xfId="3199" xr:uid="{8A489AC1-336B-49E9-B598-C73DBCF24198}"/>
    <cellStyle name="20% - Accent6 2 2 2 3 2 2" xfId="10865" xr:uid="{91AD0C05-4BB8-4877-A4DD-FF2F6A23201D}"/>
    <cellStyle name="20% - Accent6 2 2 2 3 3" xfId="4743" xr:uid="{2E03D898-656F-4117-B1ED-690B4EC23421}"/>
    <cellStyle name="20% - Accent6 2 2 2 3 3 2" xfId="12146" xr:uid="{D26E7277-1391-416B-A263-C328F9F4B63E}"/>
    <cellStyle name="20% - Accent6 2 2 2 3 4" xfId="7238" xr:uid="{04F71703-C192-41FA-8A86-1B475E595E54}"/>
    <cellStyle name="20% - Accent6 2 2 2 3 4 2" xfId="14431" xr:uid="{D353E5EA-292C-48E1-9F85-E395114CE992}"/>
    <cellStyle name="20% - Accent6 2 2 2 3 5" xfId="8916" xr:uid="{75395539-82A1-4672-A284-BA61655EA275}"/>
    <cellStyle name="20% - Accent6 2 2 2 3 5 2" xfId="15946" xr:uid="{BA31BA78-C48D-4CAA-8130-E6AB7A4CBFCA}"/>
    <cellStyle name="20% - Accent6 2 2 2 3 6" xfId="9930" xr:uid="{22B2DCF5-2725-4E3D-8ECB-BAD4B5504634}"/>
    <cellStyle name="20% - Accent6 2 2 2 4" xfId="3196" xr:uid="{353C457A-C7A6-4A05-A74A-AC89C34139AA}"/>
    <cellStyle name="20% - Accent6 2 2 2 4 2" xfId="7239" xr:uid="{346D975F-13CE-472C-8F6A-6D5E09C59BB4}"/>
    <cellStyle name="20% - Accent6 2 2 2 4 2 2" xfId="14432" xr:uid="{04B00BA2-1FCF-437F-8C18-0E24EBBECD2E}"/>
    <cellStyle name="20% - Accent6 2 2 2 4 3" xfId="10862" xr:uid="{E178E525-8051-4B8C-9465-283EBB78C0E7}"/>
    <cellStyle name="20% - Accent6 2 2 2 5" xfId="4358" xr:uid="{4A4F2AF4-D969-4D85-BD13-DF51FF63258B}"/>
    <cellStyle name="20% - Accent6 2 2 2 5 2" xfId="11760" xr:uid="{70AF8914-4899-4B96-A371-C1303C270223}"/>
    <cellStyle name="20% - Accent6 2 2 2 6" xfId="4746" xr:uid="{D616624C-5D33-4D82-9AA6-F4A8544B767B}"/>
    <cellStyle name="20% - Accent6 2 2 2 6 2" xfId="12149" xr:uid="{AFB5C557-909D-44A9-B9CF-FFA1CADBC2C0}"/>
    <cellStyle name="20% - Accent6 2 2 2 7" xfId="5907" xr:uid="{B06DEA30-B17F-4B0B-A659-3BD53D12DBEB}"/>
    <cellStyle name="20% - Accent6 2 2 2 7 2" xfId="13090" xr:uid="{741FD590-7F36-4F19-8B87-9E6BFE2B2B11}"/>
    <cellStyle name="20% - Accent6 2 2 2 8" xfId="6476" xr:uid="{0DD76BDD-B21F-4CDD-840C-156DE72A8AC7}"/>
    <cellStyle name="20% - Accent6 2 2 2 8 2" xfId="13669" xr:uid="{76FDA4A9-04EB-4849-A3A4-694C1AAF3774}"/>
    <cellStyle name="20% - Accent6 2 2 2 9" xfId="7234" xr:uid="{C162F257-4196-4803-A490-E23F3543DBC0}"/>
    <cellStyle name="20% - Accent6 2 2 2 9 2" xfId="14427" xr:uid="{6B891B44-FED3-4F5F-B3AF-64EAE1C1E029}"/>
    <cellStyle name="20% - Accent6 2 2 3" xfId="1489" xr:uid="{FFDE15A2-FE46-4F24-BC7C-BB48392655C2}"/>
    <cellStyle name="20% - Accent6 2 2 3 10" xfId="9931" xr:uid="{C1F8E85C-656A-4B84-AA41-61507D393430}"/>
    <cellStyle name="20% - Accent6 2 2 3 2" xfId="1490" xr:uid="{5BDBD076-0088-48A3-AA28-BB928988FA74}"/>
    <cellStyle name="20% - Accent6 2 2 3 2 2" xfId="3201" xr:uid="{D73CF741-31EB-4CCB-B9E7-7E5D70015C04}"/>
    <cellStyle name="20% - Accent6 2 2 3 2 2 2" xfId="10867" xr:uid="{E997CB2D-F582-4BCA-B5AD-1C884E930601}"/>
    <cellStyle name="20% - Accent6 2 2 3 2 3" xfId="4256" xr:uid="{CDA738F3-820A-4BD4-A295-862C0C1192C9}"/>
    <cellStyle name="20% - Accent6 2 2 3 2 3 2" xfId="11658" xr:uid="{95C94289-7CB7-4502-B3C5-ECB2B90050AB}"/>
    <cellStyle name="20% - Accent6 2 2 3 2 4" xfId="7241" xr:uid="{E72FCFCB-89F6-4009-B5B3-F0BE084C8C16}"/>
    <cellStyle name="20% - Accent6 2 2 3 2 4 2" xfId="14434" xr:uid="{80C96119-931E-4B76-B370-B842B0A89D4D}"/>
    <cellStyle name="20% - Accent6 2 2 3 2 5" xfId="9062" xr:uid="{6130C050-FC63-4F7E-B168-2CACA592F20F}"/>
    <cellStyle name="20% - Accent6 2 2 3 2 5 2" xfId="16092" xr:uid="{0E9353CD-18F6-4EBC-870C-10EDC97E4ED9}"/>
    <cellStyle name="20% - Accent6 2 2 3 2 6" xfId="9932" xr:uid="{F7F7BD29-B5A5-40E4-813E-7B4D01F89FD3}"/>
    <cellStyle name="20% - Accent6 2 2 3 3" xfId="3200" xr:uid="{0B64C366-5F0E-4D57-8F10-5C8EAB6A7BFA}"/>
    <cellStyle name="20% - Accent6 2 2 3 3 2" xfId="7242" xr:uid="{565645E5-3025-4F29-9589-FC4CA65BC837}"/>
    <cellStyle name="20% - Accent6 2 2 3 3 2 2" xfId="14435" xr:uid="{45BD58FA-D272-43AF-B75F-3CF1E6A8C4F7}"/>
    <cellStyle name="20% - Accent6 2 2 3 3 3" xfId="10866" xr:uid="{8AA8331A-984C-4291-96ED-2F42C2B08613}"/>
    <cellStyle name="20% - Accent6 2 2 3 4" xfId="4515" xr:uid="{7F1A76A4-8DA6-418A-80E8-304E16BA7D6F}"/>
    <cellStyle name="20% - Accent6 2 2 3 4 2" xfId="11914" xr:uid="{DD4155B3-E9C5-4484-8EDA-F24EC43D7A49}"/>
    <cellStyle name="20% - Accent6 2 2 3 5" xfId="4906" xr:uid="{0C8425B2-F9D6-4921-BC76-0B5C3DFB3F87}"/>
    <cellStyle name="20% - Accent6 2 2 3 5 2" xfId="12312" xr:uid="{99606352-BCD3-45D7-9A94-1026CF3238B8}"/>
    <cellStyle name="20% - Accent6 2 2 3 6" xfId="6053" xr:uid="{3C9B2DC4-78FF-4DA1-9106-601E7232F6C4}"/>
    <cellStyle name="20% - Accent6 2 2 3 6 2" xfId="13236" xr:uid="{EFE32A81-1FA7-49D6-AE0E-261E244E59CA}"/>
    <cellStyle name="20% - Accent6 2 2 3 7" xfId="6622" xr:uid="{C38A0D8C-A93A-46A0-9274-903A7B04DF86}"/>
    <cellStyle name="20% - Accent6 2 2 3 7 2" xfId="13815" xr:uid="{827CAA77-3EA8-4BFE-9A19-CE1123D37651}"/>
    <cellStyle name="20% - Accent6 2 2 3 8" xfId="7240" xr:uid="{5FED6619-4DC5-42F2-9321-9D4D948CC533}"/>
    <cellStyle name="20% - Accent6 2 2 3 8 2" xfId="14433" xr:uid="{7FA67474-9BBC-48A6-8B2A-76026EB0B0CE}"/>
    <cellStyle name="20% - Accent6 2 2 3 9" xfId="8483" xr:uid="{28584EF9-3CC5-4FEE-B4CA-9AAB571578F4}"/>
    <cellStyle name="20% - Accent6 2 2 3 9 2" xfId="15511" xr:uid="{67A45662-1C25-49C8-A3A5-C82FDF2D53E5}"/>
    <cellStyle name="20% - Accent6 2 2 4" xfId="1491" xr:uid="{C3BE3E1C-BFC1-4DFA-AD85-87709413FF4A}"/>
    <cellStyle name="20% - Accent6 2 2 4 2" xfId="3202" xr:uid="{EC07DBD9-EA60-404B-B722-86DE22A9A9EE}"/>
    <cellStyle name="20% - Accent6 2 2 4 2 2" xfId="10868" xr:uid="{574C407D-CBE3-4A1D-9A54-4A8960B81D60}"/>
    <cellStyle name="20% - Accent6 2 2 4 3" xfId="4844" xr:uid="{EC1BEB0D-97EB-4E6C-9733-59662B66C27B}"/>
    <cellStyle name="20% - Accent6 2 2 4 3 2" xfId="12249" xr:uid="{6A6C1A67-48A9-4E4A-9B79-457863856128}"/>
    <cellStyle name="20% - Accent6 2 2 4 4" xfId="7243" xr:uid="{16E1C5E3-F0EB-4033-A6BC-2E8773E83559}"/>
    <cellStyle name="20% - Accent6 2 2 4 4 2" xfId="14436" xr:uid="{F7F67904-6DF3-43B7-B8C3-2E95FE1F5BCB}"/>
    <cellStyle name="20% - Accent6 2 2 4 5" xfId="9407" xr:uid="{B34083E9-02B6-4D4B-B077-D838B568BDEB}"/>
    <cellStyle name="20% - Accent6 2 2 4 5 2" xfId="16390" xr:uid="{128B34A6-9F17-4CCC-8677-C894ED21C434}"/>
    <cellStyle name="20% - Accent6 2 2 4 6" xfId="9933" xr:uid="{2A079AA2-8B88-4E79-A8AB-3D6DD54891E1}"/>
    <cellStyle name="20% - Accent6 2 2 5" xfId="3195" xr:uid="{A0D1E85F-B8AE-4162-92CA-2D6B403CBCD6}"/>
    <cellStyle name="20% - Accent6 2 2 5 2" xfId="7244" xr:uid="{D461CB26-F122-4EB1-8DDE-496ECDC98E2A}"/>
    <cellStyle name="20% - Accent6 2 2 5 2 2" xfId="14437" xr:uid="{25010DBE-9ADB-44BD-ABD3-0CFDDC28008E}"/>
    <cellStyle name="20% - Accent6 2 2 5 3" xfId="9496" xr:uid="{71A6433C-CFF6-4D00-8AF2-04050275247A}"/>
    <cellStyle name="20% - Accent6 2 2 5 3 2" xfId="16479" xr:uid="{C53B894A-C4AC-4C30-8593-3EF361C6EDE3}"/>
    <cellStyle name="20% - Accent6 2 2 5 4" xfId="10861" xr:uid="{C0FFA159-24E7-4139-8193-F76FA3917F66}"/>
    <cellStyle name="20% - Accent6 2 2 6" xfId="4213" xr:uid="{9140F2D3-F7A1-4FB1-98DC-66CCA45C9928}"/>
    <cellStyle name="20% - Accent6 2 2 6 2" xfId="8773" xr:uid="{BC9DA9E4-95BF-4EB0-9407-432EA350E655}"/>
    <cellStyle name="20% - Accent6 2 2 6 2 2" xfId="15803" xr:uid="{04D9654E-9DA8-4EAB-A81B-4DB617256E88}"/>
    <cellStyle name="20% - Accent6 2 2 6 3" xfId="11615" xr:uid="{F1C176B2-6906-45B7-A3F3-6D07D4DA2C6B}"/>
    <cellStyle name="20% - Accent6 2 2 7" xfId="5100" xr:uid="{C43DD848-2157-4403-B2F6-AD2D00FAF128}"/>
    <cellStyle name="20% - Accent6 2 2 7 2" xfId="12508" xr:uid="{43E4E80B-4931-44D9-B062-F352DCC9DCE7}"/>
    <cellStyle name="20% - Accent6 2 2 8" xfId="5764" xr:uid="{DC5848BB-D280-4F98-BAD3-9D44A82F5F29}"/>
    <cellStyle name="20% - Accent6 2 2 8 2" xfId="12947" xr:uid="{0ED299B5-6BD0-4E00-A67A-3C44E56C2A12}"/>
    <cellStyle name="20% - Accent6 2 2 9" xfId="6333" xr:uid="{EAA65998-05E1-45FB-9806-D3309EB9304D}"/>
    <cellStyle name="20% - Accent6 2 2 9 2" xfId="13526" xr:uid="{CC79EFFB-9E0F-4533-B054-F4727CE33666}"/>
    <cellStyle name="20% - Accent6 2 3" xfId="1492" xr:uid="{56DEA768-3A5A-4F27-8B7C-F1CAC7F6E579}"/>
    <cellStyle name="20% - Accent6 2 3 10" xfId="8291" xr:uid="{DF27F48F-6FB4-48C7-AD31-F54CE15489A8}"/>
    <cellStyle name="20% - Accent6 2 3 10 2" xfId="15319" xr:uid="{E2303E14-8718-4EBF-91F7-C8B8AB5185AA}"/>
    <cellStyle name="20% - Accent6 2 3 11" xfId="9934" xr:uid="{5505375A-2B17-4FD0-A5F4-72C3E5DC9899}"/>
    <cellStyle name="20% - Accent6 2 3 2" xfId="1493" xr:uid="{3B2D167A-3E48-40E4-864C-76F8EFC1EBB0}"/>
    <cellStyle name="20% - Accent6 2 3 2 10" xfId="9935" xr:uid="{A0917A14-D661-4787-9040-FEBF1B386879}"/>
    <cellStyle name="20% - Accent6 2 3 2 2" xfId="1494" xr:uid="{B03ACD03-28D8-415E-BA63-D95B87EB82AD}"/>
    <cellStyle name="20% - Accent6 2 3 2 2 2" xfId="3205" xr:uid="{CB8CB940-6396-4432-ABB2-99FAEC8FFED8}"/>
    <cellStyle name="20% - Accent6 2 3 2 2 2 2" xfId="10871" xr:uid="{647B98D8-95F1-4BFC-8DF5-6DEA01DBF16F}"/>
    <cellStyle name="20% - Accent6 2 3 2 2 3" xfId="5058" xr:uid="{C41C42FD-6685-4BA3-8229-5F9584548D27}"/>
    <cellStyle name="20% - Accent6 2 3 2 2 3 2" xfId="12466" xr:uid="{388E45BB-DA47-43C7-830E-E56C67615C19}"/>
    <cellStyle name="20% - Accent6 2 3 2 2 4" xfId="7247" xr:uid="{4E00FF92-4586-4861-ADB4-BDFF95589497}"/>
    <cellStyle name="20% - Accent6 2 3 2 2 4 2" xfId="14440" xr:uid="{BF92CE4A-41EE-413E-B51A-848544F870AE}"/>
    <cellStyle name="20% - Accent6 2 3 2 2 5" xfId="9159" xr:uid="{35E56A38-FAB5-4DB6-B3C6-9B87E590FA56}"/>
    <cellStyle name="20% - Accent6 2 3 2 2 5 2" xfId="16189" xr:uid="{2D10E6A1-D7F0-42F9-B8AA-9FCBBF209663}"/>
    <cellStyle name="20% - Accent6 2 3 2 2 6" xfId="9936" xr:uid="{5B6C5284-0F53-4A7D-8797-A0D36302F60D}"/>
    <cellStyle name="20% - Accent6 2 3 2 3" xfId="3204" xr:uid="{A02FF7B7-5040-4A1D-87FE-BAC7B67958EA}"/>
    <cellStyle name="20% - Accent6 2 3 2 3 2" xfId="7248" xr:uid="{3022E5F8-C94A-4BFE-8C36-5593432F6623}"/>
    <cellStyle name="20% - Accent6 2 3 2 3 2 2" xfId="14441" xr:uid="{A4E24B36-BE0F-417A-B14D-EBB2C7BBEC88}"/>
    <cellStyle name="20% - Accent6 2 3 2 3 3" xfId="10870" xr:uid="{4FBEC3DD-040F-45AE-9CAA-3D3786D15F62}"/>
    <cellStyle name="20% - Accent6 2 3 2 4" xfId="4612" xr:uid="{08E731BC-729C-4561-99E9-0CA452AC7290}"/>
    <cellStyle name="20% - Accent6 2 3 2 4 2" xfId="12011" xr:uid="{83C02788-E263-4051-B6E6-470020906E70}"/>
    <cellStyle name="20% - Accent6 2 3 2 5" xfId="5057" xr:uid="{7D97DE36-2663-483E-B4EF-8285A2CBA231}"/>
    <cellStyle name="20% - Accent6 2 3 2 5 2" xfId="12465" xr:uid="{2A24FF99-CF6F-4D05-8578-0D0EE673B066}"/>
    <cellStyle name="20% - Accent6 2 3 2 6" xfId="6150" xr:uid="{12773588-E50A-4BDC-93DE-EEFBAF1838F8}"/>
    <cellStyle name="20% - Accent6 2 3 2 6 2" xfId="13333" xr:uid="{CAED036B-C908-418A-9941-CA82212CB237}"/>
    <cellStyle name="20% - Accent6 2 3 2 7" xfId="6719" xr:uid="{07611D3C-DD1C-488F-A4CF-4E0453FC5686}"/>
    <cellStyle name="20% - Accent6 2 3 2 7 2" xfId="13912" xr:uid="{171A34E8-E14B-4E0E-A1B1-3DE27537C3A6}"/>
    <cellStyle name="20% - Accent6 2 3 2 8" xfId="7246" xr:uid="{247A7A08-9992-444B-99B1-0949E173C8DD}"/>
    <cellStyle name="20% - Accent6 2 3 2 8 2" xfId="14439" xr:uid="{BD748AD1-7F81-4152-AFB4-27BEBDB9F163}"/>
    <cellStyle name="20% - Accent6 2 3 2 9" xfId="8580" xr:uid="{CD288CEB-1089-4314-8F74-3D84E8C6E3E1}"/>
    <cellStyle name="20% - Accent6 2 3 2 9 2" xfId="15608" xr:uid="{847ABADC-A15C-4644-AB45-07681E3F0942}"/>
    <cellStyle name="20% - Accent6 2 3 3" xfId="1495" xr:uid="{2FA1092C-97C5-43EB-BACB-06A1452C4D51}"/>
    <cellStyle name="20% - Accent6 2 3 3 2" xfId="3206" xr:uid="{F6A1CDE8-9566-4F5B-8C05-CE6550056D2E}"/>
    <cellStyle name="20% - Accent6 2 3 3 2 2" xfId="10872" xr:uid="{DD795529-20A5-4AF8-AE47-196E55490591}"/>
    <cellStyle name="20% - Accent6 2 3 3 3" xfId="4750" xr:uid="{9618E22C-FB2D-40D0-AD71-F5D413E6219A}"/>
    <cellStyle name="20% - Accent6 2 3 3 3 2" xfId="12153" xr:uid="{B55468EF-5469-4F81-9D76-12B1C66988E6}"/>
    <cellStyle name="20% - Accent6 2 3 3 4" xfId="7249" xr:uid="{5F3991A9-F06A-40A9-9B2C-C718AAB3D0D3}"/>
    <cellStyle name="20% - Accent6 2 3 3 4 2" xfId="14442" xr:uid="{7ECCF200-F151-459C-96C5-02C09B5A295F}"/>
    <cellStyle name="20% - Accent6 2 3 3 5" xfId="8870" xr:uid="{CCAAA907-8EA3-4654-938F-53922F5559E8}"/>
    <cellStyle name="20% - Accent6 2 3 3 5 2" xfId="15900" xr:uid="{647FFA27-F5E8-47D2-9593-1D34C1608800}"/>
    <cellStyle name="20% - Accent6 2 3 3 6" xfId="9937" xr:uid="{98ED0714-83C5-432A-945C-24701AAAB417}"/>
    <cellStyle name="20% - Accent6 2 3 4" xfId="3203" xr:uid="{7B688840-97FC-43A1-B041-D7B4CFC52CA4}"/>
    <cellStyle name="20% - Accent6 2 3 4 2" xfId="7250" xr:uid="{DEDA8384-F0B7-4E7A-A9B4-7052E1ABFF18}"/>
    <cellStyle name="20% - Accent6 2 3 4 2 2" xfId="14443" xr:uid="{585D4040-58C7-4A2A-88C5-E0AFDEB8503B}"/>
    <cellStyle name="20% - Accent6 2 3 4 3" xfId="10869" xr:uid="{501CCAA0-0C9C-4619-9A0B-6178660783C4}"/>
    <cellStyle name="20% - Accent6 2 3 5" xfId="4312" xr:uid="{C0391C6C-426C-46C0-891D-8414754FE636}"/>
    <cellStyle name="20% - Accent6 2 3 5 2" xfId="11714" xr:uid="{95DDBD07-A20A-4718-9CB4-5B99639F1992}"/>
    <cellStyle name="20% - Accent6 2 3 6" xfId="4073" xr:uid="{C1B0B062-40FC-4DE3-922B-39DB780339BE}"/>
    <cellStyle name="20% - Accent6 2 3 6 2" xfId="11475" xr:uid="{E5962CE3-01C7-4370-ABB2-0267457A705E}"/>
    <cellStyle name="20% - Accent6 2 3 7" xfId="5861" xr:uid="{59B97CC0-2994-452B-8761-14E72F8E872E}"/>
    <cellStyle name="20% - Accent6 2 3 7 2" xfId="13044" xr:uid="{423D4645-2D99-4C72-80DB-60B1D71FA0AE}"/>
    <cellStyle name="20% - Accent6 2 3 8" xfId="6430" xr:uid="{F617F6D2-4203-429E-AC14-2786D6E7F25F}"/>
    <cellStyle name="20% - Accent6 2 3 8 2" xfId="13623" xr:uid="{AFF93251-0DB8-4E19-91CB-5F91B37314BB}"/>
    <cellStyle name="20% - Accent6 2 3 9" xfId="7245" xr:uid="{03A57BF7-FB9A-4876-AF7E-08561749B5F1}"/>
    <cellStyle name="20% - Accent6 2 3 9 2" xfId="14438" xr:uid="{A8CC5196-C7EF-4BA1-B55C-17016EC2E2D5}"/>
    <cellStyle name="20% - Accent6 2 4" xfId="1496" xr:uid="{59EC250B-0F20-4D7A-86F1-96D331FF5503}"/>
    <cellStyle name="20% - Accent6 2 4 10" xfId="9938" xr:uid="{B862F09B-4494-49C6-9BC7-54A78C34C734}"/>
    <cellStyle name="20% - Accent6 2 4 2" xfId="1497" xr:uid="{7B08F6D7-93A5-4D3E-8AAE-E0E1040AB907}"/>
    <cellStyle name="20% - Accent6 2 4 2 2" xfId="3208" xr:uid="{86AAC0AC-72A7-40CE-B542-600DFBF81EAA}"/>
    <cellStyle name="20% - Accent6 2 4 2 2 2" xfId="10874" xr:uid="{7CFD323A-231F-4199-96D4-C225476AFE72}"/>
    <cellStyle name="20% - Accent6 2 4 2 3" xfId="4874" xr:uid="{A1286634-215A-4C9D-B408-D901D3F87E65}"/>
    <cellStyle name="20% - Accent6 2 4 2 3 2" xfId="12279" xr:uid="{1CF1CC55-2B7E-44BE-9403-8A4B1B05E273}"/>
    <cellStyle name="20% - Accent6 2 4 2 4" xfId="7252" xr:uid="{277A4072-FE58-4CB5-A7BA-7D096E1CC896}"/>
    <cellStyle name="20% - Accent6 2 4 2 4 2" xfId="14445" xr:uid="{CF88569E-1C59-4566-AEFA-CF21BD7DCBEA}"/>
    <cellStyle name="20% - Accent6 2 4 2 5" xfId="9016" xr:uid="{0B57E34B-08F3-40BA-A690-6B32902F92EF}"/>
    <cellStyle name="20% - Accent6 2 4 2 5 2" xfId="16046" xr:uid="{EC85D4F3-3D56-430C-807E-10499F8EA215}"/>
    <cellStyle name="20% - Accent6 2 4 2 6" xfId="9939" xr:uid="{F72E5C4D-089A-4FD9-89BA-5B1B1DCA3578}"/>
    <cellStyle name="20% - Accent6 2 4 3" xfId="3207" xr:uid="{9C55877E-9516-4936-A642-A242EA3F63F9}"/>
    <cellStyle name="20% - Accent6 2 4 3 2" xfId="7253" xr:uid="{B324EF39-0BCB-4BB9-B3F6-EBA94D11F219}"/>
    <cellStyle name="20% - Accent6 2 4 3 2 2" xfId="14446" xr:uid="{69412CDB-1F9B-4BC6-9D85-9FEDF50CD6EB}"/>
    <cellStyle name="20% - Accent6 2 4 3 3" xfId="10873" xr:uid="{414EFFD7-969A-407E-BE00-FF476A12CBE3}"/>
    <cellStyle name="20% - Accent6 2 4 4" xfId="4469" xr:uid="{FDC1D879-9446-4A87-AAE1-A3E3916926B5}"/>
    <cellStyle name="20% - Accent6 2 4 4 2" xfId="11868" xr:uid="{7769C88A-BE08-4E66-A0D8-8965029959D7}"/>
    <cellStyle name="20% - Accent6 2 4 5" xfId="4068" xr:uid="{9E2FE200-D807-4300-96AD-AD897C4DB3BB}"/>
    <cellStyle name="20% - Accent6 2 4 5 2" xfId="11469" xr:uid="{D8397362-2080-4083-B760-30D7ACC67ECD}"/>
    <cellStyle name="20% - Accent6 2 4 6" xfId="6007" xr:uid="{D7650CA0-DBB2-42A2-9D99-2FCC9EDAAFD1}"/>
    <cellStyle name="20% - Accent6 2 4 6 2" xfId="13190" xr:uid="{CAB91B98-3BAA-4049-A66F-9EA0F0C49C86}"/>
    <cellStyle name="20% - Accent6 2 4 7" xfId="6576" xr:uid="{45165B63-8131-4825-BDF3-7F884DD1ED72}"/>
    <cellStyle name="20% - Accent6 2 4 7 2" xfId="13769" xr:uid="{D5BB7B74-26FD-465D-87F3-B7C6CD522EE2}"/>
    <cellStyle name="20% - Accent6 2 4 8" xfId="7251" xr:uid="{49A5E05A-E3FC-4E42-AF0B-E69DD9DA37A1}"/>
    <cellStyle name="20% - Accent6 2 4 8 2" xfId="14444" xr:uid="{AC905EF2-64DD-4034-A5F4-86A7FB0DC3A0}"/>
    <cellStyle name="20% - Accent6 2 4 9" xfId="8437" xr:uid="{4F849236-8B24-404E-8A85-6E7EF3C30377}"/>
    <cellStyle name="20% - Accent6 2 4 9 2" xfId="15465" xr:uid="{D5D5089C-CE5B-4F48-8D51-D628D39B72E6}"/>
    <cellStyle name="20% - Accent6 2 5" xfId="1498" xr:uid="{C906FE42-E09E-4215-A0A1-0F7CD8E606D1}"/>
    <cellStyle name="20% - Accent6 2 5 2" xfId="1499" xr:uid="{4E3122DA-4D2D-4C25-ACD2-AB3B555DE6EE}"/>
    <cellStyle name="20% - Accent6 2 5 2 2" xfId="3210" xr:uid="{B5F3F2D6-71DF-42C4-8CAB-35DA063A2370}"/>
    <cellStyle name="20% - Accent6 2 5 2 2 2" xfId="10876" xr:uid="{320CECE3-9F74-49E9-A699-E6097FAF388D}"/>
    <cellStyle name="20% - Accent6 2 5 2 3" xfId="4811" xr:uid="{4F95C9FA-34F0-4E85-94C1-EF6F92DCB6DD}"/>
    <cellStyle name="20% - Accent6 2 5 2 3 2" xfId="12216" xr:uid="{65FF890E-CBDB-4F05-9F27-C4B41FD48AF0}"/>
    <cellStyle name="20% - Accent6 2 5 2 4" xfId="7255" xr:uid="{9F89A4FD-97D5-49FD-B3C4-431C554AD7D6}"/>
    <cellStyle name="20% - Accent6 2 5 2 4 2" xfId="14448" xr:uid="{F1EC71F2-B253-432C-83C9-61737AA20C5E}"/>
    <cellStyle name="20% - Accent6 2 5 2 5" xfId="9941" xr:uid="{D2BBB5CD-A5AA-43BE-9C1B-B58849E4D9E2}"/>
    <cellStyle name="20% - Accent6 2 5 3" xfId="3209" xr:uid="{7FE3B366-9AC2-46E3-8E80-A7BDABEC0F62}"/>
    <cellStyle name="20% - Accent6 2 5 3 2" xfId="10875" xr:uid="{8EB5F8DB-56B7-479E-A8BD-323D6E2C2668}"/>
    <cellStyle name="20% - Accent6 2 5 4" xfId="4869" xr:uid="{283BD392-A59E-42E0-8051-7675AABC78C8}"/>
    <cellStyle name="20% - Accent6 2 5 4 2" xfId="12274" xr:uid="{FD52E2B2-03D8-412E-9ABB-BF88C7E0DA71}"/>
    <cellStyle name="20% - Accent6 2 5 5" xfId="7254" xr:uid="{FFECECCB-5EA4-4B7F-8EDF-2AA11CF8C19B}"/>
    <cellStyle name="20% - Accent6 2 5 5 2" xfId="14447" xr:uid="{7F5F9EAE-19A4-474E-B71E-46E8AD811F95}"/>
    <cellStyle name="20% - Accent6 2 5 6" xfId="9246" xr:uid="{5EBC7AE1-49B0-4C97-9312-A3C8299814D7}"/>
    <cellStyle name="20% - Accent6 2 5 6 2" xfId="16276" xr:uid="{EFB24CBD-EA02-4555-B6BC-C5A286B364CB}"/>
    <cellStyle name="20% - Accent6 2 5 7" xfId="9940" xr:uid="{F7C96049-75B6-4F1E-B605-CDC334CA7DEA}"/>
    <cellStyle name="20% - Accent6 2 6" xfId="1500" xr:uid="{529579AB-C11F-4417-A7FD-D31746EA6D25}"/>
    <cellStyle name="20% - Accent6 2 6 2" xfId="3211" xr:uid="{D9DD1D1E-4B5D-40E3-AD42-A766C2E21274}"/>
    <cellStyle name="20% - Accent6 2 6 2 2" xfId="10877" xr:uid="{AB415063-BAAF-4D8A-89F3-8BBBF14C2332}"/>
    <cellStyle name="20% - Accent6 2 6 3" xfId="4902" xr:uid="{A9D9D996-755A-4D3B-8FB2-8E5F5EE3393C}"/>
    <cellStyle name="20% - Accent6 2 6 3 2" xfId="12308" xr:uid="{7CEC2C6B-D26C-46E7-BD0F-8A1DB8824B10}"/>
    <cellStyle name="20% - Accent6 2 6 4" xfId="7256" xr:uid="{3DCB29B6-4971-4ED2-84A3-3B19001D931B}"/>
    <cellStyle name="20% - Accent6 2 6 4 2" xfId="14449" xr:uid="{55D45ACA-5656-4EE2-89A6-3D72371DAFB5}"/>
    <cellStyle name="20% - Accent6 2 6 5" xfId="9361" xr:uid="{C5C2B227-6A8A-469A-8A91-788B95DB17B1}"/>
    <cellStyle name="20% - Accent6 2 6 5 2" xfId="16344" xr:uid="{4BE4F6F7-ADA1-4233-84F3-319C3BBCB3E3}"/>
    <cellStyle name="20% - Accent6 2 6 6" xfId="9942" xr:uid="{DE0F762D-E0ED-40E1-B58B-AF655F2676F0}"/>
    <cellStyle name="20% - Accent6 2 7" xfId="1501" xr:uid="{54A35F4D-172A-43AC-88CA-7A7CF6243588}"/>
    <cellStyle name="20% - Accent6 2 7 2" xfId="3212" xr:uid="{B5F4DD50-2B9E-45E9-BDB9-F40ED159205B}"/>
    <cellStyle name="20% - Accent6 2 7 2 2" xfId="10878" xr:uid="{95C5C7C3-4748-4668-A803-6D46F8A33485}"/>
    <cellStyle name="20% - Accent6 2 7 3" xfId="4943" xr:uid="{49E739E6-87FA-4F13-943E-981555906BBE}"/>
    <cellStyle name="20% - Accent6 2 7 3 2" xfId="12349" xr:uid="{C460CF92-9330-493C-B6B8-05E9EC2ADCFF}"/>
    <cellStyle name="20% - Accent6 2 7 4" xfId="7257" xr:uid="{62CC922D-A72E-473B-B278-C9976991848D}"/>
    <cellStyle name="20% - Accent6 2 7 4 2" xfId="14450" xr:uid="{65795E81-A404-471A-9BF9-4B0C87E8D9B6}"/>
    <cellStyle name="20% - Accent6 2 7 5" xfId="9450" xr:uid="{8F7689AB-B44B-4B2D-B756-FA43456F6123}"/>
    <cellStyle name="20% - Accent6 2 7 5 2" xfId="16433" xr:uid="{E031650E-263B-4757-AFBA-5D2E117B89A7}"/>
    <cellStyle name="20% - Accent6 2 7 6" xfId="9943" xr:uid="{6C1EC2FA-23E0-4ABE-99E5-C9F6A3344C07}"/>
    <cellStyle name="20% - Accent6 2 8" xfId="2865" xr:uid="{CDBF2577-9125-45F3-B46C-5CB52DFFFAF9}"/>
    <cellStyle name="20% - Accent6 2 8 2" xfId="4735" xr:uid="{DA98803D-5B19-4E57-A41F-0CE68C96DF23}"/>
    <cellStyle name="20% - Accent6 2 8 2 2" xfId="12136" xr:uid="{5966B32B-122F-4C8E-B00C-DD7E5CFF2B29}"/>
    <cellStyle name="20% - Accent6 2 8 3" xfId="7258" xr:uid="{9F4DA2AA-0947-47E7-845D-7A2E18DFFF15}"/>
    <cellStyle name="20% - Accent6 2 8 3 2" xfId="14451" xr:uid="{6B8E8495-24CC-4F56-93FD-2AB7685D457D}"/>
    <cellStyle name="20% - Accent6 2 8 4" xfId="8727" xr:uid="{2ECBE7CD-1724-4755-9FDC-97408C19A19C}"/>
    <cellStyle name="20% - Accent6 2 8 4 2" xfId="15757" xr:uid="{3EE863F9-A0C2-4051-B358-55459FE3D040}"/>
    <cellStyle name="20% - Accent6 2 8 5" xfId="10529" xr:uid="{7FD1784C-D2BE-4EFE-AE61-E7F4BA67F15C}"/>
    <cellStyle name="20% - Accent6 2 9" xfId="3194" xr:uid="{8E9D4655-191B-463A-BE23-846F5A0FBB30}"/>
    <cellStyle name="20% - Accent6 2 9 2" xfId="4950" xr:uid="{24E29883-2846-49AD-9FCF-06F929CBA740}"/>
    <cellStyle name="20% - Accent6 2 9 2 2" xfId="12356" xr:uid="{F40F4160-2B9C-4F2D-92D6-0DCE03F0938D}"/>
    <cellStyle name="20% - Accent6 2 9 3" xfId="7259" xr:uid="{54CB86A9-B133-469F-B31A-9B302E972F81}"/>
    <cellStyle name="20% - Accent6 2 9 3 2" xfId="14452" xr:uid="{9917D930-91CD-49C6-872C-98C7A3598F46}"/>
    <cellStyle name="20% - Accent6 2 9 4" xfId="10860" xr:uid="{5A8665DB-4966-43D1-A111-3193AD38C0DB}"/>
    <cellStyle name="20% - Accent6 20" xfId="447" xr:uid="{24DD0FF9-226D-4619-8CCB-8437FE03E3CE}"/>
    <cellStyle name="20% - Accent6 20 2" xfId="815" xr:uid="{7DDEEC5F-6436-45E0-A7AB-27FB74D52CCF}"/>
    <cellStyle name="20% - Accent6 20 2 2" xfId="12124" xr:uid="{91D61CD9-4286-43AA-913D-9C19C930FDAD}"/>
    <cellStyle name="20% - Accent6 20 3" xfId="7260" xr:uid="{FEC8D683-2766-4460-BCE7-D4C022DD50C1}"/>
    <cellStyle name="20% - Accent6 20 3 2" xfId="14453" xr:uid="{CDF14EB8-6115-4B7C-9B78-E84803D228D6}"/>
    <cellStyle name="20% - Accent6 20 4" xfId="10512" xr:uid="{EBE3F6E6-E882-47E8-A140-DBA1FBC8B64A}"/>
    <cellStyle name="20% - Accent6 21" xfId="470" xr:uid="{903BE05C-C16E-4995-9D2B-E5DF2B764168}"/>
    <cellStyle name="20% - Accent6 21 2" xfId="829" xr:uid="{4072F072-544A-4281-8C37-B3BF16C00816}"/>
    <cellStyle name="20% - Accent6 21 2 2" xfId="12443" xr:uid="{C70DD1F0-EEF3-483F-AF5D-66C20646E973}"/>
    <cellStyle name="20% - Accent6 21 2 3" xfId="5035" xr:uid="{C926877D-B3E9-4A1C-9E66-CF14E6569E97}"/>
    <cellStyle name="20% - Accent6 21 3" xfId="7261" xr:uid="{73652E84-6DAD-4C64-96B0-ABD62DAE4185}"/>
    <cellStyle name="20% - Accent6 21 3 2" xfId="14454" xr:uid="{04C91D98-7E81-445F-BEAD-A003D91F73CC}"/>
    <cellStyle name="20% - Accent6 21 4" xfId="10849" xr:uid="{06F33716-BD49-4956-B075-1BA7D9702E14}"/>
    <cellStyle name="20% - Accent6 21 5" xfId="3183" xr:uid="{DAE86D8A-01E8-4EA0-9356-336E58DD4993}"/>
    <cellStyle name="20% - Accent6 22" xfId="489" xr:uid="{6266BB80-ADBF-460F-92A5-69D08DDBFCDA}"/>
    <cellStyle name="20% - Accent6 22 2" xfId="843" xr:uid="{8B9C7A57-560E-4531-AD90-4A4D2B99F868}"/>
    <cellStyle name="20% - Accent6 23" xfId="503" xr:uid="{9945203C-B101-4795-A802-F8C3D1E87980}"/>
    <cellStyle name="20% - Accent6 23 2" xfId="856" xr:uid="{DA64E6AE-6138-41A9-9A78-E6A25EB907DD}"/>
    <cellStyle name="20% - Accent6 23 2 2" xfId="12174" xr:uid="{6ECC9B40-494A-478A-90B2-4A66B4E71D84}"/>
    <cellStyle name="20% - Accent6 23 3" xfId="4771" xr:uid="{A140A90B-C5E9-4448-97FE-F50DB528E1CC}"/>
    <cellStyle name="20% - Accent6 24" xfId="521" xr:uid="{89D21FE2-F6AB-4CC0-96E0-6647C11D1463}"/>
    <cellStyle name="20% - Accent6 24 2" xfId="869" xr:uid="{E1CF26A4-DE46-4E94-8438-09036789E0A0}"/>
    <cellStyle name="20% - Accent6 25" xfId="882" xr:uid="{B9014C3D-8A31-476B-BA9D-745D9A4D4753}"/>
    <cellStyle name="20% - Accent6 25 2" xfId="13419" xr:uid="{56710250-ADFD-433C-9C20-223E96733094}"/>
    <cellStyle name="20% - Accent6 26" xfId="895" xr:uid="{59234D41-956A-4D08-A020-9527A3CC459C}"/>
    <cellStyle name="20% - Accent6 26 2" xfId="14411" xr:uid="{A34F00E8-B5C0-4740-8462-BB36A5A67015}"/>
    <cellStyle name="20% - Accent6 26 3" xfId="7218" xr:uid="{04D6E730-B596-4B19-9399-57837FEF65F2}"/>
    <cellStyle name="20% - Accent6 27" xfId="908" xr:uid="{6BB2EE62-B8D7-4BDF-AA54-D7D8E20080F4}"/>
    <cellStyle name="20% - Accent6 27 2" xfId="15107" xr:uid="{7BF1C0EC-D874-4088-BD79-9BA6B36093FC}"/>
    <cellStyle name="20% - Accent6 28" xfId="921" xr:uid="{671068F4-08D2-41EB-B090-F8BEEF3341BF}"/>
    <cellStyle name="20% - Accent6 28 2" xfId="15115" xr:uid="{4DE5A8B8-4DFA-475E-B392-5A70477ABCC6}"/>
    <cellStyle name="20% - Accent6 29" xfId="934" xr:uid="{9D528D31-4605-4E58-A04D-0EEC156A4A07}"/>
    <cellStyle name="20% - Accent6 29 2" xfId="9914" xr:uid="{CFAFB55E-8DCF-4568-9BE8-892F8D56E549}"/>
    <cellStyle name="20% - Accent6 29 3" xfId="1472" xr:uid="{A437A7FC-2708-4A93-90FB-D08F01AF6CF8}"/>
    <cellStyle name="20% - Accent6 3" xfId="222" xr:uid="{F8819E2A-F86E-4908-B0A4-CD580962251D}"/>
    <cellStyle name="20% - Accent6 3 10" xfId="6310" xr:uid="{52C7940C-6AB9-4926-AFEA-FB146759AEBC}"/>
    <cellStyle name="20% - Accent6 3 10 2" xfId="13503" xr:uid="{AEA8BC09-774B-42E3-9C2D-93F1A4B38A6A}"/>
    <cellStyle name="20% - Accent6 3 11" xfId="7262" xr:uid="{B0D36B45-40AC-491D-B2C4-0AC400B9C70A}"/>
    <cellStyle name="20% - Accent6 3 11 2" xfId="14455" xr:uid="{BFF62036-CE1A-4C66-88E3-8290DEABC03A}"/>
    <cellStyle name="20% - Accent6 3 12" xfId="8171" xr:uid="{CE633617-30A8-4432-AC6F-A0F9138706B1}"/>
    <cellStyle name="20% - Accent6 3 12 2" xfId="15199" xr:uid="{948EA991-CE33-4897-87D8-4936D85A9912}"/>
    <cellStyle name="20% - Accent6 3 13" xfId="9944" xr:uid="{0B6D8CBF-A028-4259-B336-4EE9FF2D39D3}"/>
    <cellStyle name="20% - Accent6 3 14" xfId="1502" xr:uid="{D1A47231-A1FA-4BA1-8E08-946CC3B9C430}"/>
    <cellStyle name="20% - Accent6 3 2" xfId="589" xr:uid="{BD862799-58CD-4F85-99BD-7D110E68EE71}"/>
    <cellStyle name="20% - Accent6 3 2 10" xfId="8314" xr:uid="{22F858DD-1DAC-43A5-A86B-FC39BC65964D}"/>
    <cellStyle name="20% - Accent6 3 2 10 2" xfId="15342" xr:uid="{B3694DCE-3E44-418A-ADCA-27CF6962FE36}"/>
    <cellStyle name="20% - Accent6 3 2 11" xfId="9945" xr:uid="{ED28F032-4DFC-47BF-8170-947DCBAD88D7}"/>
    <cellStyle name="20% - Accent6 3 2 12" xfId="1503" xr:uid="{4AAFBA5D-EC3F-4B19-88E2-9A365FAD6D9C}"/>
    <cellStyle name="20% - Accent6 3 2 2" xfId="1504" xr:uid="{5A24D27E-1E7A-474E-8628-309534FDD3FF}"/>
    <cellStyle name="20% - Accent6 3 2 2 10" xfId="9946" xr:uid="{2FBAC059-4696-4D53-A68A-67E8D9FCD539}"/>
    <cellStyle name="20% - Accent6 3 2 2 2" xfId="1505" xr:uid="{69E2E296-A960-4390-B982-7C100F270808}"/>
    <cellStyle name="20% - Accent6 3 2 2 2 2" xfId="3216" xr:uid="{8E83C36E-DDE3-4B93-A0E4-D466518DC892}"/>
    <cellStyle name="20% - Accent6 3 2 2 2 2 2" xfId="10882" xr:uid="{1C57C9A6-8E77-4EAB-8961-1D2D847925DA}"/>
    <cellStyle name="20% - Accent6 3 2 2 2 3" xfId="4801" xr:uid="{317794D5-A429-4B19-A718-4D8BAF259779}"/>
    <cellStyle name="20% - Accent6 3 2 2 2 3 2" xfId="12206" xr:uid="{74A84528-365D-4019-911C-95988B6F7C9D}"/>
    <cellStyle name="20% - Accent6 3 2 2 2 4" xfId="7265" xr:uid="{A3F4D1A6-36AF-4BB3-A8FF-874770F9381C}"/>
    <cellStyle name="20% - Accent6 3 2 2 2 4 2" xfId="14458" xr:uid="{F09A6CD6-6E1A-49D9-8CC1-2650350C7D99}"/>
    <cellStyle name="20% - Accent6 3 2 2 2 5" xfId="9182" xr:uid="{8AF76D42-8CAF-456B-BF09-89752BD028ED}"/>
    <cellStyle name="20% - Accent6 3 2 2 2 5 2" xfId="16212" xr:uid="{F7E43C7A-69C1-4B95-B55A-FAE0CC30AF8B}"/>
    <cellStyle name="20% - Accent6 3 2 2 2 6" xfId="9947" xr:uid="{9F3D4BFA-3F65-4385-9D56-CCD4FEB15767}"/>
    <cellStyle name="20% - Accent6 3 2 2 3" xfId="3215" xr:uid="{F2491C23-4402-4D34-BBA8-49ABF560352A}"/>
    <cellStyle name="20% - Accent6 3 2 2 3 2" xfId="7266" xr:uid="{6B318015-9006-4B33-8006-FF54F0C5341E}"/>
    <cellStyle name="20% - Accent6 3 2 2 3 2 2" xfId="14459" xr:uid="{5D15C50B-FEC9-492F-BF61-897A1F4E89DD}"/>
    <cellStyle name="20% - Accent6 3 2 2 3 3" xfId="10881" xr:uid="{7E6170E9-9D68-4FDB-810D-3AE9F457609A}"/>
    <cellStyle name="20% - Accent6 3 2 2 4" xfId="4635" xr:uid="{22D52E64-349E-447C-B65B-741602E90DF8}"/>
    <cellStyle name="20% - Accent6 3 2 2 4 2" xfId="12034" xr:uid="{D21833A2-F09E-470D-AE5B-1F26717FBBCF}"/>
    <cellStyle name="20% - Accent6 3 2 2 5" xfId="4146" xr:uid="{04238DC9-B72F-45B2-BA34-57ECE7E55146}"/>
    <cellStyle name="20% - Accent6 3 2 2 5 2" xfId="11548" xr:uid="{E0FB6DC4-0D50-4D52-A27F-B0210897AA8C}"/>
    <cellStyle name="20% - Accent6 3 2 2 6" xfId="6173" xr:uid="{172FF40D-A78E-43BA-8F14-6C6F1B3A1E50}"/>
    <cellStyle name="20% - Accent6 3 2 2 6 2" xfId="13356" xr:uid="{1F950FDA-6DF3-4341-B8B1-59E083FB1C91}"/>
    <cellStyle name="20% - Accent6 3 2 2 7" xfId="6742" xr:uid="{3EC62EDA-D1AC-443C-91DD-1A24FB52F666}"/>
    <cellStyle name="20% - Accent6 3 2 2 7 2" xfId="13935" xr:uid="{8DC745AC-294D-4082-B714-AB2CD670746C}"/>
    <cellStyle name="20% - Accent6 3 2 2 8" xfId="7264" xr:uid="{B1106E06-D167-4828-8A1E-D540DD80D685}"/>
    <cellStyle name="20% - Accent6 3 2 2 8 2" xfId="14457" xr:uid="{95804C44-E788-4F5A-90E0-81D28B93D7D3}"/>
    <cellStyle name="20% - Accent6 3 2 2 9" xfId="8603" xr:uid="{30E9545B-306E-4C4B-B0AB-818C8C4AF7EE}"/>
    <cellStyle name="20% - Accent6 3 2 2 9 2" xfId="15631" xr:uid="{4AFED980-02A6-4CE6-9B82-ABD29CD7E6F8}"/>
    <cellStyle name="20% - Accent6 3 2 3" xfId="1506" xr:uid="{1BF52018-1078-43A1-84B1-EDA08C333A04}"/>
    <cellStyle name="20% - Accent6 3 2 3 2" xfId="3217" xr:uid="{5D8602B8-6786-4735-AE33-77A70E34CF5D}"/>
    <cellStyle name="20% - Accent6 3 2 3 2 2" xfId="10883" xr:uid="{8564FBF2-E8A1-4B8E-AD73-45B7A1236D47}"/>
    <cellStyle name="20% - Accent6 3 2 3 3" xfId="4084" xr:uid="{D14C4FC3-D4FF-434D-AFB6-1228F7E1A06B}"/>
    <cellStyle name="20% - Accent6 3 2 3 3 2" xfId="11486" xr:uid="{F879B84A-E2D5-45C2-B1EF-44767DDCF29C}"/>
    <cellStyle name="20% - Accent6 3 2 3 4" xfId="7267" xr:uid="{539707E9-38F4-43E0-BA67-6F12BC5EE593}"/>
    <cellStyle name="20% - Accent6 3 2 3 4 2" xfId="14460" xr:uid="{83681065-12DB-486E-A887-ACBEA6FDB4B6}"/>
    <cellStyle name="20% - Accent6 3 2 3 5" xfId="8893" xr:uid="{AE2E6199-ECC2-4A58-8957-7C49B2C55F49}"/>
    <cellStyle name="20% - Accent6 3 2 3 5 2" xfId="15923" xr:uid="{A658C76C-A721-4298-B544-289C408B9DF5}"/>
    <cellStyle name="20% - Accent6 3 2 3 6" xfId="9948" xr:uid="{75228C66-D916-4840-B013-FCBB6E3E3241}"/>
    <cellStyle name="20% - Accent6 3 2 4" xfId="3214" xr:uid="{BA5F1506-3C3A-4A9D-8310-758777E0AEEE}"/>
    <cellStyle name="20% - Accent6 3 2 4 2" xfId="7268" xr:uid="{C340A747-ECC3-4FBF-8B90-220393524C7F}"/>
    <cellStyle name="20% - Accent6 3 2 4 2 2" xfId="14461" xr:uid="{6A49FD9C-1998-4001-B8F5-906CBBDDA262}"/>
    <cellStyle name="20% - Accent6 3 2 4 3" xfId="10880" xr:uid="{094864BC-5598-4099-A109-BAA3E72B48BA}"/>
    <cellStyle name="20% - Accent6 3 2 5" xfId="4335" xr:uid="{B2F66EFE-1DB4-4B22-9251-CA8BE2C77FE7}"/>
    <cellStyle name="20% - Accent6 3 2 5 2" xfId="11737" xr:uid="{17104199-F358-451B-8EA0-E2536D25F939}"/>
    <cellStyle name="20% - Accent6 3 2 6" xfId="4079" xr:uid="{AD27C700-98CB-4142-AB1F-FA4FBA6B5154}"/>
    <cellStyle name="20% - Accent6 3 2 6 2" xfId="11481" xr:uid="{9FAFC6EE-C23D-4023-BB09-980EF23AA999}"/>
    <cellStyle name="20% - Accent6 3 2 7" xfId="5884" xr:uid="{BB59155F-361C-4862-B676-BAEEDDD75DD1}"/>
    <cellStyle name="20% - Accent6 3 2 7 2" xfId="13067" xr:uid="{0B4109BC-E08A-41F6-96FB-436C1CACAF8F}"/>
    <cellStyle name="20% - Accent6 3 2 8" xfId="6453" xr:uid="{2D07907C-5A11-4064-9748-EAE1D8277DBA}"/>
    <cellStyle name="20% - Accent6 3 2 8 2" xfId="13646" xr:uid="{A21FAAD8-1197-4BA4-A2DE-2B10D5748DDE}"/>
    <cellStyle name="20% - Accent6 3 2 9" xfId="7263" xr:uid="{44FD470D-6091-4934-AF48-0FB3B665E0F7}"/>
    <cellStyle name="20% - Accent6 3 2 9 2" xfId="14456" xr:uid="{45406289-50F1-483F-AABF-AFC76F098C41}"/>
    <cellStyle name="20% - Accent6 3 3" xfId="1507" xr:uid="{3B5C062E-9052-4E73-9643-846CA93E6EB2}"/>
    <cellStyle name="20% - Accent6 3 3 10" xfId="9949" xr:uid="{CC1224AE-0A53-4515-A57E-FAF9A7A9622A}"/>
    <cellStyle name="20% - Accent6 3 3 2" xfId="1508" xr:uid="{1C6236D3-3B05-4CC1-BBD8-BF0AC7BE4348}"/>
    <cellStyle name="20% - Accent6 3 3 2 2" xfId="3219" xr:uid="{50EAC655-330E-41A7-93A4-2EEFC6B99332}"/>
    <cellStyle name="20% - Accent6 3 3 2 2 2" xfId="10885" xr:uid="{7A623B8C-8DB2-4709-B2EC-FC229FEF8F93}"/>
    <cellStyle name="20% - Accent6 3 3 2 3" xfId="4762" xr:uid="{D4BE8C9F-B68D-4EC4-A8A4-91D3E4018B91}"/>
    <cellStyle name="20% - Accent6 3 3 2 3 2" xfId="12165" xr:uid="{B397A9A1-B711-4C81-9A9F-F694DE4F54A6}"/>
    <cellStyle name="20% - Accent6 3 3 2 4" xfId="7270" xr:uid="{A49B7BE4-83B4-47EB-BB8B-C2FEE0E30AF3}"/>
    <cellStyle name="20% - Accent6 3 3 2 4 2" xfId="14463" xr:uid="{BB6292B6-930B-4169-BF3F-CC2EC7684037}"/>
    <cellStyle name="20% - Accent6 3 3 2 5" xfId="9039" xr:uid="{39267155-3F27-4AB2-97F7-A9E09DB85A87}"/>
    <cellStyle name="20% - Accent6 3 3 2 5 2" xfId="16069" xr:uid="{B719B067-E6C1-4911-B2B9-496ACB7832DB}"/>
    <cellStyle name="20% - Accent6 3 3 2 6" xfId="9950" xr:uid="{E7A9C6BC-72C1-42E1-8543-EA25B3E0283C}"/>
    <cellStyle name="20% - Accent6 3 3 3" xfId="3218" xr:uid="{CCE26BEC-AAE2-45E4-84D7-AC452EA4969D}"/>
    <cellStyle name="20% - Accent6 3 3 3 2" xfId="7271" xr:uid="{B0CFF77C-E7B7-4E39-B306-BA4A6BBE933A}"/>
    <cellStyle name="20% - Accent6 3 3 3 2 2" xfId="14464" xr:uid="{55550342-0061-473F-BE82-F1712A275EBC}"/>
    <cellStyle name="20% - Accent6 3 3 3 3" xfId="10884" xr:uid="{82D7EFFF-7D6C-4BE7-A3AC-AE1EA5F25F25}"/>
    <cellStyle name="20% - Accent6 3 3 4" xfId="4492" xr:uid="{75AD8396-8EFB-479F-B428-65750744E3FF}"/>
    <cellStyle name="20% - Accent6 3 3 4 2" xfId="11891" xr:uid="{38DBD961-CB27-44F5-A496-A4A285BCF836}"/>
    <cellStyle name="20% - Accent6 3 3 5" xfId="5012" xr:uid="{A476F0FC-D09E-4016-B58E-C3B18ECE5C4C}"/>
    <cellStyle name="20% - Accent6 3 3 5 2" xfId="12420" xr:uid="{F1829D03-BB50-45DF-B08F-F5B97DD1D27E}"/>
    <cellStyle name="20% - Accent6 3 3 6" xfId="6030" xr:uid="{D80AE5E1-E98A-417C-822F-30C9C83F3526}"/>
    <cellStyle name="20% - Accent6 3 3 6 2" xfId="13213" xr:uid="{4E39C973-9BF1-4239-8C03-F9A3A71BFFB9}"/>
    <cellStyle name="20% - Accent6 3 3 7" xfId="6599" xr:uid="{45B75AB8-144B-461E-BF69-B9158031D57D}"/>
    <cellStyle name="20% - Accent6 3 3 7 2" xfId="13792" xr:uid="{55758524-E329-4B5E-A381-EA5D34095A14}"/>
    <cellStyle name="20% - Accent6 3 3 8" xfId="7269" xr:uid="{59A4D374-A859-4953-B29F-1F7CDF58A8F1}"/>
    <cellStyle name="20% - Accent6 3 3 8 2" xfId="14462" xr:uid="{06A240CB-722E-4DFC-8C18-300047309AD4}"/>
    <cellStyle name="20% - Accent6 3 3 9" xfId="8460" xr:uid="{0E05DAC5-8EEF-432C-B28A-E5579CD0F854}"/>
    <cellStyle name="20% - Accent6 3 3 9 2" xfId="15488" xr:uid="{B72A0B8E-FF2E-43C9-8DF7-2767C535B1A9}"/>
    <cellStyle name="20% - Accent6 3 4" xfId="1509" xr:uid="{AF7D6817-CAA5-42A5-AECD-0C36655132E1}"/>
    <cellStyle name="20% - Accent6 3 4 2" xfId="3220" xr:uid="{41FC6AC0-4C41-4927-938C-AF6379C02247}"/>
    <cellStyle name="20% - Accent6 3 4 2 2" xfId="10886" xr:uid="{AFF84D8B-BF69-43B6-BCCC-C70E8AEED054}"/>
    <cellStyle name="20% - Accent6 3 4 3" xfId="4136" xr:uid="{5AC43EBA-C9DA-4F24-AD36-48A645D428F1}"/>
    <cellStyle name="20% - Accent6 3 4 3 2" xfId="11538" xr:uid="{2F4CAAAF-A32F-43D4-A8E5-CB82D83DD80C}"/>
    <cellStyle name="20% - Accent6 3 4 4" xfId="7272" xr:uid="{BEE15F5E-CEB8-49F1-9FD1-8E0A1CDC3577}"/>
    <cellStyle name="20% - Accent6 3 4 4 2" xfId="14465" xr:uid="{A4DFFFFD-B853-4A28-A84B-CC1BF44B535C}"/>
    <cellStyle name="20% - Accent6 3 4 5" xfId="9384" xr:uid="{D20AB53D-3B67-4BB1-81AC-9FBD6BB58280}"/>
    <cellStyle name="20% - Accent6 3 4 5 2" xfId="16367" xr:uid="{752E207E-8608-4720-B14C-279AB877FE28}"/>
    <cellStyle name="20% - Accent6 3 4 6" xfId="9951" xr:uid="{C10D811C-9039-430C-A4B7-820DFA5CFF7F}"/>
    <cellStyle name="20% - Accent6 3 5" xfId="1510" xr:uid="{56CBFD8D-EE9E-4DF3-AD41-D1C51E1D0F66}"/>
    <cellStyle name="20% - Accent6 3 5 2" xfId="3221" xr:uid="{A0736DC7-EE5E-4191-9024-96A216B7287C}"/>
    <cellStyle name="20% - Accent6 3 5 2 2" xfId="10887" xr:uid="{77CDF7BC-DF55-4B38-90F8-9B6A6E3954EB}"/>
    <cellStyle name="20% - Accent6 3 5 3" xfId="4797" xr:uid="{707845A7-245A-426E-A98B-93239B49F896}"/>
    <cellStyle name="20% - Accent6 3 5 3 2" xfId="12202" xr:uid="{7582272B-8202-4E96-9DE6-DB40AF3348E7}"/>
    <cellStyle name="20% - Accent6 3 5 4" xfId="7273" xr:uid="{BFF1CB86-AB43-4AD6-A1C9-D79715933762}"/>
    <cellStyle name="20% - Accent6 3 5 4 2" xfId="14466" xr:uid="{D8CA7D3B-931F-4717-8983-B3D99A9C668D}"/>
    <cellStyle name="20% - Accent6 3 5 5" xfId="9473" xr:uid="{AB7816BE-74AE-471B-A0D5-B5D790EC51C4}"/>
    <cellStyle name="20% - Accent6 3 5 5 2" xfId="16456" xr:uid="{F13DD80A-CE1D-4D36-8353-AA439C183B6F}"/>
    <cellStyle name="20% - Accent6 3 5 6" xfId="9952" xr:uid="{BBFD083E-B133-498F-9177-1B69B3F2FB4D}"/>
    <cellStyle name="20% - Accent6 3 6" xfId="3213" xr:uid="{ECBD072E-990E-41EE-986D-EDFBA9F7307B}"/>
    <cellStyle name="20% - Accent6 3 6 2" xfId="7274" xr:uid="{CB6BA7EF-8C9A-4E65-8BD4-A7AF6A9F4189}"/>
    <cellStyle name="20% - Accent6 3 6 2 2" xfId="14467" xr:uid="{E12C19A5-A37A-4F4F-A4A9-54CAEF1093BE}"/>
    <cellStyle name="20% - Accent6 3 6 3" xfId="8750" xr:uid="{3B2CD24C-24A6-44EC-A4B2-04B2398406D9}"/>
    <cellStyle name="20% - Accent6 3 6 3 2" xfId="15780" xr:uid="{188D51D3-7B78-41E5-AC3D-93F4F91966EB}"/>
    <cellStyle name="20% - Accent6 3 6 4" xfId="10879" xr:uid="{D74BD249-B050-488D-B1BF-DFE362DBE127}"/>
    <cellStyle name="20% - Accent6 3 7" xfId="4187" xr:uid="{D38549F7-76E1-4910-B5BE-8B22905C9F37}"/>
    <cellStyle name="20% - Accent6 3 7 2" xfId="11589" xr:uid="{F5D9CF93-F66A-454B-836D-6FF8374AD122}"/>
    <cellStyle name="20% - Accent6 3 8" xfId="5073" xr:uid="{91A8E909-DD52-4B98-B22A-AE1292E08F69}"/>
    <cellStyle name="20% - Accent6 3 8 2" xfId="12481" xr:uid="{D73BF702-9200-436E-934A-8A54C69E69F1}"/>
    <cellStyle name="20% - Accent6 3 9" xfId="5741" xr:uid="{22C82D8D-7A6A-4953-98BD-717B67FBFFF4}"/>
    <cellStyle name="20% - Accent6 3 9 2" xfId="12924" xr:uid="{F52285F7-A559-43B9-8B82-6FE0C14E606C}"/>
    <cellStyle name="20% - Accent6 30" xfId="949" xr:uid="{1095F2D1-5F9C-4983-9258-82F719892D62}"/>
    <cellStyle name="20% - Accent6 30 2" xfId="16519" xr:uid="{E74CF8A2-844C-4024-95AF-0B686A51D782}"/>
    <cellStyle name="20% - Accent6 31" xfId="962" xr:uid="{BBDD4EBB-6F32-4766-80CF-B77A2454CA5E}"/>
    <cellStyle name="20% - Accent6 32" xfId="975" xr:uid="{3CA785C2-A6A9-4162-AC8D-459873E7F539}"/>
    <cellStyle name="20% - Accent6 33" xfId="988" xr:uid="{FF4B26C9-2ED5-4C83-8505-A82810B86D26}"/>
    <cellStyle name="20% - Accent6 34" xfId="1001" xr:uid="{B5D10C9F-815B-4586-A898-1F42744D2A5C}"/>
    <cellStyle name="20% - Accent6 35" xfId="1014" xr:uid="{1F8B1301-F7EB-49F3-8F46-85C69B946305}"/>
    <cellStyle name="20% - Accent6 36" xfId="1027" xr:uid="{B9044482-7E76-4BE8-B811-F477FCD3F3AB}"/>
    <cellStyle name="20% - Accent6 37" xfId="1048" xr:uid="{CB49DE5D-171A-4915-9390-96D3A1D63ED5}"/>
    <cellStyle name="20% - Accent6 38" xfId="1068" xr:uid="{6F9F8E72-C5BC-4BE1-BE8F-4DDCFD07CB95}"/>
    <cellStyle name="20% - Accent6 39" xfId="554" xr:uid="{41408FCF-7B24-4877-AD4F-F74D1D4255A5}"/>
    <cellStyle name="20% - Accent6 4" xfId="235" xr:uid="{512ED92A-5E02-4991-9201-B7B0047C10E2}"/>
    <cellStyle name="20% - Accent6 4 10" xfId="7275" xr:uid="{03B17067-87EC-49E3-BAAF-CC2679623BAF}"/>
    <cellStyle name="20% - Accent6 4 10 2" xfId="14468" xr:uid="{589159A7-B122-45FD-B2CC-6A72B020950B}"/>
    <cellStyle name="20% - Accent6 4 11" xfId="8120" xr:uid="{01771739-CFC0-41BB-8D12-3735D4EC9A42}"/>
    <cellStyle name="20% - Accent6 4 11 2" xfId="15148" xr:uid="{7E7BD978-7813-4C78-9BAA-1ECE12781D8B}"/>
    <cellStyle name="20% - Accent6 4 12" xfId="9953" xr:uid="{6237F4EF-FEA4-4D0F-ADF7-4554AF98C846}"/>
    <cellStyle name="20% - Accent6 4 13" xfId="1511" xr:uid="{FCDD3B29-49A3-45D7-A614-02C0DC36CFB5}"/>
    <cellStyle name="20% - Accent6 4 2" xfId="602" xr:uid="{FADAE2EF-957B-4A12-AD13-F904899BCAA2}"/>
    <cellStyle name="20% - Accent6 4 2 10" xfId="8263" xr:uid="{BDD48122-F097-495A-936F-628F5F8CFCA4}"/>
    <cellStyle name="20% - Accent6 4 2 10 2" xfId="15291" xr:uid="{7D2EA841-9EDB-4AA8-8AE6-3A1B524DC8FD}"/>
    <cellStyle name="20% - Accent6 4 2 11" xfId="9954" xr:uid="{CF6E6245-D70C-477F-81BD-6A90D8344D6C}"/>
    <cellStyle name="20% - Accent6 4 2 12" xfId="1512" xr:uid="{788FFD26-385C-4943-8BAE-6DF5495DCA77}"/>
    <cellStyle name="20% - Accent6 4 2 2" xfId="1513" xr:uid="{1C45C124-EC24-4691-B89B-D38AE0E213AF}"/>
    <cellStyle name="20% - Accent6 4 2 2 10" xfId="9955" xr:uid="{2FDB40FC-76E8-4184-ADCE-38E68864CB2E}"/>
    <cellStyle name="20% - Accent6 4 2 2 2" xfId="1514" xr:uid="{BD1B1461-7FBC-49BC-9B72-CB306643EF64}"/>
    <cellStyle name="20% - Accent6 4 2 2 2 2" xfId="3225" xr:uid="{73B0FA9D-B8EB-41D1-BCC2-D192AB18D89F}"/>
    <cellStyle name="20% - Accent6 4 2 2 2 2 2" xfId="10891" xr:uid="{BCECD5A7-6201-4A04-B95F-4A2869377C6E}"/>
    <cellStyle name="20% - Accent6 4 2 2 2 3" xfId="4790" xr:uid="{569B02E2-EC43-4150-AD58-B52FA266F897}"/>
    <cellStyle name="20% - Accent6 4 2 2 2 3 2" xfId="12195" xr:uid="{1AFC090F-577D-4B81-AB87-7FF90576919E}"/>
    <cellStyle name="20% - Accent6 4 2 2 2 4" xfId="7278" xr:uid="{C077B916-475D-4963-B516-EBD2CAA94449}"/>
    <cellStyle name="20% - Accent6 4 2 2 2 4 2" xfId="14471" xr:uid="{94D3B639-BAAC-4C3B-AF63-7D416C18AE9A}"/>
    <cellStyle name="20% - Accent6 4 2 2 2 5" xfId="9131" xr:uid="{146194E1-D790-4BEA-A056-4F5754D21D58}"/>
    <cellStyle name="20% - Accent6 4 2 2 2 5 2" xfId="16161" xr:uid="{89664F0A-06BE-4FBC-956A-05F425B4EAA9}"/>
    <cellStyle name="20% - Accent6 4 2 2 2 6" xfId="9956" xr:uid="{7E2D05C5-B3FE-499D-B19D-C147F2654BFF}"/>
    <cellStyle name="20% - Accent6 4 2 2 3" xfId="3224" xr:uid="{D6E3E9EA-C2F9-42A5-8168-60354FC7CC61}"/>
    <cellStyle name="20% - Accent6 4 2 2 3 2" xfId="7279" xr:uid="{5DED9549-4A4A-46ED-AB70-5BEFC5C5183D}"/>
    <cellStyle name="20% - Accent6 4 2 2 3 2 2" xfId="14472" xr:uid="{D29D33C3-8FBE-4B29-BACD-3D6144719282}"/>
    <cellStyle name="20% - Accent6 4 2 2 3 3" xfId="10890" xr:uid="{93063638-706F-4577-9F18-AE0B40545F71}"/>
    <cellStyle name="20% - Accent6 4 2 2 4" xfId="4584" xr:uid="{31A11C4E-F745-4B64-AF6A-E917249B1947}"/>
    <cellStyle name="20% - Accent6 4 2 2 4 2" xfId="11983" xr:uid="{EFFF270B-A1BD-4C8E-8CC1-AB496C1DBE21}"/>
    <cellStyle name="20% - Accent6 4 2 2 5" xfId="4769" xr:uid="{5E03552A-7B25-4570-BBB6-B57D8D8FF345}"/>
    <cellStyle name="20% - Accent6 4 2 2 5 2" xfId="12172" xr:uid="{B8074466-713C-43F7-8580-0B7CFBBFF032}"/>
    <cellStyle name="20% - Accent6 4 2 2 6" xfId="6122" xr:uid="{F18D5A8F-1962-4859-885D-8010CF5ED77B}"/>
    <cellStyle name="20% - Accent6 4 2 2 6 2" xfId="13305" xr:uid="{107EFE23-D9EF-4942-9544-3758243C4FC4}"/>
    <cellStyle name="20% - Accent6 4 2 2 7" xfId="6691" xr:uid="{2B3D09B8-05EE-4521-BFDE-D67B97B93C1F}"/>
    <cellStyle name="20% - Accent6 4 2 2 7 2" xfId="13884" xr:uid="{FC2257AB-567B-4313-80AD-0CFD47163C0D}"/>
    <cellStyle name="20% - Accent6 4 2 2 8" xfId="7277" xr:uid="{D06F90AC-DE23-4807-B7ED-ACE27B18AFBC}"/>
    <cellStyle name="20% - Accent6 4 2 2 8 2" xfId="14470" xr:uid="{42175EE9-4E16-4185-8A35-004CBBE5E6EE}"/>
    <cellStyle name="20% - Accent6 4 2 2 9" xfId="8552" xr:uid="{717F65D9-16B1-48CD-950E-3870B30F88FE}"/>
    <cellStyle name="20% - Accent6 4 2 2 9 2" xfId="15580" xr:uid="{CF2E3B22-76DA-4200-9745-4AEA8DE1BE44}"/>
    <cellStyle name="20% - Accent6 4 2 3" xfId="1515" xr:uid="{3E46A889-F8ED-4F62-B8BA-A08AB15A43C3}"/>
    <cellStyle name="20% - Accent6 4 2 3 2" xfId="3226" xr:uid="{E6E37C8E-E6AC-4584-8249-9DFFC679F35A}"/>
    <cellStyle name="20% - Accent6 4 2 3 2 2" xfId="10892" xr:uid="{1A0D8E9D-5B60-4E3D-8F7D-5955972E64E0}"/>
    <cellStyle name="20% - Accent6 4 2 3 3" xfId="5059" xr:uid="{5C6D2020-FCEF-406C-8ABB-B82A8652549D}"/>
    <cellStyle name="20% - Accent6 4 2 3 3 2" xfId="12467" xr:uid="{F139BE5E-8490-46A7-9C07-47887A494092}"/>
    <cellStyle name="20% - Accent6 4 2 3 4" xfId="7280" xr:uid="{5ADC9CA6-ABBF-4965-910E-C83B45EA297B}"/>
    <cellStyle name="20% - Accent6 4 2 3 4 2" xfId="14473" xr:uid="{9148EC4C-169F-40AA-BC8F-94E5BF5CB6D9}"/>
    <cellStyle name="20% - Accent6 4 2 3 5" xfId="8842" xr:uid="{6C29A7FD-580E-4629-853E-9ABE16C6606D}"/>
    <cellStyle name="20% - Accent6 4 2 3 5 2" xfId="15872" xr:uid="{343B1B5F-0043-407F-8DA7-A569CB16D3A2}"/>
    <cellStyle name="20% - Accent6 4 2 3 6" xfId="9957" xr:uid="{C6E77657-60E8-4685-B312-5909789DC4D5}"/>
    <cellStyle name="20% - Accent6 4 2 4" xfId="3223" xr:uid="{7EFACA9D-6312-427B-A7A6-A9C0E251A9E0}"/>
    <cellStyle name="20% - Accent6 4 2 4 2" xfId="7281" xr:uid="{673E8FE4-14B0-443A-8881-CDB5B7A46A58}"/>
    <cellStyle name="20% - Accent6 4 2 4 2 2" xfId="14474" xr:uid="{273B3CB2-0A6E-4680-BDED-E10E7ED46F33}"/>
    <cellStyle name="20% - Accent6 4 2 4 3" xfId="10889" xr:uid="{1DF98A87-CBF2-4C55-93B9-915E02D60694}"/>
    <cellStyle name="20% - Accent6 4 2 5" xfId="4284" xr:uid="{4379A768-3BAE-486B-AC42-9F62AA67BDF6}"/>
    <cellStyle name="20% - Accent6 4 2 5 2" xfId="11686" xr:uid="{F306722E-E7AE-459B-AA52-6E62D663F713}"/>
    <cellStyle name="20% - Accent6 4 2 6" xfId="4171" xr:uid="{825E2669-2EAA-4A5F-A834-B2F00E3610D8}"/>
    <cellStyle name="20% - Accent6 4 2 6 2" xfId="11573" xr:uid="{8518F8B3-536A-40F2-AF7C-725FB81ACC22}"/>
    <cellStyle name="20% - Accent6 4 2 7" xfId="5833" xr:uid="{77C5D5A5-6967-4ED5-B8CC-BFB33C4C1191}"/>
    <cellStyle name="20% - Accent6 4 2 7 2" xfId="13016" xr:uid="{049AC278-180C-43A1-852B-A81769802FF3}"/>
    <cellStyle name="20% - Accent6 4 2 8" xfId="6402" xr:uid="{6E302F93-687C-470B-BAAE-AE72EA2F5B97}"/>
    <cellStyle name="20% - Accent6 4 2 8 2" xfId="13595" xr:uid="{ED08974A-A728-4907-85E0-90A11C857295}"/>
    <cellStyle name="20% - Accent6 4 2 9" xfId="7276" xr:uid="{B492FCEF-7152-438B-B408-380B55747E87}"/>
    <cellStyle name="20% - Accent6 4 2 9 2" xfId="14469" xr:uid="{AEF7A222-C4AC-45B7-B1A9-B62B68E653DB}"/>
    <cellStyle name="20% - Accent6 4 3" xfId="1516" xr:uid="{14A28AAD-DC50-4A4C-8F4E-BBD60BB0AF0C}"/>
    <cellStyle name="20% - Accent6 4 3 10" xfId="9958" xr:uid="{4ED0F77C-C4D5-4D51-AE35-D34C27235578}"/>
    <cellStyle name="20% - Accent6 4 3 2" xfId="1517" xr:uid="{56717F18-C383-4F74-BCE2-67B855AF1931}"/>
    <cellStyle name="20% - Accent6 4 3 2 2" xfId="3228" xr:uid="{025EADF3-3F98-4504-A9C6-0C46DDC5990F}"/>
    <cellStyle name="20% - Accent6 4 3 2 2 2" xfId="10894" xr:uid="{2BAAE833-E2B3-430A-B043-747291F989F1}"/>
    <cellStyle name="20% - Accent6 4 3 2 3" xfId="4945" xr:uid="{07AF81D7-8328-48BA-9267-BC6A81D5DF75}"/>
    <cellStyle name="20% - Accent6 4 3 2 3 2" xfId="12351" xr:uid="{A97EB3B8-5C0A-4DA6-8386-5C97D33AB30E}"/>
    <cellStyle name="20% - Accent6 4 3 2 4" xfId="7283" xr:uid="{DC1A2872-B248-4645-B16A-23383DC1AE24}"/>
    <cellStyle name="20% - Accent6 4 3 2 4 2" xfId="14476" xr:uid="{E0DC0EF2-9074-416F-921D-10C9AB620625}"/>
    <cellStyle name="20% - Accent6 4 3 2 5" xfId="8991" xr:uid="{A4CEC04E-D1FE-496F-9654-D0ABAB6C4174}"/>
    <cellStyle name="20% - Accent6 4 3 2 5 2" xfId="16021" xr:uid="{1F6F5384-DDEA-4F05-87E5-92F55F716B46}"/>
    <cellStyle name="20% - Accent6 4 3 2 6" xfId="9959" xr:uid="{A862387E-8B6E-4759-8757-E157AD956107}"/>
    <cellStyle name="20% - Accent6 4 3 3" xfId="3227" xr:uid="{B60F8E02-7A08-4E89-BDEC-21D4BA280641}"/>
    <cellStyle name="20% - Accent6 4 3 3 2" xfId="7284" xr:uid="{B243958B-0D75-4519-924E-3E9EE16E51F0}"/>
    <cellStyle name="20% - Accent6 4 3 3 2 2" xfId="14477" xr:uid="{CD4EA739-C7C0-40EE-A519-60BA0AE87318}"/>
    <cellStyle name="20% - Accent6 4 3 3 3" xfId="10893" xr:uid="{7BA36EF8-E519-4606-B4AF-63A016D6F219}"/>
    <cellStyle name="20% - Accent6 4 3 4" xfId="4444" xr:uid="{296C9E58-7D03-4661-B10D-A2FBA047AA2E}"/>
    <cellStyle name="20% - Accent6 4 3 4 2" xfId="11843" xr:uid="{96A67949-B5EE-428E-8D38-23B580A7D641}"/>
    <cellStyle name="20% - Accent6 4 3 5" xfId="4072" xr:uid="{CCCAD56E-AAC1-4B92-9002-0121E23F8883}"/>
    <cellStyle name="20% - Accent6 4 3 5 2" xfId="11474" xr:uid="{3FBF6677-7787-48E9-BDC4-F034B6FFA64D}"/>
    <cellStyle name="20% - Accent6 4 3 6" xfId="5982" xr:uid="{12F9C3B2-66B3-42DB-B1A2-C28B3CAFB922}"/>
    <cellStyle name="20% - Accent6 4 3 6 2" xfId="13165" xr:uid="{F0ACC8A7-9648-4E2F-855E-2AC5118BE7EE}"/>
    <cellStyle name="20% - Accent6 4 3 7" xfId="6551" xr:uid="{D0059E85-88EF-46EF-A475-EDEF394FC361}"/>
    <cellStyle name="20% - Accent6 4 3 7 2" xfId="13744" xr:uid="{F4D32819-2FAB-4F8C-8C46-EC2AF867C762}"/>
    <cellStyle name="20% - Accent6 4 3 8" xfId="7282" xr:uid="{C8A60AD3-2DF6-4799-8134-6EC457466AB7}"/>
    <cellStyle name="20% - Accent6 4 3 8 2" xfId="14475" xr:uid="{47E15360-62FA-4B65-932E-1EEC1F5DD289}"/>
    <cellStyle name="20% - Accent6 4 3 9" xfId="8412" xr:uid="{E4967BE3-1ABB-4B40-ABB5-223A12FC8A44}"/>
    <cellStyle name="20% - Accent6 4 3 9 2" xfId="15440" xr:uid="{C4401C00-6B27-4051-A62D-B0DCC2C0835C}"/>
    <cellStyle name="20% - Accent6 4 4" xfId="1518" xr:uid="{260E68EC-37A4-417D-9FAE-CAE0E42FE6D5}"/>
    <cellStyle name="20% - Accent6 4 4 2" xfId="3229" xr:uid="{DE93AA61-4F8A-4CBA-A568-C53C9E14CD04}"/>
    <cellStyle name="20% - Accent6 4 4 2 2" xfId="10895" xr:uid="{0C0FF914-C1C4-4354-8B9B-2AD3FA82CE83}"/>
    <cellStyle name="20% - Accent6 4 4 3" xfId="4946" xr:uid="{5D41E59B-22EF-4754-86C3-5EC7DC546CA6}"/>
    <cellStyle name="20% - Accent6 4 4 3 2" xfId="12352" xr:uid="{53BDC3C1-E09C-473A-A09D-7AC4D2DF43D3}"/>
    <cellStyle name="20% - Accent6 4 4 4" xfId="7285" xr:uid="{009749FD-AB0E-4A54-A0D6-C0BF385C90D3}"/>
    <cellStyle name="20% - Accent6 4 4 4 2" xfId="14478" xr:uid="{D41979C4-728F-4B0C-B254-B821062EA956}"/>
    <cellStyle name="20% - Accent6 4 4 5" xfId="8699" xr:uid="{BF764150-BC00-4F75-B08B-A4EF927CA9D8}"/>
    <cellStyle name="20% - Accent6 4 4 5 2" xfId="15729" xr:uid="{0D13827E-38AF-4868-8F7C-815998EE3A37}"/>
    <cellStyle name="20% - Accent6 4 4 6" xfId="9960" xr:uid="{AABD3053-B9C0-431C-9A9A-B2455F70A707}"/>
    <cellStyle name="20% - Accent6 4 5" xfId="3222" xr:uid="{7CFBE130-67C9-4305-B374-F24C9DC0A8EE}"/>
    <cellStyle name="20% - Accent6 4 5 2" xfId="7286" xr:uid="{090E292C-F24B-46B5-870C-9FC82D02C28E}"/>
    <cellStyle name="20% - Accent6 4 5 2 2" xfId="14479" xr:uid="{AA0500B3-2A4C-4177-BE64-9B5C9C0F224B}"/>
    <cellStyle name="20% - Accent6 4 5 3" xfId="10888" xr:uid="{25FB223B-1F06-487B-AF57-5251A4935A3C}"/>
    <cellStyle name="20% - Accent6 4 6" xfId="4115" xr:uid="{5744D8B9-BA76-45D0-A12F-88A9EF62804E}"/>
    <cellStyle name="20% - Accent6 4 6 2" xfId="11517" xr:uid="{DD81FAE2-D0CE-44A3-8351-73FC719215AA}"/>
    <cellStyle name="20% - Accent6 4 7" xfId="4975" xr:uid="{F489E31C-94F9-4C0B-AA1C-5F12479DCCC9}"/>
    <cellStyle name="20% - Accent6 4 7 2" xfId="12383" xr:uid="{13AD14BA-6CC3-4017-8449-12D8051F935E}"/>
    <cellStyle name="20% - Accent6 4 8" xfId="5690" xr:uid="{E5868017-3718-4476-92CE-24F64F2B1FC3}"/>
    <cellStyle name="20% - Accent6 4 8 2" xfId="12873" xr:uid="{B1829519-88AC-41A3-8BE7-798CAF6B1D3D}"/>
    <cellStyle name="20% - Accent6 4 9" xfId="6259" xr:uid="{2FE1A85C-D0EC-47EC-BEE7-6ABA472CC07B}"/>
    <cellStyle name="20% - Accent6 4 9 2" xfId="13452" xr:uid="{A40A7CE9-7E81-4163-97D4-2410713C889D}"/>
    <cellStyle name="20% - Accent6 40" xfId="1087" xr:uid="{97FF8F5A-95B0-4490-B697-901C2D67315B}"/>
    <cellStyle name="20% - Accent6 41" xfId="1153" xr:uid="{3819BCD7-E38E-475F-825D-649CC95F3B6A}"/>
    <cellStyle name="20% - Accent6 5" xfId="248" xr:uid="{D0D06A2C-7A2B-4FF2-A422-D9073D994651}"/>
    <cellStyle name="20% - Accent6 5 10" xfId="7287" xr:uid="{357D294E-7008-49F6-BF35-27F1886748F3}"/>
    <cellStyle name="20% - Accent6 5 10 2" xfId="14480" xr:uid="{10EB8C14-97C1-489F-AB93-DB58B457A268}"/>
    <cellStyle name="20% - Accent6 5 11" xfId="8103" xr:uid="{F013536E-EF68-45EB-A4DA-EFD4B33FE5C4}"/>
    <cellStyle name="20% - Accent6 5 11 2" xfId="15131" xr:uid="{0C5DD314-CBA4-425A-9074-8608AA8547F3}"/>
    <cellStyle name="20% - Accent6 5 12" xfId="9961" xr:uid="{999993F9-79E4-48ED-88AB-4B4E183DDA10}"/>
    <cellStyle name="20% - Accent6 5 13" xfId="1519" xr:uid="{DE811A34-F933-435F-821A-041D36B23830}"/>
    <cellStyle name="20% - Accent6 5 2" xfId="615" xr:uid="{D91449E8-7BD8-4268-9DEC-5A8A7BBCD7F5}"/>
    <cellStyle name="20% - Accent6 5 2 10" xfId="8246" xr:uid="{FD7B506F-5796-46D3-A31C-09C132F9FD73}"/>
    <cellStyle name="20% - Accent6 5 2 10 2" xfId="15274" xr:uid="{B5E7FEAD-2C7D-496A-AFBB-55360BAD0765}"/>
    <cellStyle name="20% - Accent6 5 2 11" xfId="9962" xr:uid="{FA76700D-FC46-478E-A633-48A33B36132E}"/>
    <cellStyle name="20% - Accent6 5 2 12" xfId="1520" xr:uid="{3B3BB2F0-C5A7-405F-9CE7-BBDB533C7C91}"/>
    <cellStyle name="20% - Accent6 5 2 2" xfId="1521" xr:uid="{3973ABA7-FE57-4E42-93BC-2A065F0438B0}"/>
    <cellStyle name="20% - Accent6 5 2 2 10" xfId="9963" xr:uid="{E5EA8CD2-FCA8-43A4-A18D-F1B2E602155F}"/>
    <cellStyle name="20% - Accent6 5 2 2 2" xfId="1522" xr:uid="{35305FE4-8679-41E5-9C4C-AA1D0A4CC79E}"/>
    <cellStyle name="20% - Accent6 5 2 2 2 2" xfId="3233" xr:uid="{3A74F8B1-D0F0-4088-9543-9DFBA24C10F5}"/>
    <cellStyle name="20% - Accent6 5 2 2 2 2 2" xfId="10899" xr:uid="{F3D3685D-6B7F-4A51-91A2-63C46B7A389E}"/>
    <cellStyle name="20% - Accent6 5 2 2 2 3" xfId="5084" xr:uid="{C6C3812B-CDBF-4C3C-A11A-7A5D30BBC85F}"/>
    <cellStyle name="20% - Accent6 5 2 2 2 3 2" xfId="12492" xr:uid="{B6E36FE9-FD14-4F7A-A71C-CE601CDC93D9}"/>
    <cellStyle name="20% - Accent6 5 2 2 2 4" xfId="7290" xr:uid="{AF916596-F1D6-4084-B71B-784B11D4DE41}"/>
    <cellStyle name="20% - Accent6 5 2 2 2 4 2" xfId="14483" xr:uid="{2D88DC98-7ABF-46DE-A491-C2681936B763}"/>
    <cellStyle name="20% - Accent6 5 2 2 2 5" xfId="9114" xr:uid="{2B625F92-E5BC-4EA0-9976-0BE3DD82B9D8}"/>
    <cellStyle name="20% - Accent6 5 2 2 2 5 2" xfId="16144" xr:uid="{A7927AE8-F838-41B2-8893-950F55072546}"/>
    <cellStyle name="20% - Accent6 5 2 2 2 6" xfId="9964" xr:uid="{2266A329-999B-42C0-B261-CEA6B0B2EBC8}"/>
    <cellStyle name="20% - Accent6 5 2 2 3" xfId="3232" xr:uid="{C10746A8-39BD-4033-BF99-BC64BD75AD15}"/>
    <cellStyle name="20% - Accent6 5 2 2 3 2" xfId="7291" xr:uid="{91E0596E-90D1-4FD0-A30F-C0F05D69704F}"/>
    <cellStyle name="20% - Accent6 5 2 2 3 2 2" xfId="14484" xr:uid="{ADDDD355-0423-4E3D-849A-54235515FFBD}"/>
    <cellStyle name="20% - Accent6 5 2 2 3 3" xfId="10898" xr:uid="{CA1F0EE9-06C4-4475-B6D0-20181160A115}"/>
    <cellStyle name="20% - Accent6 5 2 2 4" xfId="4567" xr:uid="{EC47F29A-CD66-4DD4-AD67-90C9D8F0707D}"/>
    <cellStyle name="20% - Accent6 5 2 2 4 2" xfId="11966" xr:uid="{24DC39DD-3397-4EA1-B629-870A5D7D5ED7}"/>
    <cellStyle name="20% - Accent6 5 2 2 5" xfId="5088" xr:uid="{075AA46F-5DCA-422C-9644-203E258C92EE}"/>
    <cellStyle name="20% - Accent6 5 2 2 5 2" xfId="12496" xr:uid="{250ABA98-60BE-4776-AE77-B35454BFD3AE}"/>
    <cellStyle name="20% - Accent6 5 2 2 6" xfId="6105" xr:uid="{8DDB456B-E874-487E-89E5-E14B117F7ADA}"/>
    <cellStyle name="20% - Accent6 5 2 2 6 2" xfId="13288" xr:uid="{78565346-CBC2-4C1F-984B-6E26C326E005}"/>
    <cellStyle name="20% - Accent6 5 2 2 7" xfId="6674" xr:uid="{A32F9168-C8F7-40A5-BB18-100CB5D9CB1B}"/>
    <cellStyle name="20% - Accent6 5 2 2 7 2" xfId="13867" xr:uid="{9CEA36D1-C9AD-4D86-AD18-B93CE2CF92F7}"/>
    <cellStyle name="20% - Accent6 5 2 2 8" xfId="7289" xr:uid="{E42D5158-116F-4E7C-95D0-D8383394B040}"/>
    <cellStyle name="20% - Accent6 5 2 2 8 2" xfId="14482" xr:uid="{D7D8CEF9-4CEC-4A13-A65D-B94881B1C1F0}"/>
    <cellStyle name="20% - Accent6 5 2 2 9" xfId="8535" xr:uid="{644E0DFB-9451-49DA-92E9-EB4F498DB463}"/>
    <cellStyle name="20% - Accent6 5 2 2 9 2" xfId="15563" xr:uid="{AE4F83F0-ECAF-4685-9E84-1506D1F472ED}"/>
    <cellStyle name="20% - Accent6 5 2 3" xfId="1523" xr:uid="{FA6EC785-9393-4750-941D-7E5DF3139328}"/>
    <cellStyle name="20% - Accent6 5 2 3 2" xfId="3234" xr:uid="{F1C31779-5457-4AF8-A3B1-4134465B89C2}"/>
    <cellStyle name="20% - Accent6 5 2 3 2 2" xfId="10900" xr:uid="{6F283F25-1F33-4A14-B1AE-FB379D472F9C}"/>
    <cellStyle name="20% - Accent6 5 2 3 3" xfId="5025" xr:uid="{F2C301F8-968E-43EF-BB48-15D8F87E7321}"/>
    <cellStyle name="20% - Accent6 5 2 3 3 2" xfId="12433" xr:uid="{271A3E2D-E99A-486A-815D-0A11AFE40781}"/>
    <cellStyle name="20% - Accent6 5 2 3 4" xfId="7292" xr:uid="{063EC063-BC3D-480F-BD3F-7103EAF4DA99}"/>
    <cellStyle name="20% - Accent6 5 2 3 4 2" xfId="14485" xr:uid="{118B87F9-637A-40FC-8286-7DAA7BBC4D32}"/>
    <cellStyle name="20% - Accent6 5 2 3 5" xfId="8825" xr:uid="{521BBACA-9258-4C53-83D3-10A22EAEC8AD}"/>
    <cellStyle name="20% - Accent6 5 2 3 5 2" xfId="15855" xr:uid="{D67B5359-D295-457B-8EC0-ED7D992A62E4}"/>
    <cellStyle name="20% - Accent6 5 2 3 6" xfId="9965" xr:uid="{AA212C48-81DA-40D0-9ED6-92A3BF0D209D}"/>
    <cellStyle name="20% - Accent6 5 2 4" xfId="3231" xr:uid="{824F9870-868C-4C6F-B337-FBA604FC6A38}"/>
    <cellStyle name="20% - Accent6 5 2 4 2" xfId="7293" xr:uid="{9EA31763-7AB8-48FB-A2E9-78E0EB152166}"/>
    <cellStyle name="20% - Accent6 5 2 4 2 2" xfId="14486" xr:uid="{67EEA579-C9F0-42D7-A4AE-F851F9E244B6}"/>
    <cellStyle name="20% - Accent6 5 2 4 3" xfId="10897" xr:uid="{FC5B3157-E773-43B4-AA6E-08242B1B4443}"/>
    <cellStyle name="20% - Accent6 5 2 5" xfId="4267" xr:uid="{A3B313CC-E8D0-4F35-A94B-8FEE455A2714}"/>
    <cellStyle name="20% - Accent6 5 2 5 2" xfId="11669" xr:uid="{C3198614-DEDD-4CEF-B547-C2F150278747}"/>
    <cellStyle name="20% - Accent6 5 2 6" xfId="4067" xr:uid="{B8BC59FD-D655-491E-9FE3-4E946183C7BF}"/>
    <cellStyle name="20% - Accent6 5 2 6 2" xfId="11468" xr:uid="{AFFE4A74-692A-4FAF-9687-AEAE0767AEDC}"/>
    <cellStyle name="20% - Accent6 5 2 7" xfId="5816" xr:uid="{8371C497-E893-4AEC-A1F7-1B8BA216BC79}"/>
    <cellStyle name="20% - Accent6 5 2 7 2" xfId="12999" xr:uid="{BA432592-39B8-4DF2-B631-DC3372023A28}"/>
    <cellStyle name="20% - Accent6 5 2 8" xfId="6385" xr:uid="{5D9D5997-0380-432D-8938-DA5169B4A0DB}"/>
    <cellStyle name="20% - Accent6 5 2 8 2" xfId="13578" xr:uid="{2CFD7922-C483-4464-A0B6-831F54044271}"/>
    <cellStyle name="20% - Accent6 5 2 9" xfId="7288" xr:uid="{C70E0F78-9C40-4D1F-9ADA-ADBF34EA7B12}"/>
    <cellStyle name="20% - Accent6 5 2 9 2" xfId="14481" xr:uid="{B6F2456B-70B9-4E00-8411-43831221D8F1}"/>
    <cellStyle name="20% - Accent6 5 3" xfId="1524" xr:uid="{B198D596-C53D-4A88-BCF6-9F2E0216C21A}"/>
    <cellStyle name="20% - Accent6 5 3 10" xfId="9966" xr:uid="{973D48E4-B0B3-4127-B45A-B39CC66C1123}"/>
    <cellStyle name="20% - Accent6 5 3 2" xfId="1525" xr:uid="{A536E605-ED3A-43F5-B703-CA0945D7D157}"/>
    <cellStyle name="20% - Accent6 5 3 2 2" xfId="3236" xr:uid="{0B328AFE-46C9-4948-A0E2-8E705D9FFDA7}"/>
    <cellStyle name="20% - Accent6 5 3 2 2 2" xfId="10902" xr:uid="{984DEFFA-B5C3-41E1-99B1-65BCE99A16EA}"/>
    <cellStyle name="20% - Accent6 5 3 2 3" xfId="4855" xr:uid="{806A07AC-E4AD-4BD1-A003-F83002466CF6}"/>
    <cellStyle name="20% - Accent6 5 3 2 3 2" xfId="12260" xr:uid="{E210F0A9-27F6-4FAD-A7CB-2263218B6E35}"/>
    <cellStyle name="20% - Accent6 5 3 2 4" xfId="7295" xr:uid="{30820169-722E-4B39-8DEF-46D2513778EC}"/>
    <cellStyle name="20% - Accent6 5 3 2 4 2" xfId="14488" xr:uid="{17865202-E03E-4A5D-99FD-4B7671EE4851}"/>
    <cellStyle name="20% - Accent6 5 3 2 5" xfId="8974" xr:uid="{E4F39579-C2DD-490D-845C-DA0A948851B4}"/>
    <cellStyle name="20% - Accent6 5 3 2 5 2" xfId="16004" xr:uid="{1C13BD0C-3A42-48C3-8937-6CBBA0B22780}"/>
    <cellStyle name="20% - Accent6 5 3 2 6" xfId="9967" xr:uid="{B1907867-BC33-4108-AB81-86EF6DAB6B54}"/>
    <cellStyle name="20% - Accent6 5 3 3" xfId="3235" xr:uid="{CA9F465D-8378-45C3-A64E-A3D4F57C3A01}"/>
    <cellStyle name="20% - Accent6 5 3 3 2" xfId="7296" xr:uid="{2597C522-F3DE-4F3C-8E7B-F4E241587681}"/>
    <cellStyle name="20% - Accent6 5 3 3 2 2" xfId="14489" xr:uid="{A0FC18C1-6207-4FA7-AB68-8C6716B5A278}"/>
    <cellStyle name="20% - Accent6 5 3 3 3" xfId="10901" xr:uid="{1E934172-BA4C-4D2A-A485-6C555DE05799}"/>
    <cellStyle name="20% - Accent6 5 3 4" xfId="4427" xr:uid="{D6FE2C2D-9346-4635-85E0-798B0E62887D}"/>
    <cellStyle name="20% - Accent6 5 3 4 2" xfId="11826" xr:uid="{57285979-7DB6-482A-B669-363EBF890C9A}"/>
    <cellStyle name="20% - Accent6 5 3 5" xfId="5096" xr:uid="{8B6C3C73-8446-4C77-BEB1-2DFA6C8DF32B}"/>
    <cellStyle name="20% - Accent6 5 3 5 2" xfId="12504" xr:uid="{7390D1A9-6954-4423-8590-86D6DA5DDD8A}"/>
    <cellStyle name="20% - Accent6 5 3 6" xfId="5965" xr:uid="{183B9B72-E1EA-4924-9092-0EF3ECB44490}"/>
    <cellStyle name="20% - Accent6 5 3 6 2" xfId="13148" xr:uid="{2FB18AE3-3EAE-4B56-9445-A7FE6ABDE997}"/>
    <cellStyle name="20% - Accent6 5 3 7" xfId="6534" xr:uid="{6C9C80D3-72BC-4EA2-9141-91F45D6291EE}"/>
    <cellStyle name="20% - Accent6 5 3 7 2" xfId="13727" xr:uid="{677139DE-CBCE-43F3-9B13-019A3818B867}"/>
    <cellStyle name="20% - Accent6 5 3 8" xfId="7294" xr:uid="{42373D04-2100-439B-9AF7-8ECE3A848A64}"/>
    <cellStyle name="20% - Accent6 5 3 8 2" xfId="14487" xr:uid="{EBDA1F26-A11C-422E-92C1-EB6804FE28C3}"/>
    <cellStyle name="20% - Accent6 5 3 9" xfId="8395" xr:uid="{A4B317A2-B413-4082-AB51-CDC8663F5232}"/>
    <cellStyle name="20% - Accent6 5 3 9 2" xfId="15423" xr:uid="{53153011-FB14-4B30-B925-D06D144F5154}"/>
    <cellStyle name="20% - Accent6 5 4" xfId="1526" xr:uid="{CFB3788C-A96D-467E-B10B-88E351FB939D}"/>
    <cellStyle name="20% - Accent6 5 4 2" xfId="3237" xr:uid="{1E74FD0A-EBBF-4BCD-BC29-01BEACB2D08B}"/>
    <cellStyle name="20% - Accent6 5 4 2 2" xfId="10903" xr:uid="{EB019862-1960-4207-BA3E-EB471F3AE10F}"/>
    <cellStyle name="20% - Accent6 5 4 3" xfId="4415" xr:uid="{7BE9CC64-3017-486A-9F99-E22618A6DF45}"/>
    <cellStyle name="20% - Accent6 5 4 3 2" xfId="11814" xr:uid="{AA936493-8510-49E4-8827-2CBD8DC050B0}"/>
    <cellStyle name="20% - Accent6 5 4 4" xfId="7297" xr:uid="{B27B58BF-CC5D-4E41-AB5C-C336599E23BA}"/>
    <cellStyle name="20% - Accent6 5 4 4 2" xfId="14490" xr:uid="{B952A755-54A2-4152-9878-7A6C168DFAC0}"/>
    <cellStyle name="20% - Accent6 5 4 5" xfId="8682" xr:uid="{4CD69C62-C7A6-43A5-8822-2A41F0867101}"/>
    <cellStyle name="20% - Accent6 5 4 5 2" xfId="15712" xr:uid="{0A83EF10-4BD1-49F3-8B7B-6EF5E5BE68E2}"/>
    <cellStyle name="20% - Accent6 5 4 6" xfId="9968" xr:uid="{0530207E-3046-4B9E-88E1-88A36526F03E}"/>
    <cellStyle name="20% - Accent6 5 5" xfId="3230" xr:uid="{E7C3FF83-67F7-4555-83A2-7F341FF8CF14}"/>
    <cellStyle name="20% - Accent6 5 5 2" xfId="7298" xr:uid="{4DE9D0F5-43FF-449C-BD52-24E54A267D06}"/>
    <cellStyle name="20% - Accent6 5 5 2 2" xfId="14491" xr:uid="{8D47285B-51F4-4B22-A299-211755A4E649}"/>
    <cellStyle name="20% - Accent6 5 5 3" xfId="10896" xr:uid="{F8D2D635-7D30-4A95-BA67-859828E61192}"/>
    <cellStyle name="20% - Accent6 5 6" xfId="4098" xr:uid="{228F0E23-DC5B-4E36-A6C3-4A7AE6498C4F}"/>
    <cellStyle name="20% - Accent6 5 6 2" xfId="11500" xr:uid="{4EDEE1D9-0D1D-4495-A7A6-DAA0DC561F4B}"/>
    <cellStyle name="20% - Accent6 5 7" xfId="4852" xr:uid="{D0310A96-ED6E-4516-83B4-0565485BFC5E}"/>
    <cellStyle name="20% - Accent6 5 7 2" xfId="12257" xr:uid="{B1DD8225-65E6-4FB6-8276-C6D16C08AFD6}"/>
    <cellStyle name="20% - Accent6 5 8" xfId="5673" xr:uid="{D5ED044E-2787-4721-B164-92500FBBFBB7}"/>
    <cellStyle name="20% - Accent6 5 8 2" xfId="12856" xr:uid="{D5057EE5-4F66-46AA-A78D-2AE6C7837048}"/>
    <cellStyle name="20% - Accent6 5 9" xfId="6242" xr:uid="{78125F35-8B0E-4B2C-98A3-C3C3C9DBDE15}"/>
    <cellStyle name="20% - Accent6 5 9 2" xfId="13435" xr:uid="{49161B6C-DFBC-4271-A126-EEF40ADF8E4C}"/>
    <cellStyle name="20% - Accent6 6" xfId="261" xr:uid="{3EA816DC-DC59-43E4-B1B1-FCFD0E8DF707}"/>
    <cellStyle name="20% - Accent6 6 10" xfId="7299" xr:uid="{8E7E85B2-8085-4698-AAAE-7AD180851321}"/>
    <cellStyle name="20% - Accent6 6 10 2" xfId="14492" xr:uid="{BE28D6EB-E2F2-47C9-BA7D-46F0C46C2BA5}"/>
    <cellStyle name="20% - Accent6 6 11" xfId="8209" xr:uid="{0D3FE89C-A418-4EE4-B86D-EC588AD7F5AD}"/>
    <cellStyle name="20% - Accent6 6 11 2" xfId="15237" xr:uid="{85DA9F74-5DED-4F10-A4A9-08FDB4CA73D3}"/>
    <cellStyle name="20% - Accent6 6 12" xfId="9969" xr:uid="{0CCCFFCB-9882-4272-9CB3-506B803ED3E2}"/>
    <cellStyle name="20% - Accent6 6 13" xfId="1527" xr:uid="{6CC38CA1-B02B-40D9-B807-E69D29E2B478}"/>
    <cellStyle name="20% - Accent6 6 2" xfId="628" xr:uid="{0F53E5D9-BFEA-4F08-81B0-7935CC667CF7}"/>
    <cellStyle name="20% - Accent6 6 2 10" xfId="8352" xr:uid="{8CBD02B0-530E-40C5-B47F-B1667C830C45}"/>
    <cellStyle name="20% - Accent6 6 2 10 2" xfId="15380" xr:uid="{90CBB474-D72F-48A4-8CFB-E57B67A9D206}"/>
    <cellStyle name="20% - Accent6 6 2 11" xfId="9970" xr:uid="{894D04A6-2F20-4E39-AF90-F87E6C309977}"/>
    <cellStyle name="20% - Accent6 6 2 12" xfId="1528" xr:uid="{F7436E17-E9DE-41DC-A301-4C429042720D}"/>
    <cellStyle name="20% - Accent6 6 2 2" xfId="1529" xr:uid="{809612BB-02DF-4E91-9500-0373C7DF5572}"/>
    <cellStyle name="20% - Accent6 6 2 2 10" xfId="9971" xr:uid="{7F1798E4-ED6A-47B8-AD02-242A741C0220}"/>
    <cellStyle name="20% - Accent6 6 2 2 2" xfId="1530" xr:uid="{A45B4DC2-4AE8-4154-9289-DA70B2626A66}"/>
    <cellStyle name="20% - Accent6 6 2 2 2 2" xfId="3241" xr:uid="{AC344E05-7553-42D3-AFFE-DC0A2FF93D07}"/>
    <cellStyle name="20% - Accent6 6 2 2 2 2 2" xfId="10907" xr:uid="{304F8D37-1071-4207-84BC-092A751D697D}"/>
    <cellStyle name="20% - Accent6 6 2 2 2 3" xfId="5083" xr:uid="{51AAFED7-476E-42CF-9BAD-C0BBC3DC59F0}"/>
    <cellStyle name="20% - Accent6 6 2 2 2 3 2" xfId="12491" xr:uid="{67286106-03BA-468C-BCEB-32F2A692EF05}"/>
    <cellStyle name="20% - Accent6 6 2 2 2 4" xfId="7302" xr:uid="{774CB51D-E3A8-4F8D-B1E1-39BBBB8F3571}"/>
    <cellStyle name="20% - Accent6 6 2 2 2 4 2" xfId="14495" xr:uid="{295D5FCF-8C8A-4E18-A6C3-620D60189ED0}"/>
    <cellStyle name="20% - Accent6 6 2 2 2 5" xfId="9220" xr:uid="{B75D18E8-A37A-47DE-AA2F-8E9020D7491F}"/>
    <cellStyle name="20% - Accent6 6 2 2 2 5 2" xfId="16250" xr:uid="{CB99B49E-A2D2-4B88-84DA-AABF3F08309C}"/>
    <cellStyle name="20% - Accent6 6 2 2 2 6" xfId="9972" xr:uid="{2BAFF135-E016-4639-AFDA-EE8FA649D2A6}"/>
    <cellStyle name="20% - Accent6 6 2 2 3" xfId="3240" xr:uid="{6B152A61-2945-4B18-B550-119FBA7E73BB}"/>
    <cellStyle name="20% - Accent6 6 2 2 3 2" xfId="7303" xr:uid="{619D5BB3-A6D8-4073-8DA0-9FC0B46CE1F6}"/>
    <cellStyle name="20% - Accent6 6 2 2 3 2 2" xfId="14496" xr:uid="{B3AD3F41-E9F9-40E4-A538-5F5E83AD62D5}"/>
    <cellStyle name="20% - Accent6 6 2 2 3 3" xfId="10906" xr:uid="{15D3E231-DCA0-4A6E-BBE5-9378BAC56E2F}"/>
    <cellStyle name="20% - Accent6 6 2 2 4" xfId="4673" xr:uid="{D28E709D-7B89-42A4-85B3-02226A27A6D8}"/>
    <cellStyle name="20% - Accent6 6 2 2 4 2" xfId="12072" xr:uid="{0E513466-28E0-4C0A-AA36-FB277D7BA4E4}"/>
    <cellStyle name="20% - Accent6 6 2 2 5" xfId="4991" xr:uid="{4115C4DD-B1A5-4157-8980-62A85E964EA9}"/>
    <cellStyle name="20% - Accent6 6 2 2 5 2" xfId="12399" xr:uid="{7927A346-47B8-4BEC-BFCF-45FB7BBBD296}"/>
    <cellStyle name="20% - Accent6 6 2 2 6" xfId="6211" xr:uid="{8E285293-B03D-40A6-9F2B-21E9F461FE6E}"/>
    <cellStyle name="20% - Accent6 6 2 2 6 2" xfId="13394" xr:uid="{8CADCA91-34A8-4994-BF51-E7A3981655BD}"/>
    <cellStyle name="20% - Accent6 6 2 2 7" xfId="6780" xr:uid="{C8B19ADD-BFBC-4A86-B86A-96F8EBAD271C}"/>
    <cellStyle name="20% - Accent6 6 2 2 7 2" xfId="13973" xr:uid="{126E4FAA-FDE1-47B4-AD5A-61CED4232970}"/>
    <cellStyle name="20% - Accent6 6 2 2 8" xfId="7301" xr:uid="{6865685D-0A1B-427C-8180-49E582870F6C}"/>
    <cellStyle name="20% - Accent6 6 2 2 8 2" xfId="14494" xr:uid="{53BC2822-27DB-4361-B785-539BFA8AACC5}"/>
    <cellStyle name="20% - Accent6 6 2 2 9" xfId="8641" xr:uid="{9C333A0F-67F4-48A7-90E1-D9C75E656976}"/>
    <cellStyle name="20% - Accent6 6 2 2 9 2" xfId="15669" xr:uid="{B8F400FE-77E0-4CAA-93C4-21B302C511B8}"/>
    <cellStyle name="20% - Accent6 6 2 3" xfId="1531" xr:uid="{BEBF1428-C165-484A-8094-A0DC74BFC927}"/>
    <cellStyle name="20% - Accent6 6 2 3 2" xfId="3242" xr:uid="{30B8891D-26C3-491B-92A0-6343DCC0B4F8}"/>
    <cellStyle name="20% - Accent6 6 2 3 2 2" xfId="10908" xr:uid="{1C75CE74-466A-43F7-BE17-711F5F650240}"/>
    <cellStyle name="20% - Accent6 6 2 3 3" xfId="4998" xr:uid="{A3B65252-3156-40E4-AE82-2F9ECD11C263}"/>
    <cellStyle name="20% - Accent6 6 2 3 3 2" xfId="12406" xr:uid="{566F0DC8-674B-481F-8C4D-B913BD9264F5}"/>
    <cellStyle name="20% - Accent6 6 2 3 4" xfId="7304" xr:uid="{E1739245-1893-448B-BA83-12AB7260398D}"/>
    <cellStyle name="20% - Accent6 6 2 3 4 2" xfId="14497" xr:uid="{FE8205A2-BB8D-4905-9FEB-C61113FE1867}"/>
    <cellStyle name="20% - Accent6 6 2 3 5" xfId="8931" xr:uid="{9BDAA983-B8B6-471B-AF14-CF69443CC4AC}"/>
    <cellStyle name="20% - Accent6 6 2 3 5 2" xfId="15961" xr:uid="{B5B20278-22F9-4DF2-984A-96CD5C906E07}"/>
    <cellStyle name="20% - Accent6 6 2 3 6" xfId="9973" xr:uid="{735202D8-F011-4F5C-B714-3666AD213160}"/>
    <cellStyle name="20% - Accent6 6 2 4" xfId="3239" xr:uid="{F5444A10-00A3-4741-A755-CB8E077D22D9}"/>
    <cellStyle name="20% - Accent6 6 2 4 2" xfId="7305" xr:uid="{5DB3F467-87F5-41E7-9D83-0CF143DE5116}"/>
    <cellStyle name="20% - Accent6 6 2 4 2 2" xfId="14498" xr:uid="{A0F056F7-6B15-4F85-8D2F-B35C72B3B0C3}"/>
    <cellStyle name="20% - Accent6 6 2 4 3" xfId="10905" xr:uid="{8082BB44-F353-43D3-8171-A5FEBD2EDD6D}"/>
    <cellStyle name="20% - Accent6 6 2 5" xfId="4373" xr:uid="{B8ACDFEE-B938-4749-93CA-18BEBCD0039C}"/>
    <cellStyle name="20% - Accent6 6 2 5 2" xfId="11775" xr:uid="{71A614E3-2492-4D86-92B9-9AB10ACE26D5}"/>
    <cellStyle name="20% - Accent6 6 2 6" xfId="4953" xr:uid="{B0198F6C-A633-4E2E-BE21-13641A97429D}"/>
    <cellStyle name="20% - Accent6 6 2 6 2" xfId="12359" xr:uid="{BAF12ABE-97AC-4062-BDC5-93B10CD202B2}"/>
    <cellStyle name="20% - Accent6 6 2 7" xfId="5922" xr:uid="{4D4B17C5-8C6A-4C3F-BA9F-4FF61B887918}"/>
    <cellStyle name="20% - Accent6 6 2 7 2" xfId="13105" xr:uid="{F006F58F-36FC-4F97-930E-EDCFA7513585}"/>
    <cellStyle name="20% - Accent6 6 2 8" xfId="6491" xr:uid="{289386D3-3AEB-4F49-B28E-AC3E5EC26AD6}"/>
    <cellStyle name="20% - Accent6 6 2 8 2" xfId="13684" xr:uid="{1689129F-B615-467C-8128-E1E3A6D8D785}"/>
    <cellStyle name="20% - Accent6 6 2 9" xfId="7300" xr:uid="{6EB8E3F2-D334-41D3-B688-A01F4B0EE86B}"/>
    <cellStyle name="20% - Accent6 6 2 9 2" xfId="14493" xr:uid="{A786C192-29D0-43E9-AF0E-D5AC995F83F3}"/>
    <cellStyle name="20% - Accent6 6 3" xfId="1532" xr:uid="{956EEA20-3226-4347-A007-60923ABD2764}"/>
    <cellStyle name="20% - Accent6 6 3 10" xfId="9974" xr:uid="{9532C4D2-8AE7-4CA8-8181-44489AB1C086}"/>
    <cellStyle name="20% - Accent6 6 3 2" xfId="1533" xr:uid="{879F8E27-B03D-407D-B602-388AFCB2CA3B}"/>
    <cellStyle name="20% - Accent6 6 3 2 2" xfId="3244" xr:uid="{6916EC1D-B1EB-4064-856E-9E7469728EA4}"/>
    <cellStyle name="20% - Accent6 6 3 2 2 2" xfId="10910" xr:uid="{ABE3E55F-4A11-46B7-8FCD-98F65C459701}"/>
    <cellStyle name="20% - Accent6 6 3 2 3" xfId="4959" xr:uid="{ECBFBD7F-A853-49ED-896A-A59243F0CA72}"/>
    <cellStyle name="20% - Accent6 6 3 2 3 2" xfId="12365" xr:uid="{001751EB-A0C2-49C7-8B9D-5601E383E07F}"/>
    <cellStyle name="20% - Accent6 6 3 2 4" xfId="7307" xr:uid="{3DAFD82F-F8BE-407A-8322-C55CFBE5CD71}"/>
    <cellStyle name="20% - Accent6 6 3 2 4 2" xfId="14500" xr:uid="{8E3C9347-38EF-47C2-A907-409E2ECF3566}"/>
    <cellStyle name="20% - Accent6 6 3 2 5" xfId="9077" xr:uid="{FC39EDA8-5FC4-434E-A989-D1CD1E7EE00E}"/>
    <cellStyle name="20% - Accent6 6 3 2 5 2" xfId="16107" xr:uid="{92628C3C-546F-428E-A5AF-99BCA0A0F2D2}"/>
    <cellStyle name="20% - Accent6 6 3 2 6" xfId="9975" xr:uid="{EACBA239-7E0F-4452-BD85-96D528C7B812}"/>
    <cellStyle name="20% - Accent6 6 3 3" xfId="3243" xr:uid="{0D811464-9EFF-4566-ACFA-D277D0E00840}"/>
    <cellStyle name="20% - Accent6 6 3 3 2" xfId="7308" xr:uid="{16A4E7AC-8580-4E53-B64B-3DCFCDA68224}"/>
    <cellStyle name="20% - Accent6 6 3 3 2 2" xfId="14501" xr:uid="{53915B40-8E36-4047-9E17-B7019031523A}"/>
    <cellStyle name="20% - Accent6 6 3 3 3" xfId="10909" xr:uid="{24CADAAC-1F95-4A77-B06E-DFE96F4A627D}"/>
    <cellStyle name="20% - Accent6 6 3 4" xfId="4530" xr:uid="{EB3B443D-0DAA-4E83-BCCE-68EF79C8222D}"/>
    <cellStyle name="20% - Accent6 6 3 4 2" xfId="11929" xr:uid="{9E1535DD-C12D-4ABB-A42F-7C033949D1EC}"/>
    <cellStyle name="20% - Accent6 6 3 5" xfId="4923" xr:uid="{D762EBB9-6966-4C4D-B439-BB5A21128037}"/>
    <cellStyle name="20% - Accent6 6 3 5 2" xfId="12329" xr:uid="{8AD0F44C-7FAA-41AC-A943-96781B622036}"/>
    <cellStyle name="20% - Accent6 6 3 6" xfId="6068" xr:uid="{F67A1C68-134F-4C54-AD6B-3C651B9DA501}"/>
    <cellStyle name="20% - Accent6 6 3 6 2" xfId="13251" xr:uid="{75C5B74C-1724-4DF9-AE03-078244741F87}"/>
    <cellStyle name="20% - Accent6 6 3 7" xfId="6637" xr:uid="{0DA6E812-2BA8-466F-9BBB-241664FBF69B}"/>
    <cellStyle name="20% - Accent6 6 3 7 2" xfId="13830" xr:uid="{2F481ECB-9BD8-4843-BE24-2B437A255434}"/>
    <cellStyle name="20% - Accent6 6 3 8" xfId="7306" xr:uid="{459D2C7C-D12B-4F26-84F8-49262E07C2C2}"/>
    <cellStyle name="20% - Accent6 6 3 8 2" xfId="14499" xr:uid="{E0988DAA-FF3E-4314-B2EB-09B40CBABEFA}"/>
    <cellStyle name="20% - Accent6 6 3 9" xfId="8498" xr:uid="{3DF1A700-4447-47B6-9568-854FF8C18B1F}"/>
    <cellStyle name="20% - Accent6 6 3 9 2" xfId="15526" xr:uid="{BF9CB64A-FF40-4B79-9747-8A538E18636A}"/>
    <cellStyle name="20% - Accent6 6 4" xfId="1534" xr:uid="{90DF4B32-9281-4A91-B7B4-49DEB821DCAB}"/>
    <cellStyle name="20% - Accent6 6 4 2" xfId="3245" xr:uid="{ADDBC2AE-28BA-44D0-BFD7-964D35426069}"/>
    <cellStyle name="20% - Accent6 6 4 2 2" xfId="10911" xr:uid="{F323E326-8264-44F9-9B43-8B9CB2F1CDCE}"/>
    <cellStyle name="20% - Accent6 6 4 3" xfId="4997" xr:uid="{85A8E433-789F-40EA-93E6-E86E3BAB565B}"/>
    <cellStyle name="20% - Accent6 6 4 3 2" xfId="12405" xr:uid="{7C6ECB77-AAF8-480D-A0D3-A9AC3285F1A1}"/>
    <cellStyle name="20% - Accent6 6 4 4" xfId="7309" xr:uid="{001D9702-43E0-41B1-B1EF-E4923349454C}"/>
    <cellStyle name="20% - Accent6 6 4 4 2" xfId="14502" xr:uid="{F74F5BE7-E266-40A3-8714-B11C94C66C95}"/>
    <cellStyle name="20% - Accent6 6 4 5" xfId="8788" xr:uid="{F2886A80-7955-4A7A-868B-94C58F75C9DE}"/>
    <cellStyle name="20% - Accent6 6 4 5 2" xfId="15818" xr:uid="{8EC2D445-F2EB-46F9-8E6F-C0D3EA18C3DC}"/>
    <cellStyle name="20% - Accent6 6 4 6" xfId="9976" xr:uid="{3EF21BD9-125F-4427-BE46-805F0981B50E}"/>
    <cellStyle name="20% - Accent6 6 5" xfId="3238" xr:uid="{BA541B94-B672-46E9-8140-28C8B599C31F}"/>
    <cellStyle name="20% - Accent6 6 5 2" xfId="7310" xr:uid="{0759B491-21D3-47C8-885D-41FDD8905A7F}"/>
    <cellStyle name="20% - Accent6 6 5 2 2" xfId="14503" xr:uid="{E84D88E9-3A66-408B-A6DC-41654EB231B5}"/>
    <cellStyle name="20% - Accent6 6 5 3" xfId="10904" xr:uid="{2D1E8E01-EBED-4010-8A32-13E7D5F8CBE4}"/>
    <cellStyle name="20% - Accent6 6 6" xfId="4228" xr:uid="{303C5EA4-82E8-4037-AD3C-7BE2D3048183}"/>
    <cellStyle name="20% - Accent6 6 6 2" xfId="11630" xr:uid="{C33080CD-6104-4288-A6D5-1EB72637EE4C}"/>
    <cellStyle name="20% - Accent6 6 7" xfId="4861" xr:uid="{CF8E7028-2142-4E78-8A73-7F41E2C6F95F}"/>
    <cellStyle name="20% - Accent6 6 7 2" xfId="12266" xr:uid="{DAB92633-77B0-4407-9CC9-264006F5FEB5}"/>
    <cellStyle name="20% - Accent6 6 8" xfId="5779" xr:uid="{E4E03DB1-9756-4831-BD8E-B1D333A3A031}"/>
    <cellStyle name="20% - Accent6 6 8 2" xfId="12962" xr:uid="{B79AA744-32B5-4702-BE01-5D8B47E4DE6D}"/>
    <cellStyle name="20% - Accent6 6 9" xfId="6348" xr:uid="{24708361-9230-4AA0-8A80-8B3C19DB3319}"/>
    <cellStyle name="20% - Accent6 6 9 2" xfId="13541" xr:uid="{C6259717-D830-4D64-83E1-DE498B717E12}"/>
    <cellStyle name="20% - Accent6 7" xfId="277" xr:uid="{5AE6093E-EB2D-4FAE-BE32-B0C3F540D997}"/>
    <cellStyle name="20% - Accent6 7 10" xfId="8234" xr:uid="{C931A577-084D-4DF1-89B2-851E6E83B569}"/>
    <cellStyle name="20% - Accent6 7 10 2" xfId="15262" xr:uid="{C948536B-E601-4C22-9CE4-5440F970A786}"/>
    <cellStyle name="20% - Accent6 7 11" xfId="9977" xr:uid="{2AEA6109-C80B-4023-B3B1-74E611337CE4}"/>
    <cellStyle name="20% - Accent6 7 12" xfId="1535" xr:uid="{5DD6EB70-1631-45AA-862D-1D61884A5218}"/>
    <cellStyle name="20% - Accent6 7 2" xfId="643" xr:uid="{604C6880-3143-4B33-ABF4-AAFE9AEA9255}"/>
    <cellStyle name="20% - Accent6 7 2 10" xfId="9978" xr:uid="{FBFBE395-8094-4BC6-A6F4-85DEDD1094AF}"/>
    <cellStyle name="20% - Accent6 7 2 11" xfId="1536" xr:uid="{72E3A6B8-128D-48C6-BA05-A4A0B177FEDD}"/>
    <cellStyle name="20% - Accent6 7 2 2" xfId="1537" xr:uid="{ED759E62-CBB6-4EC9-A5CD-1A32B2B5C406}"/>
    <cellStyle name="20% - Accent6 7 2 2 2" xfId="3248" xr:uid="{E3D468DD-1DC0-4427-AF34-C1133491700E}"/>
    <cellStyle name="20% - Accent6 7 2 2 2 2" xfId="10914" xr:uid="{412C8107-D74E-41AB-9CA0-109E4F9EAB61}"/>
    <cellStyle name="20% - Accent6 7 2 2 3" xfId="4153" xr:uid="{A845085F-4A91-4348-A7CC-307000423472}"/>
    <cellStyle name="20% - Accent6 7 2 2 3 2" xfId="11555" xr:uid="{56267F77-5149-42DB-B167-97DFAA896913}"/>
    <cellStyle name="20% - Accent6 7 2 2 4" xfId="7313" xr:uid="{020D660C-D4BA-4968-9768-33A1427D13E2}"/>
    <cellStyle name="20% - Accent6 7 2 2 4 2" xfId="14506" xr:uid="{EA91AA4A-BB42-4851-8F81-FFDF363EC5EF}"/>
    <cellStyle name="20% - Accent6 7 2 2 5" xfId="9102" xr:uid="{2EE3F00B-915D-41D6-84D1-32DEA260A940}"/>
    <cellStyle name="20% - Accent6 7 2 2 5 2" xfId="16132" xr:uid="{08F9A1DF-B66E-4D73-9010-56FEC8741E09}"/>
    <cellStyle name="20% - Accent6 7 2 2 6" xfId="9979" xr:uid="{5A7FC29E-2E0C-4E05-B7E4-3CBD1881C041}"/>
    <cellStyle name="20% - Accent6 7 2 3" xfId="3247" xr:uid="{A9124135-32AD-4452-B711-BAEF877EC606}"/>
    <cellStyle name="20% - Accent6 7 2 3 2" xfId="7314" xr:uid="{E039960E-5B35-4236-A1AC-1506A85B4FE3}"/>
    <cellStyle name="20% - Accent6 7 2 3 2 2" xfId="14507" xr:uid="{E021C4D7-0697-4BFB-B9E7-F6A7C441CA68}"/>
    <cellStyle name="20% - Accent6 7 2 3 3" xfId="10913" xr:uid="{740CAA8D-2914-4704-8125-3BB62C667E8A}"/>
    <cellStyle name="20% - Accent6 7 2 4" xfId="4555" xr:uid="{2A4FC976-DEC8-4D2F-9233-D1A0254849C5}"/>
    <cellStyle name="20% - Accent6 7 2 4 2" xfId="11954" xr:uid="{7480A210-F8A9-4D0A-912B-8E392E6F0EB3}"/>
    <cellStyle name="20% - Accent6 7 2 5" xfId="5049" xr:uid="{F9192C49-2AF5-4911-94C3-B124ED6DB3B6}"/>
    <cellStyle name="20% - Accent6 7 2 5 2" xfId="12457" xr:uid="{0782AB16-FB57-4B9F-97F6-02A0B4DF767D}"/>
    <cellStyle name="20% - Accent6 7 2 6" xfId="6093" xr:uid="{AD3F3DFB-DD1E-49CC-A94F-86C29786C3FE}"/>
    <cellStyle name="20% - Accent6 7 2 6 2" xfId="13276" xr:uid="{ECE4062C-783F-4E61-8923-89AB54B3BCFE}"/>
    <cellStyle name="20% - Accent6 7 2 7" xfId="6662" xr:uid="{496042F6-1CD3-4E3E-AFFD-A260016C3EE1}"/>
    <cellStyle name="20% - Accent6 7 2 7 2" xfId="13855" xr:uid="{6948B9A7-034F-476A-AD19-BA6AC563AFA8}"/>
    <cellStyle name="20% - Accent6 7 2 8" xfId="7312" xr:uid="{554F0AD0-1169-424C-BA6E-087C5209C11F}"/>
    <cellStyle name="20% - Accent6 7 2 8 2" xfId="14505" xr:uid="{25249DDD-A8CE-4B18-BC61-8115F3AF770A}"/>
    <cellStyle name="20% - Accent6 7 2 9" xfId="8523" xr:uid="{94E549D0-2B10-46CF-B992-21063AEE2134}"/>
    <cellStyle name="20% - Accent6 7 2 9 2" xfId="15551" xr:uid="{6566093A-28B0-4B80-9619-092F22B43E1D}"/>
    <cellStyle name="20% - Accent6 7 3" xfId="1538" xr:uid="{1DE1F2BC-FE12-4FAE-A6C2-DFC444FEDCFA}"/>
    <cellStyle name="20% - Accent6 7 3 2" xfId="3249" xr:uid="{5394BBF9-1E2B-4D1B-8BAA-9419D1085395}"/>
    <cellStyle name="20% - Accent6 7 3 2 2" xfId="10915" xr:uid="{2C9D504E-FBDB-4D42-A9B3-C7A28A891D58}"/>
    <cellStyle name="20% - Accent6 7 3 3" xfId="5009" xr:uid="{855D731A-624D-4DDC-837D-26CDAE2B287F}"/>
    <cellStyle name="20% - Accent6 7 3 3 2" xfId="12417" xr:uid="{5AFE0A8D-B5CB-4103-98D0-AE9DBEFCEAA5}"/>
    <cellStyle name="20% - Accent6 7 3 4" xfId="7315" xr:uid="{80F2305E-F5C6-47A9-8A50-094BE4C1DF6B}"/>
    <cellStyle name="20% - Accent6 7 3 4 2" xfId="14508" xr:uid="{0A471D56-174C-4A8E-A9F2-03B56C5C107E}"/>
    <cellStyle name="20% - Accent6 7 3 5" xfId="8813" xr:uid="{A8925124-9EAB-44F9-9B16-FB03468AA128}"/>
    <cellStyle name="20% - Accent6 7 3 5 2" xfId="15843" xr:uid="{BE1BB894-9EA1-465F-975E-95F3786DA63F}"/>
    <cellStyle name="20% - Accent6 7 3 6" xfId="9980" xr:uid="{7991B05E-9738-4852-9C53-C993010724F9}"/>
    <cellStyle name="20% - Accent6 7 4" xfId="3246" xr:uid="{29393E42-7000-4959-BE64-8C2C3C4361FE}"/>
    <cellStyle name="20% - Accent6 7 4 2" xfId="7316" xr:uid="{8389B14D-53CC-49D1-B9C0-26FC1534CC77}"/>
    <cellStyle name="20% - Accent6 7 4 2 2" xfId="14509" xr:uid="{96DFE684-2B14-4B14-A5E7-4E501C1A528C}"/>
    <cellStyle name="20% - Accent6 7 4 3" xfId="10912" xr:uid="{1478CE60-8049-42CE-81A3-3213BB212103}"/>
    <cellStyle name="20% - Accent6 7 5" xfId="4253" xr:uid="{24679DD0-83F3-4484-9604-284549D1D894}"/>
    <cellStyle name="20% - Accent6 7 5 2" xfId="11655" xr:uid="{811842C1-B888-4936-B9CD-2152EBA8A40C}"/>
    <cellStyle name="20% - Accent6 7 6" xfId="4847" xr:uid="{6E3C05AF-8681-4CF5-BC65-BE09C04280FA}"/>
    <cellStyle name="20% - Accent6 7 6 2" xfId="12252" xr:uid="{8FAB2738-48B4-418B-BCA9-2F0BB9C50612}"/>
    <cellStyle name="20% - Accent6 7 7" xfId="5804" xr:uid="{AACFAF45-50FA-45DD-8B6B-A8E35455ECFA}"/>
    <cellStyle name="20% - Accent6 7 7 2" xfId="12987" xr:uid="{7A649FD9-6869-4C91-8B52-9DD240428A5C}"/>
    <cellStyle name="20% - Accent6 7 8" xfId="6373" xr:uid="{4C4ABBA4-6BB6-4735-81AA-30E53AEAD063}"/>
    <cellStyle name="20% - Accent6 7 8 2" xfId="13566" xr:uid="{0C993F2D-84B1-4C86-8EBC-B6643B44B25D}"/>
    <cellStyle name="20% - Accent6 7 9" xfId="7311" xr:uid="{4BA83E56-AA38-4F7E-B76D-B49EAADFD107}"/>
    <cellStyle name="20% - Accent6 7 9 2" xfId="14504" xr:uid="{02E95076-BAC8-470E-86F6-D674C36C8DF9}"/>
    <cellStyle name="20% - Accent6 8" xfId="291" xr:uid="{0C1F7654-89F4-4C21-AA84-D290469AB69A}"/>
    <cellStyle name="20% - Accent6 8 10" xfId="9981" xr:uid="{B4DC4BAB-B54E-48F9-BFEA-CDF22D8445E0}"/>
    <cellStyle name="20% - Accent6 8 11" xfId="1539" xr:uid="{563E4A19-5490-4DCF-97EE-29665EE1C4E9}"/>
    <cellStyle name="20% - Accent6 8 2" xfId="657" xr:uid="{1A80E8C2-3D81-42CF-B125-8DA010B24594}"/>
    <cellStyle name="20% - Accent6 8 2 2" xfId="3251" xr:uid="{07E40D1B-B318-4B44-B3AA-8CAE2761BF37}"/>
    <cellStyle name="20% - Accent6 8 2 2 2" xfId="10917" xr:uid="{32E98D9E-E14C-4923-92E2-F52F7C132421}"/>
    <cellStyle name="20% - Accent6 8 2 3" xfId="4173" xr:uid="{25817225-C3C7-4064-BAE3-693AE612FEA3}"/>
    <cellStyle name="20% - Accent6 8 2 3 2" xfId="11575" xr:uid="{B502B061-B77D-46E3-9008-4D8BA2220A85}"/>
    <cellStyle name="20% - Accent6 8 2 4" xfId="7318" xr:uid="{D94AAF29-906F-424F-89CF-44392A8A1C88}"/>
    <cellStyle name="20% - Accent6 8 2 4 2" xfId="14511" xr:uid="{3757694D-F8B7-451D-90B2-31D91D6F8D28}"/>
    <cellStyle name="20% - Accent6 8 2 5" xfId="8951" xr:uid="{43D0B87E-38EE-4B48-9788-7C0E9359914F}"/>
    <cellStyle name="20% - Accent6 8 2 5 2" xfId="15981" xr:uid="{1FB72390-5896-4947-B70D-379F27FB5C3A}"/>
    <cellStyle name="20% - Accent6 8 2 6" xfId="9982" xr:uid="{01B0DFDA-AAAD-4DD5-A1B8-6BEEC5C37CB2}"/>
    <cellStyle name="20% - Accent6 8 2 7" xfId="1540" xr:uid="{5BBD63BB-9F95-42D8-B735-B54A91DF947F}"/>
    <cellStyle name="20% - Accent6 8 3" xfId="3250" xr:uid="{4C584EB9-7CE6-49E4-857A-97F57E22A2C5}"/>
    <cellStyle name="20% - Accent6 8 3 2" xfId="7319" xr:uid="{399EFE58-55FF-465C-821D-6F8B3B93698B}"/>
    <cellStyle name="20% - Accent6 8 3 2 2" xfId="14512" xr:uid="{8FB01B98-18CC-446A-A784-0D086DA8C083}"/>
    <cellStyle name="20% - Accent6 8 3 3" xfId="10916" xr:uid="{B1A48841-F7DD-4F77-8069-2D249329106D}"/>
    <cellStyle name="20% - Accent6 8 4" xfId="4394" xr:uid="{44DD24A2-385B-4E97-8036-ADC441CA2716}"/>
    <cellStyle name="20% - Accent6 8 4 2" xfId="11795" xr:uid="{55A8F417-A8C1-49A9-9A96-33B462915D35}"/>
    <cellStyle name="20% - Accent6 8 5" xfId="4995" xr:uid="{503127DB-9633-4E61-B5AA-93491AC96711}"/>
    <cellStyle name="20% - Accent6 8 5 2" xfId="12403" xr:uid="{24789D9C-379B-44E0-AFEE-AEB2730C9CCD}"/>
    <cellStyle name="20% - Accent6 8 6" xfId="5942" xr:uid="{42FCD6E4-ED85-45F5-8AF3-C0A23FA7FF5D}"/>
    <cellStyle name="20% - Accent6 8 6 2" xfId="13125" xr:uid="{3A051C3C-244A-4463-B4DD-F6E7A8F7CB26}"/>
    <cellStyle name="20% - Accent6 8 7" xfId="6511" xr:uid="{3F7DC186-B4BE-441D-9CFA-681460F351F3}"/>
    <cellStyle name="20% - Accent6 8 7 2" xfId="13704" xr:uid="{CA92795B-6708-4CC6-80F1-E5C8B2F5FBDF}"/>
    <cellStyle name="20% - Accent6 8 8" xfId="7317" xr:uid="{E1F261D8-42EF-43B9-9B93-498D736874F9}"/>
    <cellStyle name="20% - Accent6 8 8 2" xfId="14510" xr:uid="{1A06065B-64CA-43FF-8FF2-07148C8E4DC8}"/>
    <cellStyle name="20% - Accent6 8 9" xfId="8372" xr:uid="{D06A14D1-6406-4B98-8990-0572BEB714A5}"/>
    <cellStyle name="20% - Accent6 8 9 2" xfId="15400" xr:uid="{822F064B-6D8E-469B-9624-1FF03D33CFF7}"/>
    <cellStyle name="20% - Accent6 9" xfId="304" xr:uid="{DB298B9D-1E14-4BF2-9B46-B71C016D5C53}"/>
    <cellStyle name="20% - Accent6 9 2" xfId="670" xr:uid="{0DA2ED82-549D-4729-8E93-6979EE33A9B3}"/>
    <cellStyle name="20% - Accent6 9 2 2" xfId="10918" xr:uid="{41722D46-45BA-4957-BAE2-41DD4D68DEA9}"/>
    <cellStyle name="20% - Accent6 9 2 3" xfId="3252" xr:uid="{3A5B268E-E45E-4241-9521-17E58488A0FF}"/>
    <cellStyle name="20% - Accent6 9 3" xfId="4871" xr:uid="{A36F129E-FFAB-4441-AE9D-AA5499869150}"/>
    <cellStyle name="20% - Accent6 9 3 2" xfId="12276" xr:uid="{5F441D69-A7E9-4D81-988D-AA3BBE2B78AD}"/>
    <cellStyle name="20% - Accent6 9 4" xfId="7320" xr:uid="{BBCFE5E6-C4D8-449B-851D-F28ABA1942A7}"/>
    <cellStyle name="20% - Accent6 9 4 2" xfId="14513" xr:uid="{CE83CCD6-5730-4CEB-8E06-1740C7F448D0}"/>
    <cellStyle name="20% - Accent6 9 5" xfId="9333" xr:uid="{9A82B4E9-C107-4EC1-B9E3-52F7FC3E2319}"/>
    <cellStyle name="20% - Accent6 9 5 2" xfId="16316" xr:uid="{AEB57200-1891-40CE-9160-52CB0B4AD060}"/>
    <cellStyle name="20% - Accent6 9 6" xfId="9983" xr:uid="{369A730E-EC6F-43E5-BB93-0817EE82BDC6}"/>
    <cellStyle name="20% - Accent6 9 7" xfId="1541" xr:uid="{B67359E5-C01A-4920-8E36-004FA533ED10}"/>
    <cellStyle name="40% - Accent1" xfId="27" builtinId="31" customBuiltin="1"/>
    <cellStyle name="40% - Accent1 10" xfId="308" xr:uid="{ECC1028E-84C5-4089-94FD-5EAC476B20D1}"/>
    <cellStyle name="40% - Accent1 10 2" xfId="674" xr:uid="{7506EAA3-A9D7-485F-9748-191B827AC963}"/>
    <cellStyle name="40% - Accent1 10 2 2" xfId="4155" xr:uid="{D3B9F945-F9AE-43C7-80A9-092F3A6D7DE4}"/>
    <cellStyle name="40% - Accent1 10 2 2 2" xfId="11557" xr:uid="{0812861D-A009-438B-AFFC-A17427B93090}"/>
    <cellStyle name="40% - Accent1 10 2 3" xfId="7323" xr:uid="{964C06A8-2BD0-4CEC-B913-94151D5F0870}"/>
    <cellStyle name="40% - Accent1 10 2 3 2" xfId="14516" xr:uid="{F7DF4CF4-E65B-4CDB-A94B-59B1EEBF3375}"/>
    <cellStyle name="40% - Accent1 10 2 4" xfId="10920" xr:uid="{7B6681DD-535A-4867-93E7-F0109525CB5D}"/>
    <cellStyle name="40% - Accent1 10 2 5" xfId="3254" xr:uid="{914011F3-FD50-4226-A2AC-4901467FFCBE}"/>
    <cellStyle name="40% - Accent1 10 3" xfId="4949" xr:uid="{7C27964B-0BD9-4F9C-A141-DD5329FEA552}"/>
    <cellStyle name="40% - Accent1 10 3 2" xfId="12355" xr:uid="{C2219AD8-14EA-4C2F-89DB-68D0E203E6AE}"/>
    <cellStyle name="40% - Accent1 10 4" xfId="7322" xr:uid="{0427F06E-16E3-4323-A7BA-7F69D36EA430}"/>
    <cellStyle name="40% - Accent1 10 4 2" xfId="14515" xr:uid="{C5CFCF46-2CF7-463F-9011-C515381F087D}"/>
    <cellStyle name="40% - Accent1 10 5" xfId="9423" xr:uid="{E31942FD-1665-4A7C-AA9A-D2CE664E6BDF}"/>
    <cellStyle name="40% - Accent1 10 5 2" xfId="16406" xr:uid="{AC317FA8-6324-4F5D-BA67-C4454B416E97}"/>
    <cellStyle name="40% - Accent1 10 6" xfId="9985" xr:uid="{9634D2EC-D799-4E20-9375-107CDD61C0B3}"/>
    <cellStyle name="40% - Accent1 10 7" xfId="1543" xr:uid="{6CD5B874-2BCD-4ADE-BFEE-5C96D3BF6D41}"/>
    <cellStyle name="40% - Accent1 11" xfId="321" xr:uid="{55385318-F472-4D48-A1DA-F7065E34A663}"/>
    <cellStyle name="40% - Accent1 11 2" xfId="687" xr:uid="{5663825C-B27B-4FF8-AE04-1023F12F73CE}"/>
    <cellStyle name="40% - Accent1 11 2 2" xfId="10921" xr:uid="{7DFA15B0-1AA5-4AB0-87D0-CE38C4103F7F}"/>
    <cellStyle name="40% - Accent1 11 2 3" xfId="3255" xr:uid="{E59E4623-B307-43E3-A5DF-C7E6FBF9514E}"/>
    <cellStyle name="40% - Accent1 11 3" xfId="4695" xr:uid="{7FFF0D1D-8FF9-4C36-AB1E-AC405C9AC2D1}"/>
    <cellStyle name="40% - Accent1 11 3 2" xfId="12094" xr:uid="{1E7ECD83-2DE6-4CB0-A2B3-315F024EAAC3}"/>
    <cellStyle name="40% - Accent1 11 4" xfId="7324" xr:uid="{2277A2EA-0F39-465E-8138-EB05818B2D80}"/>
    <cellStyle name="40% - Accent1 11 4 2" xfId="14517" xr:uid="{7E71AC98-A939-412C-881D-1822AB953DD9}"/>
    <cellStyle name="40% - Accent1 11 5" xfId="9512" xr:uid="{768A403D-AC2B-490E-828E-A71410F7B25E}"/>
    <cellStyle name="40% - Accent1 11 5 2" xfId="16495" xr:uid="{506393FC-371D-4ABD-8A18-44F872FD1D66}"/>
    <cellStyle name="40% - Accent1 11 6" xfId="9986" xr:uid="{8C362E92-546A-49F5-99C0-9090ADB3B7FC}"/>
    <cellStyle name="40% - Accent1 11 7" xfId="1544" xr:uid="{654644C6-CF6F-4070-8C43-3AEB8F359E7C}"/>
    <cellStyle name="40% - Accent1 12" xfId="334" xr:uid="{1666C7E1-A047-4870-8D5E-FE91DAA5866D}"/>
    <cellStyle name="40% - Accent1 12 2" xfId="700" xr:uid="{88671C2B-6BC9-4F61-9AB9-772AD885E994}"/>
    <cellStyle name="40% - Accent1 12 2 2" xfId="3257" xr:uid="{CA0C4AD0-6688-4818-BB4A-2D771DD19FA7}"/>
    <cellStyle name="40% - Accent1 12 2 2 2" xfId="10923" xr:uid="{FCFFF9C8-339B-4F0F-828E-1BD9C780ADCF}"/>
    <cellStyle name="40% - Accent1 12 2 3" xfId="5065" xr:uid="{B6558BD6-7549-48CB-B3A7-DF521F133E8E}"/>
    <cellStyle name="40% - Accent1 12 2 3 2" xfId="12473" xr:uid="{6BCCD321-97AF-4803-A224-10887CB0D2CD}"/>
    <cellStyle name="40% - Accent1 12 2 4" xfId="7326" xr:uid="{81BE07F9-7F6E-4C70-9FF8-AA1DE89C1D6D}"/>
    <cellStyle name="40% - Accent1 12 2 4 2" xfId="14519" xr:uid="{6877F5E9-8ED1-4E5D-97A4-0EAAD209D603}"/>
    <cellStyle name="40% - Accent1 12 2 5" xfId="9988" xr:uid="{F47D3B80-6055-4B56-A766-2C1DE53C267A}"/>
    <cellStyle name="40% - Accent1 12 2 6" xfId="1546" xr:uid="{28582901-B1B4-4129-9774-95DC0C5E919F}"/>
    <cellStyle name="40% - Accent1 12 3" xfId="3256" xr:uid="{B3B06644-933E-454D-9C7E-796EBAFA0619}"/>
    <cellStyle name="40% - Accent1 12 3 2" xfId="10922" xr:uid="{827EF610-B927-4329-BBEB-2159059F5FA2}"/>
    <cellStyle name="40% - Accent1 12 4" xfId="4053" xr:uid="{0F49568A-6A07-4473-B3B2-B4770C6FADFE}"/>
    <cellStyle name="40% - Accent1 12 4 2" xfId="11454" xr:uid="{F990E0F4-D586-4519-9DB8-FF36112641DD}"/>
    <cellStyle name="40% - Accent1 12 5" xfId="7325" xr:uid="{24566198-478A-4BDF-A46A-2C1BB31B6885}"/>
    <cellStyle name="40% - Accent1 12 5 2" xfId="14518" xr:uid="{39560C06-9E27-44C7-9425-856CF89DD16E}"/>
    <cellStyle name="40% - Accent1 12 6" xfId="8667" xr:uid="{B5C38A30-9C7E-4F18-B952-EC186340CEB7}"/>
    <cellStyle name="40% - Accent1 12 6 2" xfId="15696" xr:uid="{C4381878-B2EC-4A54-8DB7-0E8030806020}"/>
    <cellStyle name="40% - Accent1 12 7" xfId="9987" xr:uid="{2901B0A8-412D-47A5-B6A0-886B9B144442}"/>
    <cellStyle name="40% - Accent1 12 8" xfId="1545" xr:uid="{3DA67765-66B9-4767-9A7A-B12A7B7161B4}"/>
    <cellStyle name="40% - Accent1 13" xfId="347" xr:uid="{A5692BDD-A0AF-4D91-8C62-E3E27CA392DF}"/>
    <cellStyle name="40% - Accent1 13 2" xfId="715" xr:uid="{09F0BE3B-21FF-4107-8DDC-89433964DA4B}"/>
    <cellStyle name="40% - Accent1 13 2 2" xfId="10924" xr:uid="{D9697BB7-C069-4447-920A-8EAEED13747D}"/>
    <cellStyle name="40% - Accent1 13 2 3" xfId="3258" xr:uid="{F91E6E63-A808-4BD2-8BC6-617991C195D5}"/>
    <cellStyle name="40% - Accent1 13 3" xfId="4066" xr:uid="{04C0CA2C-C213-4CA3-9137-4054AC2AD2ED}"/>
    <cellStyle name="40% - Accent1 13 3 2" xfId="11467" xr:uid="{E8DDEEBA-E7C1-42E4-942C-4A71EAD31FEA}"/>
    <cellStyle name="40% - Accent1 13 4" xfId="7327" xr:uid="{04ED70F2-8E46-4C56-B047-F0BFFE2E4530}"/>
    <cellStyle name="40% - Accent1 13 4 2" xfId="14520" xr:uid="{D987CB64-D2F9-405D-9A31-09D78573B7D2}"/>
    <cellStyle name="40% - Accent1 13 5" xfId="9989" xr:uid="{2FACBF0F-B18D-48C5-AEEA-9773E1B715BA}"/>
    <cellStyle name="40% - Accent1 13 6" xfId="1547" xr:uid="{28EBBC3B-631E-4C34-93B5-092B3EBF2B89}"/>
    <cellStyle name="40% - Accent1 14" xfId="360" xr:uid="{1301FEE2-049D-4EA8-A2EE-7578D7B291EE}"/>
    <cellStyle name="40% - Accent1 14 2" xfId="728" xr:uid="{C706BB85-987D-48F0-BA44-B157FDB91560}"/>
    <cellStyle name="40% - Accent1 14 2 2" xfId="10925" xr:uid="{EEC26693-99C4-4B28-8673-1FD4263F5B2C}"/>
    <cellStyle name="40% - Accent1 14 2 3" xfId="3259" xr:uid="{A56B43E4-CEFD-4D25-8D84-3CE91B84F0FA}"/>
    <cellStyle name="40% - Accent1 14 3" xfId="4979" xr:uid="{F06C2962-9B2D-4DA1-A8D4-CB7B98808710}"/>
    <cellStyle name="40% - Accent1 14 3 2" xfId="12387" xr:uid="{EDA109F6-62B6-47A0-AB8A-56183C55C65B}"/>
    <cellStyle name="40% - Accent1 14 4" xfId="7328" xr:uid="{EF0D271B-81F5-4705-9ED2-3059E855479B}"/>
    <cellStyle name="40% - Accent1 14 4 2" xfId="14521" xr:uid="{759D3420-436A-4D4F-AF0C-E7BF17D4FF7B}"/>
    <cellStyle name="40% - Accent1 14 5" xfId="9990" xr:uid="{7CACF194-0592-474D-B320-C0AB990A236C}"/>
    <cellStyle name="40% - Accent1 14 6" xfId="1548" xr:uid="{F9CAA6EA-B87E-40F1-8020-C2B3F5A54584}"/>
    <cellStyle name="40% - Accent1 15" xfId="373" xr:uid="{10F12879-4A4C-490C-B6C2-0A01AA619328}"/>
    <cellStyle name="40% - Accent1 15 2" xfId="741" xr:uid="{E8B0D6AF-1D7B-42C4-916A-6C637DA55715}"/>
    <cellStyle name="40% - Accent1 15 2 2" xfId="10926" xr:uid="{0A16F48B-9AA0-4355-9E42-72341D8DAEE8}"/>
    <cellStyle name="40% - Accent1 15 2 3" xfId="3260" xr:uid="{045B5C50-1234-4DF7-96B7-5952C9EA3630}"/>
    <cellStyle name="40% - Accent1 15 3" xfId="4974" xr:uid="{23BE9DE6-8340-4FEC-8C43-A64BF3625475}"/>
    <cellStyle name="40% - Accent1 15 3 2" xfId="12382" xr:uid="{6A016001-4854-492A-B913-0B8E4B36E2C1}"/>
    <cellStyle name="40% - Accent1 15 4" xfId="7329" xr:uid="{65A6FE2B-E0FE-465D-BAEB-AFE6BB5388F9}"/>
    <cellStyle name="40% - Accent1 15 4 2" xfId="14522" xr:uid="{8AECA6D9-94A5-4772-A11B-E2144467BF58}"/>
    <cellStyle name="40% - Accent1 15 5" xfId="9991" xr:uid="{E88F0EDC-11BE-40BA-8E9F-E02AB2172122}"/>
    <cellStyle name="40% - Accent1 15 6" xfId="1549" xr:uid="{4F8559FB-A1BA-4A04-88B0-A421A1E3178D}"/>
    <cellStyle name="40% - Accent1 16" xfId="386" xr:uid="{750FF19E-A457-4267-B8FB-E945EB76D2F9}"/>
    <cellStyle name="40% - Accent1 16 2" xfId="754" xr:uid="{0EF16981-F3E9-41C6-9FDA-C3803577C490}"/>
    <cellStyle name="40% - Accent1 16 2 2" xfId="10927" xr:uid="{6319C90D-82A7-4F8B-A932-44C95007611C}"/>
    <cellStyle name="40% - Accent1 16 2 3" xfId="3261" xr:uid="{B5DB2E71-135F-45FE-AAC8-7659D30F6D5E}"/>
    <cellStyle name="40% - Accent1 16 3" xfId="4918" xr:uid="{95DBAD12-B643-4862-9E3F-40C5B11C7D06}"/>
    <cellStyle name="40% - Accent1 16 3 2" xfId="12324" xr:uid="{32C889FC-1100-4BAF-B7F4-4B8A561CD702}"/>
    <cellStyle name="40% - Accent1 16 4" xfId="7330" xr:uid="{A0D418F7-50A7-480C-98EA-2323A9B22167}"/>
    <cellStyle name="40% - Accent1 16 4 2" xfId="14523" xr:uid="{DA26F055-475E-4E29-A17C-CD76AF315641}"/>
    <cellStyle name="40% - Accent1 16 5" xfId="9992" xr:uid="{6E48618D-23ED-4745-A6F2-811332E5C91D}"/>
    <cellStyle name="40% - Accent1 16 6" xfId="1550" xr:uid="{C5BD1683-111C-46D4-A888-A1CC12BC9345}"/>
    <cellStyle name="40% - Accent1 17" xfId="399" xr:uid="{414C3446-958B-4705-81A4-AF360D1544CD}"/>
    <cellStyle name="40% - Accent1 17 2" xfId="767" xr:uid="{4F80A983-B9AB-493B-ACEC-01826C16954D}"/>
    <cellStyle name="40% - Accent1 17 2 2" xfId="10928" xr:uid="{6289FB5E-9981-4762-9619-35B832970F16}"/>
    <cellStyle name="40% - Accent1 17 2 3" xfId="3262" xr:uid="{D7CFC4C7-CC1C-4352-A0DE-765EE20B37EB}"/>
    <cellStyle name="40% - Accent1 17 3" xfId="4258" xr:uid="{C13F92C8-1CF7-40E1-9E01-AF981602766C}"/>
    <cellStyle name="40% - Accent1 17 3 2" xfId="11660" xr:uid="{C2640FEF-5F1D-4C83-9338-C5865C1AB298}"/>
    <cellStyle name="40% - Accent1 17 4" xfId="7331" xr:uid="{AD0C6179-A2F9-4EB2-A890-CD5E5C69C29E}"/>
    <cellStyle name="40% - Accent1 17 4 2" xfId="14524" xr:uid="{3886DB09-2EEC-4AFE-B1C6-6F36929C3518}"/>
    <cellStyle name="40% - Accent1 17 5" xfId="9993" xr:uid="{85A23FEE-165C-4DB0-AEA3-DDF15C8566C3}"/>
    <cellStyle name="40% - Accent1 17 6" xfId="1551" xr:uid="{61022FCE-D310-47DA-A40D-8999FA0963B4}"/>
    <cellStyle name="40% - Accent1 18" xfId="412" xr:uid="{61441625-D192-4189-AF3D-7834EAF55245}"/>
    <cellStyle name="40% - Accent1 18 2" xfId="780" xr:uid="{9844EEB9-D792-419C-A5BB-C21C2FDF82AB}"/>
    <cellStyle name="40% - Accent1 18 2 2" xfId="10929" xr:uid="{80EDB0BC-7E97-4580-BCE5-01C12D8F8DBC}"/>
    <cellStyle name="40% - Accent1 18 2 3" xfId="3263" xr:uid="{0A75325D-9466-4ECF-9A1B-CAEE5D328B93}"/>
    <cellStyle name="40% - Accent1 18 3" xfId="4960" xr:uid="{88ED7AC7-321D-4A7E-B612-1E38186348F6}"/>
    <cellStyle name="40% - Accent1 18 3 2" xfId="12366" xr:uid="{BEC8396F-143D-4D23-9D97-0297719B90EA}"/>
    <cellStyle name="40% - Accent1 18 4" xfId="7332" xr:uid="{33C7D279-127F-4848-B906-9089B5583A20}"/>
    <cellStyle name="40% - Accent1 18 4 2" xfId="14525" xr:uid="{F75199DB-2AFD-4730-B604-A7C2D70A226C}"/>
    <cellStyle name="40% - Accent1 18 5" xfId="9994" xr:uid="{A97E3DD3-A395-4EEE-95AB-A1208890BBC1}"/>
    <cellStyle name="40% - Accent1 18 6" xfId="1552" xr:uid="{991E0282-D01D-4E36-981C-932FFEA62130}"/>
    <cellStyle name="40% - Accent1 19" xfId="425" xr:uid="{253E4587-747B-47F4-A68B-F97E25057FE2}"/>
    <cellStyle name="40% - Accent1 19 2" xfId="793" xr:uid="{D65A203F-6FC2-460B-AA34-6CB6A24DCC0D}"/>
    <cellStyle name="40% - Accent1 19 2 2" xfId="11433" xr:uid="{EDF7FA5F-A544-4D54-8E50-E3A2867B638B}"/>
    <cellStyle name="40% - Accent1 19 3" xfId="4754" xr:uid="{E0578CC5-CB1B-480F-9E37-486AA145258F}"/>
    <cellStyle name="40% - Accent1 19 3 2" xfId="12157" xr:uid="{95B59BC2-37BF-4BAC-9538-AE6026D5B255}"/>
    <cellStyle name="40% - Accent1 19 4" xfId="7333" xr:uid="{413CC027-B2F5-4D1C-B83D-D38EAC137277}"/>
    <cellStyle name="40% - Accent1 19 4 2" xfId="14526" xr:uid="{826AFC1D-06F1-41C6-9C1A-9AA495F2AA48}"/>
    <cellStyle name="40% - Accent1 19 5" xfId="10496" xr:uid="{FC596B6F-79BF-475D-8BD5-26A1F466781F}"/>
    <cellStyle name="40% - Accent1 2" xfId="197" xr:uid="{BF74563E-BF62-4387-B4C6-9DE431B62E4F}"/>
    <cellStyle name="40% - Accent1 2 10" xfId="4135" xr:uid="{3C8CC840-8FAC-4A01-8EA8-7AFA6C2E10A8}"/>
    <cellStyle name="40% - Accent1 2 10 2" xfId="7335" xr:uid="{8685567E-714D-4691-986A-C342245431DF}"/>
    <cellStyle name="40% - Accent1 2 10 2 2" xfId="14528" xr:uid="{D7226C7A-4772-4EA8-9ADF-83EC67A287C9}"/>
    <cellStyle name="40% - Accent1 2 10 3" xfId="11537" xr:uid="{3358DAA9-378D-4022-9568-D2E9DCAD6943}"/>
    <cellStyle name="40% - Accent1 2 11" xfId="4968" xr:uid="{41E44184-1021-4F90-8293-4AD51591F5C6}"/>
    <cellStyle name="40% - Accent1 2 11 2" xfId="12374" xr:uid="{DDDD3A8A-6C36-4F65-A868-FF1F552E073D}"/>
    <cellStyle name="40% - Accent1 2 12" xfId="5709" xr:uid="{0F3CFCE8-646E-4745-B08E-2AD0BE758F3F}"/>
    <cellStyle name="40% - Accent1 2 12 2" xfId="12892" xr:uid="{43776308-1124-4863-A4AF-D497CC748CEA}"/>
    <cellStyle name="40% - Accent1 2 13" xfId="6278" xr:uid="{457780F6-5A4B-472B-A161-F740C57CA0EB}"/>
    <cellStyle name="40% - Accent1 2 13 2" xfId="13471" xr:uid="{D775E51E-1087-45E8-B5AA-7F9AE810CE2E}"/>
    <cellStyle name="40% - Accent1 2 14" xfId="7334" xr:uid="{6B2E171C-5221-4A5A-B192-6477E3600E68}"/>
    <cellStyle name="40% - Accent1 2 14 2" xfId="14527" xr:uid="{402E1A08-277E-436E-B345-4CFD008AB153}"/>
    <cellStyle name="40% - Accent1 2 15" xfId="8139" xr:uid="{648E2A4D-F22E-429A-A56A-592B43E7207B}"/>
    <cellStyle name="40% - Accent1 2 15 2" xfId="15167" xr:uid="{A77BE128-8A30-4142-AC59-F671F46FA84F}"/>
    <cellStyle name="40% - Accent1 2 16" xfId="9558" xr:uid="{34F3D7E7-9905-4718-8F66-1A22F6E85AFB}"/>
    <cellStyle name="40% - Accent1 2 17" xfId="9995" xr:uid="{917DF806-53D6-4AB6-8FF1-8FBA5224FB41}"/>
    <cellStyle name="40% - Accent1 2 18" xfId="1553" xr:uid="{606F1836-BD23-47C0-BA22-671B6ECB5BBA}"/>
    <cellStyle name="40% - Accent1 2 2" xfId="565" xr:uid="{912A34DC-FF52-47F4-BC21-DE184506A706}"/>
    <cellStyle name="40% - Accent1 2 2 10" xfId="7336" xr:uid="{94E73178-A16A-4465-A021-4AA55D21E045}"/>
    <cellStyle name="40% - Accent1 2 2 10 2" xfId="14529" xr:uid="{854BB765-4F1E-44A4-93E8-DEE4C98A9AA8}"/>
    <cellStyle name="40% - Accent1 2 2 11" xfId="8185" xr:uid="{C7C05F2E-9802-423D-9C3B-38C29185CF81}"/>
    <cellStyle name="40% - Accent1 2 2 11 2" xfId="15213" xr:uid="{AE8D7295-2A34-413A-A142-97CCFFF9FB70}"/>
    <cellStyle name="40% - Accent1 2 2 12" xfId="9996" xr:uid="{C6E303B0-3CA5-48D2-82B5-89C3164F19D9}"/>
    <cellStyle name="40% - Accent1 2 2 13" xfId="1554" xr:uid="{8B985FF1-C160-4955-B3E8-C6C7B93827E3}"/>
    <cellStyle name="40% - Accent1 2 2 2" xfId="1555" xr:uid="{B74F00C5-A7C0-4364-8575-B3B48E542883}"/>
    <cellStyle name="40% - Accent1 2 2 2 10" xfId="8328" xr:uid="{0C86FB9B-3ECC-4A4A-AB17-E9CB303C67A2}"/>
    <cellStyle name="40% - Accent1 2 2 2 10 2" xfId="15356" xr:uid="{5B49AC18-5819-41A6-ADAA-A6D5F9F1D4F6}"/>
    <cellStyle name="40% - Accent1 2 2 2 11" xfId="9997" xr:uid="{CC7C2C58-6014-45BF-8466-F315EFAD4788}"/>
    <cellStyle name="40% - Accent1 2 2 2 2" xfId="1556" xr:uid="{4DCCC1D0-251A-4793-8315-6E61733E865C}"/>
    <cellStyle name="40% - Accent1 2 2 2 2 10" xfId="9998" xr:uid="{E62A88D4-BCBA-44D2-8CDE-C205B7E336D5}"/>
    <cellStyle name="40% - Accent1 2 2 2 2 2" xfId="1557" xr:uid="{A39D4E8A-CE96-4EF2-B2B1-479DB9354D10}"/>
    <cellStyle name="40% - Accent1 2 2 2 2 2 2" xfId="3268" xr:uid="{9F45736E-C7E8-405C-B1BB-5459CA2CE04D}"/>
    <cellStyle name="40% - Accent1 2 2 2 2 2 2 2" xfId="10934" xr:uid="{6FE263F4-78BA-47E5-AC1B-2B81DF8CF94C}"/>
    <cellStyle name="40% - Accent1 2 2 2 2 2 3" xfId="4840" xr:uid="{2029E67C-3A77-49B2-9AA0-07D2CD91D360}"/>
    <cellStyle name="40% - Accent1 2 2 2 2 2 3 2" xfId="12245" xr:uid="{5F77BDED-8FD5-4EC6-81EC-9B6570D29970}"/>
    <cellStyle name="40% - Accent1 2 2 2 2 2 4" xfId="7339" xr:uid="{D18EB4DA-D3DF-4BA3-BDCF-7224F204E789}"/>
    <cellStyle name="40% - Accent1 2 2 2 2 2 4 2" xfId="14532" xr:uid="{B53793D1-D6DE-4FCF-8548-8BB9393E8BFD}"/>
    <cellStyle name="40% - Accent1 2 2 2 2 2 5" xfId="9196" xr:uid="{59411DB4-3BB2-430D-8D06-432CEEDC7E17}"/>
    <cellStyle name="40% - Accent1 2 2 2 2 2 5 2" xfId="16226" xr:uid="{4FA8D801-1A8E-410D-A331-B0CDDDD9A707}"/>
    <cellStyle name="40% - Accent1 2 2 2 2 2 6" xfId="9999" xr:uid="{3E141DBB-84EE-461B-AB11-CA31C3B9DEE8}"/>
    <cellStyle name="40% - Accent1 2 2 2 2 3" xfId="3267" xr:uid="{ADD24862-6D5B-4FDB-AE58-A335E188FD4D}"/>
    <cellStyle name="40% - Accent1 2 2 2 2 3 2" xfId="7340" xr:uid="{CE0F2F06-2AD4-4BFF-B844-5151EC786712}"/>
    <cellStyle name="40% - Accent1 2 2 2 2 3 2 2" xfId="14533" xr:uid="{3F8A070F-7C10-4A37-894A-67B56038822F}"/>
    <cellStyle name="40% - Accent1 2 2 2 2 3 3" xfId="10933" xr:uid="{DFF10739-E555-421F-AAA0-55012747B825}"/>
    <cellStyle name="40% - Accent1 2 2 2 2 4" xfId="4649" xr:uid="{58FB7500-A4C8-4A04-BB0D-56722E51424F}"/>
    <cellStyle name="40% - Accent1 2 2 2 2 4 2" xfId="12048" xr:uid="{FD41178A-B6DD-4824-9E57-4BEB10C4FD13}"/>
    <cellStyle name="40% - Accent1 2 2 2 2 5" xfId="4891" xr:uid="{652B5DFE-17EC-4DC6-8F37-3E6C1E02C512}"/>
    <cellStyle name="40% - Accent1 2 2 2 2 5 2" xfId="12296" xr:uid="{11A18BBB-F484-494B-A5A8-D9C4AE559562}"/>
    <cellStyle name="40% - Accent1 2 2 2 2 6" xfId="6187" xr:uid="{68E95F69-532B-4EF9-8B06-425D5BD48A2F}"/>
    <cellStyle name="40% - Accent1 2 2 2 2 6 2" xfId="13370" xr:uid="{4BE21DBF-AD9C-44BD-92DA-FFAAB8541E20}"/>
    <cellStyle name="40% - Accent1 2 2 2 2 7" xfId="6756" xr:uid="{9556A9D3-75DD-44EA-8A32-99140318BC33}"/>
    <cellStyle name="40% - Accent1 2 2 2 2 7 2" xfId="13949" xr:uid="{DD7BED07-C632-4B18-BB6F-FC047C337741}"/>
    <cellStyle name="40% - Accent1 2 2 2 2 8" xfId="7338" xr:uid="{9C24C72E-B323-488D-A837-26BB872BB142}"/>
    <cellStyle name="40% - Accent1 2 2 2 2 8 2" xfId="14531" xr:uid="{93DB9206-CF0B-4109-ABBA-01E810A132E1}"/>
    <cellStyle name="40% - Accent1 2 2 2 2 9" xfId="8617" xr:uid="{C1E433A8-03E7-4C46-8C30-866798830CAE}"/>
    <cellStyle name="40% - Accent1 2 2 2 2 9 2" xfId="15645" xr:uid="{550042BF-6AC6-4E7A-AACF-76EB8D8B9DCD}"/>
    <cellStyle name="40% - Accent1 2 2 2 3" xfId="1558" xr:uid="{72F9E984-F175-49C7-831F-2F390039870F}"/>
    <cellStyle name="40% - Accent1 2 2 2 3 2" xfId="3269" xr:uid="{F437351A-1ECB-4640-9006-103368011E0E}"/>
    <cellStyle name="40% - Accent1 2 2 2 3 2 2" xfId="10935" xr:uid="{B174B81F-3F88-490C-85C2-2E7CF565A6B6}"/>
    <cellStyle name="40% - Accent1 2 2 2 3 3" xfId="5032" xr:uid="{5C29DCEB-4399-4626-87DD-863B8A6882F9}"/>
    <cellStyle name="40% - Accent1 2 2 2 3 3 2" xfId="12440" xr:uid="{741D732F-37E2-4322-8058-E860CA0C56DF}"/>
    <cellStyle name="40% - Accent1 2 2 2 3 4" xfId="7341" xr:uid="{BDE419BA-AE86-4E7F-9A4B-D77ECF7883F0}"/>
    <cellStyle name="40% - Accent1 2 2 2 3 4 2" xfId="14534" xr:uid="{AA104611-2B5A-418B-9BE3-D5227BF6C08C}"/>
    <cellStyle name="40% - Accent1 2 2 2 3 5" xfId="8907" xr:uid="{51B4D26C-6615-45F4-9AB7-04A7917D04E9}"/>
    <cellStyle name="40% - Accent1 2 2 2 3 5 2" xfId="15937" xr:uid="{92114972-A17E-42D1-92FB-8EDC10BEAFC6}"/>
    <cellStyle name="40% - Accent1 2 2 2 3 6" xfId="10000" xr:uid="{A4C9D040-0254-4D14-B6DB-FDDA0BCFB02D}"/>
    <cellStyle name="40% - Accent1 2 2 2 4" xfId="3266" xr:uid="{F15A5514-1DDA-45BF-ACBC-BFCF0ED14A6E}"/>
    <cellStyle name="40% - Accent1 2 2 2 4 2" xfId="7342" xr:uid="{A714FDF2-1C76-4EE9-B9D6-964042EDC396}"/>
    <cellStyle name="40% - Accent1 2 2 2 4 2 2" xfId="14535" xr:uid="{82D11B6D-F9F2-4054-947D-F30EED4AA320}"/>
    <cellStyle name="40% - Accent1 2 2 2 4 3" xfId="10932" xr:uid="{26383584-27F9-4DD6-ABA4-EDE11F3DB72D}"/>
    <cellStyle name="40% - Accent1 2 2 2 5" xfId="4349" xr:uid="{DB5CFBDC-8CED-4B2D-96BC-55734104B995}"/>
    <cellStyle name="40% - Accent1 2 2 2 5 2" xfId="11751" xr:uid="{DBB863B0-84A0-4492-B358-8D5074EF3EFC}"/>
    <cellStyle name="40% - Accent1 2 2 2 6" xfId="4779" xr:uid="{DA70D802-0423-4A4A-AA81-C9F9A7BD7456}"/>
    <cellStyle name="40% - Accent1 2 2 2 6 2" xfId="12183" xr:uid="{BB2C68A1-2446-4BAF-A562-5831BFFCCF5E}"/>
    <cellStyle name="40% - Accent1 2 2 2 7" xfId="5898" xr:uid="{63B9FFB6-42F8-4CCC-BCAB-918D62ABD0B5}"/>
    <cellStyle name="40% - Accent1 2 2 2 7 2" xfId="13081" xr:uid="{177CAA7A-D4D9-4497-B362-CB433BF2C732}"/>
    <cellStyle name="40% - Accent1 2 2 2 8" xfId="6467" xr:uid="{F910FD94-66C7-46E2-8C62-A67BBA73432F}"/>
    <cellStyle name="40% - Accent1 2 2 2 8 2" xfId="13660" xr:uid="{6E9852B6-E700-4D45-93EB-AFF35BAB2A02}"/>
    <cellStyle name="40% - Accent1 2 2 2 9" xfId="7337" xr:uid="{AF067788-924D-4E28-8CE7-A65941860915}"/>
    <cellStyle name="40% - Accent1 2 2 2 9 2" xfId="14530" xr:uid="{25D603CB-4922-4CB3-9FAA-7FA55C78562D}"/>
    <cellStyle name="40% - Accent1 2 2 3" xfId="1559" xr:uid="{938DE297-FC38-423F-BF03-7B9740AA1331}"/>
    <cellStyle name="40% - Accent1 2 2 3 10" xfId="10001" xr:uid="{F6592975-428E-4BE1-83E0-87C1C19AB8E4}"/>
    <cellStyle name="40% - Accent1 2 2 3 2" xfId="1560" xr:uid="{47BA79DC-0322-48EA-9982-86C68079D78B}"/>
    <cellStyle name="40% - Accent1 2 2 3 2 2" xfId="3271" xr:uid="{140DD3F0-B3D6-40B0-A169-96762EE33125}"/>
    <cellStyle name="40% - Accent1 2 2 3 2 2 2" xfId="10937" xr:uid="{E7EFB5CD-6EEF-4160-8465-18D14654A487}"/>
    <cellStyle name="40% - Accent1 2 2 3 2 3" xfId="4951" xr:uid="{0A31F4D9-ACA9-44AC-8717-ACD38591944D}"/>
    <cellStyle name="40% - Accent1 2 2 3 2 3 2" xfId="12357" xr:uid="{00CA4815-4F08-4170-8896-18F3233CBA97}"/>
    <cellStyle name="40% - Accent1 2 2 3 2 4" xfId="7344" xr:uid="{9940E204-EC27-412D-9F7B-843597FD7A53}"/>
    <cellStyle name="40% - Accent1 2 2 3 2 4 2" xfId="14537" xr:uid="{D9919B79-32EF-441C-8FEE-CA5572E81AB6}"/>
    <cellStyle name="40% - Accent1 2 2 3 2 5" xfId="9053" xr:uid="{15E376BA-AFF8-4742-98F0-33997F98A0AC}"/>
    <cellStyle name="40% - Accent1 2 2 3 2 5 2" xfId="16083" xr:uid="{B86D9204-146E-4E5A-81DE-C84561DFD774}"/>
    <cellStyle name="40% - Accent1 2 2 3 2 6" xfId="10002" xr:uid="{9E5D2060-B757-4C5F-9D6F-7792525BED93}"/>
    <cellStyle name="40% - Accent1 2 2 3 3" xfId="3270" xr:uid="{31487002-12F9-491F-823F-807A53E19AFA}"/>
    <cellStyle name="40% - Accent1 2 2 3 3 2" xfId="7345" xr:uid="{704828BE-9487-4BB4-AB4A-18C129A427E0}"/>
    <cellStyle name="40% - Accent1 2 2 3 3 2 2" xfId="14538" xr:uid="{2363738C-4B41-4B5E-ABAE-961C1C443722}"/>
    <cellStyle name="40% - Accent1 2 2 3 3 3" xfId="10936" xr:uid="{DE2A4067-004E-45D5-8D38-77BE1D27D82C}"/>
    <cellStyle name="40% - Accent1 2 2 3 4" xfId="4506" xr:uid="{EE5589AD-0D11-4964-8ADF-E934D7C1F61B}"/>
    <cellStyle name="40% - Accent1 2 2 3 4 2" xfId="11905" xr:uid="{3661564F-7A0F-4BA3-976B-4A1AE685DEAA}"/>
    <cellStyle name="40% - Accent1 2 2 3 5" xfId="4089" xr:uid="{EDB65CE1-A19A-4BCD-BE35-841DA01EB6B9}"/>
    <cellStyle name="40% - Accent1 2 2 3 5 2" xfId="11491" xr:uid="{5B764DCF-ECED-4F69-9895-D0D407FB604E}"/>
    <cellStyle name="40% - Accent1 2 2 3 6" xfId="6044" xr:uid="{ACBAB49E-A380-4BF7-A2E5-6F9BAC653924}"/>
    <cellStyle name="40% - Accent1 2 2 3 6 2" xfId="13227" xr:uid="{2EE96D83-3ADD-409B-A492-004D989945E6}"/>
    <cellStyle name="40% - Accent1 2 2 3 7" xfId="6613" xr:uid="{FF01131F-24B1-44BC-BCCD-FA77B6A1BF16}"/>
    <cellStyle name="40% - Accent1 2 2 3 7 2" xfId="13806" xr:uid="{14E74797-25CD-4FFC-9629-217C5F1274D4}"/>
    <cellStyle name="40% - Accent1 2 2 3 8" xfId="7343" xr:uid="{26BE4E81-C0EE-497E-9748-44E3F5042B0C}"/>
    <cellStyle name="40% - Accent1 2 2 3 8 2" xfId="14536" xr:uid="{37DEEF1B-95E5-4CA1-A14F-68A0C27E91B6}"/>
    <cellStyle name="40% - Accent1 2 2 3 9" xfId="8474" xr:uid="{383A83EF-4D02-41FB-80EE-A1592D45468E}"/>
    <cellStyle name="40% - Accent1 2 2 3 9 2" xfId="15502" xr:uid="{27D60018-B59E-4570-9635-5C9217E8C28C}"/>
    <cellStyle name="40% - Accent1 2 2 4" xfId="1561" xr:uid="{00A5349B-D331-48F8-8350-E5E132E1B4B8}"/>
    <cellStyle name="40% - Accent1 2 2 4 2" xfId="3272" xr:uid="{E26EDB13-E985-46D2-B574-EFB9E15A7588}"/>
    <cellStyle name="40% - Accent1 2 2 4 2 2" xfId="10938" xr:uid="{F45F5859-61A1-442D-A047-8AE8B8EDD28E}"/>
    <cellStyle name="40% - Accent1 2 2 4 3" xfId="4168" xr:uid="{E6F729CE-AD55-4149-AAAB-1790E7B72FF0}"/>
    <cellStyle name="40% - Accent1 2 2 4 3 2" xfId="11570" xr:uid="{B4886305-EDFD-45FE-9774-522160069880}"/>
    <cellStyle name="40% - Accent1 2 2 4 4" xfId="7346" xr:uid="{50A10EEE-3F90-46BD-9F84-7ADDF2262877}"/>
    <cellStyle name="40% - Accent1 2 2 4 4 2" xfId="14539" xr:uid="{F61DD11B-BC7A-48EE-8D7E-58B7CEAFADCE}"/>
    <cellStyle name="40% - Accent1 2 2 4 5" xfId="9398" xr:uid="{CF59A25E-7A80-4241-8055-7177DA3EAFF1}"/>
    <cellStyle name="40% - Accent1 2 2 4 5 2" xfId="16381" xr:uid="{86299EC3-FEEF-40A7-9932-98EBDD8E5AED}"/>
    <cellStyle name="40% - Accent1 2 2 4 6" xfId="10003" xr:uid="{42E703A1-0A63-45D3-893B-667B9CE0488F}"/>
    <cellStyle name="40% - Accent1 2 2 5" xfId="3265" xr:uid="{20372A29-B49B-4276-9DDA-E187AF319A17}"/>
    <cellStyle name="40% - Accent1 2 2 5 2" xfId="7347" xr:uid="{E7337AF1-19C4-4123-98B5-76103FF34FF8}"/>
    <cellStyle name="40% - Accent1 2 2 5 2 2" xfId="14540" xr:uid="{2B859831-0F0E-49B1-8ECA-E25DFCB35F12}"/>
    <cellStyle name="40% - Accent1 2 2 5 3" xfId="9487" xr:uid="{F7FAA232-901B-4756-B62A-36E42F845164}"/>
    <cellStyle name="40% - Accent1 2 2 5 3 2" xfId="16470" xr:uid="{B8788B5F-5896-410C-B671-54CA01CE0038}"/>
    <cellStyle name="40% - Accent1 2 2 5 4" xfId="10931" xr:uid="{7772343B-4BC3-4198-A672-886E100074BF}"/>
    <cellStyle name="40% - Accent1 2 2 6" xfId="4204" xr:uid="{754F677D-61E0-4A65-934F-40E316C748BA}"/>
    <cellStyle name="40% - Accent1 2 2 6 2" xfId="8764" xr:uid="{6B36061F-293B-4BC5-9937-68D4D543519F}"/>
    <cellStyle name="40% - Accent1 2 2 6 2 2" xfId="15794" xr:uid="{0C85B993-12DB-4D9B-BCD9-50E8E9B081EF}"/>
    <cellStyle name="40% - Accent1 2 2 6 3" xfId="11606" xr:uid="{35D9DE89-6B8C-400D-B915-1B271027D2B7}"/>
    <cellStyle name="40% - Accent1 2 2 7" xfId="4169" xr:uid="{919621AE-3B0C-4837-B780-77B61D450E37}"/>
    <cellStyle name="40% - Accent1 2 2 7 2" xfId="11571" xr:uid="{A635F98E-56C1-4B65-B9B9-357E20ECA5C9}"/>
    <cellStyle name="40% - Accent1 2 2 8" xfId="5755" xr:uid="{800EBEBC-5ED0-4BCC-8EB9-A63628A789B8}"/>
    <cellStyle name="40% - Accent1 2 2 8 2" xfId="12938" xr:uid="{1D5AD339-8E56-4AD5-9905-C119143C3216}"/>
    <cellStyle name="40% - Accent1 2 2 9" xfId="6324" xr:uid="{BA0EF86D-52DD-4B16-8AEF-3FA2D4EB46FF}"/>
    <cellStyle name="40% - Accent1 2 2 9 2" xfId="13517" xr:uid="{18516AFA-0213-4E20-91F9-A8544F38CF84}"/>
    <cellStyle name="40% - Accent1 2 3" xfId="1562" xr:uid="{14414F97-8323-4072-8261-914614B24EC2}"/>
    <cellStyle name="40% - Accent1 2 3 10" xfId="8282" xr:uid="{0557F06C-3E9B-4FFB-8B1F-62493B8C02B4}"/>
    <cellStyle name="40% - Accent1 2 3 10 2" xfId="15310" xr:uid="{02D3DD14-C1AE-4A74-BEC3-167F07A77BDA}"/>
    <cellStyle name="40% - Accent1 2 3 11" xfId="10004" xr:uid="{6938746C-B7F3-4A5C-9CD9-A80A60F59C2D}"/>
    <cellStyle name="40% - Accent1 2 3 2" xfId="1563" xr:uid="{E11C5E79-D875-4719-9D18-09646B4F4471}"/>
    <cellStyle name="40% - Accent1 2 3 2 10" xfId="10005" xr:uid="{550EE03E-5984-40DC-85D7-9CC6B16F080B}"/>
    <cellStyle name="40% - Accent1 2 3 2 2" xfId="1564" xr:uid="{5FC59325-27A7-4C76-8788-451EC8BCBD67}"/>
    <cellStyle name="40% - Accent1 2 3 2 2 2" xfId="3275" xr:uid="{C6E4AE95-3C9B-4DD4-A677-7361FFE20E65}"/>
    <cellStyle name="40% - Accent1 2 3 2 2 2 2" xfId="10941" xr:uid="{C81BDDC6-9413-4300-A21C-E4B21CFDBE6E}"/>
    <cellStyle name="40% - Accent1 2 3 2 2 3" xfId="4091" xr:uid="{14D9D617-EAC3-4CF4-BBC4-FCE5419A6E67}"/>
    <cellStyle name="40% - Accent1 2 3 2 2 3 2" xfId="11493" xr:uid="{75D2E639-BB67-4852-BBDA-275E2C288EFF}"/>
    <cellStyle name="40% - Accent1 2 3 2 2 4" xfId="7350" xr:uid="{0FA00A6E-8A41-486F-B2B1-3511720F1E0D}"/>
    <cellStyle name="40% - Accent1 2 3 2 2 4 2" xfId="14543" xr:uid="{3CE4E0A5-7A15-433F-94C4-F8112A9992F5}"/>
    <cellStyle name="40% - Accent1 2 3 2 2 5" xfId="9150" xr:uid="{9CDBFC33-7436-4928-93EA-D7594F1B6F69}"/>
    <cellStyle name="40% - Accent1 2 3 2 2 5 2" xfId="16180" xr:uid="{3E3667FE-CBDB-4D3D-9923-2220B6DED272}"/>
    <cellStyle name="40% - Accent1 2 3 2 2 6" xfId="10006" xr:uid="{29F2FF51-2D8F-4BAD-AC6F-CA9772BC6989}"/>
    <cellStyle name="40% - Accent1 2 3 2 3" xfId="3274" xr:uid="{81BCB299-EB06-4003-95DD-43B11774EFFE}"/>
    <cellStyle name="40% - Accent1 2 3 2 3 2" xfId="7351" xr:uid="{A4C1F8C9-5573-4E84-9568-81E61D70CC02}"/>
    <cellStyle name="40% - Accent1 2 3 2 3 2 2" xfId="14544" xr:uid="{B39B1D54-55F6-4D85-9B74-C1DE700FAA75}"/>
    <cellStyle name="40% - Accent1 2 3 2 3 3" xfId="10940" xr:uid="{E656E100-F89E-4E86-8312-6473F51808F2}"/>
    <cellStyle name="40% - Accent1 2 3 2 4" xfId="4603" xr:uid="{4E071291-5192-4483-8C85-43A4DEB01882}"/>
    <cellStyle name="40% - Accent1 2 3 2 4 2" xfId="12002" xr:uid="{5D7BD207-4138-40FE-B210-C71F0D4199E5}"/>
    <cellStyle name="40% - Accent1 2 3 2 5" xfId="4908" xr:uid="{4CE0A8BD-5D12-4880-B6CE-9BDCAD4DFC8A}"/>
    <cellStyle name="40% - Accent1 2 3 2 5 2" xfId="12314" xr:uid="{38908DC3-90F0-4B4F-999B-E010A9B5A3F2}"/>
    <cellStyle name="40% - Accent1 2 3 2 6" xfId="6141" xr:uid="{20AA2061-D537-4181-84D5-1390FE805C4E}"/>
    <cellStyle name="40% - Accent1 2 3 2 6 2" xfId="13324" xr:uid="{1B53A9AD-BA23-48E9-B710-D6E60026E758}"/>
    <cellStyle name="40% - Accent1 2 3 2 7" xfId="6710" xr:uid="{DAC268CD-16A4-40CC-91A5-DB0C8106941D}"/>
    <cellStyle name="40% - Accent1 2 3 2 7 2" xfId="13903" xr:uid="{DFA20293-9D6F-461D-8E25-39A9E5BE4F10}"/>
    <cellStyle name="40% - Accent1 2 3 2 8" xfId="7349" xr:uid="{17EE723D-D445-4E84-8A2D-C71A3CCCAD6D}"/>
    <cellStyle name="40% - Accent1 2 3 2 8 2" xfId="14542" xr:uid="{5977EEE2-7041-409E-8EA6-9F83836AA5CA}"/>
    <cellStyle name="40% - Accent1 2 3 2 9" xfId="8571" xr:uid="{35547B74-B291-420F-8622-EA7CCC894F8A}"/>
    <cellStyle name="40% - Accent1 2 3 2 9 2" xfId="15599" xr:uid="{953148CF-7B48-40D2-965F-38EDE5878358}"/>
    <cellStyle name="40% - Accent1 2 3 3" xfId="1565" xr:uid="{0F63AB53-C582-479C-ABF5-45DEC58D06B9}"/>
    <cellStyle name="40% - Accent1 2 3 3 2" xfId="3276" xr:uid="{28DA4597-5904-4BA9-A44A-0B0187E10785}"/>
    <cellStyle name="40% - Accent1 2 3 3 2 2" xfId="10942" xr:uid="{4A7031DF-7540-4EE8-9168-70CB37EEA363}"/>
    <cellStyle name="40% - Accent1 2 3 3 3" xfId="4880" xr:uid="{77A81A31-AAF9-47FC-9245-C69F51AE6225}"/>
    <cellStyle name="40% - Accent1 2 3 3 3 2" xfId="12285" xr:uid="{0056F48F-C417-44CC-98F6-9DACE28579FF}"/>
    <cellStyle name="40% - Accent1 2 3 3 4" xfId="7352" xr:uid="{46522E37-D5B8-4FBC-8273-85612EF9D907}"/>
    <cellStyle name="40% - Accent1 2 3 3 4 2" xfId="14545" xr:uid="{41CA4F75-7FDC-4D1B-8AB0-A662994D0A91}"/>
    <cellStyle name="40% - Accent1 2 3 3 5" xfId="8861" xr:uid="{A2B5D05F-DF11-4C57-8516-56C92EB58D83}"/>
    <cellStyle name="40% - Accent1 2 3 3 5 2" xfId="15891" xr:uid="{6B99D2B2-87D1-4D58-924C-9E823081D0F0}"/>
    <cellStyle name="40% - Accent1 2 3 3 6" xfId="10007" xr:uid="{BBF960E0-615B-4186-A018-947A2BE112EF}"/>
    <cellStyle name="40% - Accent1 2 3 4" xfId="3273" xr:uid="{C5615AA6-E933-4FEF-9D22-D91D86DD5E69}"/>
    <cellStyle name="40% - Accent1 2 3 4 2" xfId="7353" xr:uid="{DDAAA0F7-FA24-429E-A824-7C9D0353F33E}"/>
    <cellStyle name="40% - Accent1 2 3 4 2 2" xfId="14546" xr:uid="{2B82B369-569E-4E18-B29E-801F63C67948}"/>
    <cellStyle name="40% - Accent1 2 3 4 3" xfId="10939" xr:uid="{69DBB015-9F39-41CA-B911-396711E85758}"/>
    <cellStyle name="40% - Accent1 2 3 5" xfId="4303" xr:uid="{C923E5CC-B8C1-451D-ACD0-B9706844BB86}"/>
    <cellStyle name="40% - Accent1 2 3 5 2" xfId="11705" xr:uid="{194C3AC2-516F-4556-BEDF-62D08A5F13EE}"/>
    <cellStyle name="40% - Accent1 2 3 6" xfId="4408" xr:uid="{EEBC6659-4A90-43D4-9A8F-CF465CDE799D}"/>
    <cellStyle name="40% - Accent1 2 3 6 2" xfId="11807" xr:uid="{18697B42-2353-44E9-B723-21678D1DDDCB}"/>
    <cellStyle name="40% - Accent1 2 3 7" xfId="5852" xr:uid="{409849BB-9E88-4DFD-B2D1-0915AF7631D0}"/>
    <cellStyle name="40% - Accent1 2 3 7 2" xfId="13035" xr:uid="{1AD1BFB1-F67E-4DFA-99A1-BE09E1DA2FE5}"/>
    <cellStyle name="40% - Accent1 2 3 8" xfId="6421" xr:uid="{E90D1F47-1AAB-4A9B-84CA-75E2DC52968B}"/>
    <cellStyle name="40% - Accent1 2 3 8 2" xfId="13614" xr:uid="{B7ED9BBA-5291-4E6F-B563-4F2B361EFC05}"/>
    <cellStyle name="40% - Accent1 2 3 9" xfId="7348" xr:uid="{616BFFEA-6BB5-4343-B118-727D6650DE06}"/>
    <cellStyle name="40% - Accent1 2 3 9 2" xfId="14541" xr:uid="{AD7FE9D2-1077-4754-B060-1BBA8567A7F4}"/>
    <cellStyle name="40% - Accent1 2 4" xfId="1566" xr:uid="{AF97B5F5-8BBC-48F1-A13A-675C708D3125}"/>
    <cellStyle name="40% - Accent1 2 4 10" xfId="10008" xr:uid="{2468B6B0-8DB7-4430-B700-1ADF1FF6E93F}"/>
    <cellStyle name="40% - Accent1 2 4 2" xfId="1567" xr:uid="{C4495BFB-7843-4092-BEFC-B26B90D8FC7A}"/>
    <cellStyle name="40% - Accent1 2 4 2 2" xfId="3278" xr:uid="{96293D19-E075-402E-9107-63CC0637D260}"/>
    <cellStyle name="40% - Accent1 2 4 2 2 2" xfId="10944" xr:uid="{B12B15BA-2DFE-4C90-A55E-CD89E42437A5}"/>
    <cellStyle name="40% - Accent1 2 4 2 3" xfId="4892" xr:uid="{F1D76DA5-A1BA-4E4C-8BEE-C56EC2D95AE8}"/>
    <cellStyle name="40% - Accent1 2 4 2 3 2" xfId="12297" xr:uid="{32FD3646-657E-44C7-A07F-D5D91CCECF3D}"/>
    <cellStyle name="40% - Accent1 2 4 2 4" xfId="7355" xr:uid="{6D38431C-BD67-4BAA-A0FA-B336F691D7A0}"/>
    <cellStyle name="40% - Accent1 2 4 2 4 2" xfId="14548" xr:uid="{8E0428BD-A80C-411D-AD0C-17B3AA7D0FED}"/>
    <cellStyle name="40% - Accent1 2 4 2 5" xfId="9007" xr:uid="{A4AC6388-BAB4-4114-8F55-987AD156C2C6}"/>
    <cellStyle name="40% - Accent1 2 4 2 5 2" xfId="16037" xr:uid="{D0C500EB-A005-47F2-B36A-95F3D1726338}"/>
    <cellStyle name="40% - Accent1 2 4 2 6" xfId="10009" xr:uid="{A6CBCD2F-E57A-4D43-B7E6-92C397B3614E}"/>
    <cellStyle name="40% - Accent1 2 4 3" xfId="3277" xr:uid="{A38B7B8F-0873-4CBB-AB99-A9CDA127815B}"/>
    <cellStyle name="40% - Accent1 2 4 3 2" xfId="7356" xr:uid="{2D57A2B4-A7CA-4F4D-A1D2-E3BB47838699}"/>
    <cellStyle name="40% - Accent1 2 4 3 2 2" xfId="14549" xr:uid="{68FF3733-84A5-4F40-8B27-377C232A1A89}"/>
    <cellStyle name="40% - Accent1 2 4 3 3" xfId="10943" xr:uid="{2619C30F-B787-4832-8F0A-AFD9B5296AC0}"/>
    <cellStyle name="40% - Accent1 2 4 4" xfId="4460" xr:uid="{31929960-2E97-40D5-80F6-751DFEE52276}"/>
    <cellStyle name="40% - Accent1 2 4 4 2" xfId="11859" xr:uid="{86EF905D-5DA2-4958-887A-61EE4318CBAF}"/>
    <cellStyle name="40% - Accent1 2 4 5" xfId="5086" xr:uid="{8E561ECD-BF02-4AC4-86F7-292FCDEB3879}"/>
    <cellStyle name="40% - Accent1 2 4 5 2" xfId="12494" xr:uid="{2BFB53F3-A6EC-4021-A49A-943E41389279}"/>
    <cellStyle name="40% - Accent1 2 4 6" xfId="5998" xr:uid="{091BA175-253A-491A-8F50-7EC056661090}"/>
    <cellStyle name="40% - Accent1 2 4 6 2" xfId="13181" xr:uid="{4BA72F60-54C8-45AB-B457-38EA7C886F6F}"/>
    <cellStyle name="40% - Accent1 2 4 7" xfId="6567" xr:uid="{63301079-A1D8-4193-8F07-BC376D749F96}"/>
    <cellStyle name="40% - Accent1 2 4 7 2" xfId="13760" xr:uid="{8938E999-B412-4738-9691-D18325DF407B}"/>
    <cellStyle name="40% - Accent1 2 4 8" xfId="7354" xr:uid="{F5B55E88-8734-44CA-B21F-13176C8B0B08}"/>
    <cellStyle name="40% - Accent1 2 4 8 2" xfId="14547" xr:uid="{86781B16-DE0B-472C-9603-490CB34E722F}"/>
    <cellStyle name="40% - Accent1 2 4 9" xfId="8428" xr:uid="{3E269DA1-CAE6-490C-9A3D-5D4A98835BE3}"/>
    <cellStyle name="40% - Accent1 2 4 9 2" xfId="15456" xr:uid="{8333E438-89DD-4198-9E12-59ED366011A7}"/>
    <cellStyle name="40% - Accent1 2 5" xfId="1568" xr:uid="{6D1FB03B-370C-4B40-A130-2904DF3633BC}"/>
    <cellStyle name="40% - Accent1 2 5 2" xfId="1569" xr:uid="{B69E6523-1115-414B-A0AE-567CB963ABCE}"/>
    <cellStyle name="40% - Accent1 2 5 2 2" xfId="3280" xr:uid="{B7562A40-F50E-4C2E-BA3C-5529F70251A5}"/>
    <cellStyle name="40% - Accent1 2 5 2 2 2" xfId="10946" xr:uid="{59D5FA87-C190-42EB-8776-A09419799760}"/>
    <cellStyle name="40% - Accent1 2 5 2 3" xfId="4071" xr:uid="{DD43A72B-DD7F-4444-9213-297814055546}"/>
    <cellStyle name="40% - Accent1 2 5 2 3 2" xfId="11473" xr:uid="{71FD489F-3072-4D6B-AA77-EE2B95511790}"/>
    <cellStyle name="40% - Accent1 2 5 2 4" xfId="7358" xr:uid="{96D005C6-1415-40A6-A57F-91F0364108DD}"/>
    <cellStyle name="40% - Accent1 2 5 2 4 2" xfId="14551" xr:uid="{9F8A6E62-2B8E-4A12-B3D5-BAD77BE32552}"/>
    <cellStyle name="40% - Accent1 2 5 2 5" xfId="10011" xr:uid="{D6DC6385-EB52-4AA4-9744-2C572050E0CE}"/>
    <cellStyle name="40% - Accent1 2 5 3" xfId="3279" xr:uid="{95DB43AB-CB69-4B09-9BDC-446658A3AAB2}"/>
    <cellStyle name="40% - Accent1 2 5 3 2" xfId="10945" xr:uid="{7ECF909F-D720-41F1-84A7-1CE254DC48B4}"/>
    <cellStyle name="40% - Accent1 2 5 4" xfId="4697" xr:uid="{1D32E467-7FE4-48A0-B378-E618C858296A}"/>
    <cellStyle name="40% - Accent1 2 5 4 2" xfId="12096" xr:uid="{3E6FAC02-B71E-4355-822B-193B9FC7DBE8}"/>
    <cellStyle name="40% - Accent1 2 5 5" xfId="7357" xr:uid="{DCAF485C-0BE9-4A12-A6DD-CB642A820897}"/>
    <cellStyle name="40% - Accent1 2 5 5 2" xfId="14550" xr:uid="{4E9693C0-C5DA-497F-9240-83693BBCA0F4}"/>
    <cellStyle name="40% - Accent1 2 5 6" xfId="9247" xr:uid="{2CB7F4B6-77B8-438C-BB30-EF84A2406DC8}"/>
    <cellStyle name="40% - Accent1 2 5 6 2" xfId="16277" xr:uid="{F071408A-6D15-47AD-BAEC-31E922663C45}"/>
    <cellStyle name="40% - Accent1 2 5 7" xfId="10010" xr:uid="{8A2D7AF3-D66C-453F-91DC-E29F7BD1FB58}"/>
    <cellStyle name="40% - Accent1 2 6" xfId="1570" xr:uid="{CE607484-ECF9-414C-9AD4-ED1E2373D3CC}"/>
    <cellStyle name="40% - Accent1 2 6 2" xfId="3281" xr:uid="{A665AC37-49EB-4240-AF04-50AC5A307AE6}"/>
    <cellStyle name="40% - Accent1 2 6 2 2" xfId="10947" xr:uid="{DC235476-0682-453F-BEF7-8ECDCDBDE6B3}"/>
    <cellStyle name="40% - Accent1 2 6 3" xfId="4808" xr:uid="{455CE2EA-D26A-4EF1-947F-292BCFAB95E6}"/>
    <cellStyle name="40% - Accent1 2 6 3 2" xfId="12213" xr:uid="{00619FD2-56A0-4FF6-BA2C-1F237423EB2D}"/>
    <cellStyle name="40% - Accent1 2 6 4" xfId="7359" xr:uid="{0CE4EDF8-6BD6-4210-B8A4-C5806921FB03}"/>
    <cellStyle name="40% - Accent1 2 6 4 2" xfId="14552" xr:uid="{9DFB51CF-6E0C-49BD-94B7-88494B6652F3}"/>
    <cellStyle name="40% - Accent1 2 6 5" xfId="9352" xr:uid="{EC0AD84C-19A2-40FD-AD2F-18D0CB419685}"/>
    <cellStyle name="40% - Accent1 2 6 5 2" xfId="16335" xr:uid="{08CAFB6C-8A6B-467F-9B12-E340BC409A3F}"/>
    <cellStyle name="40% - Accent1 2 6 6" xfId="10012" xr:uid="{5C5ADA99-3F47-465D-9BD8-6B54AB1DC436}"/>
    <cellStyle name="40% - Accent1 2 7" xfId="1571" xr:uid="{D2E12C5B-BDD7-492A-8DBE-DE28FAC7D2D3}"/>
    <cellStyle name="40% - Accent1 2 7 2" xfId="3282" xr:uid="{CE9FC258-23B3-44FE-831C-7B00F00D86F2}"/>
    <cellStyle name="40% - Accent1 2 7 2 2" xfId="10948" xr:uid="{B35DE3E9-7532-48FD-A5B2-386125BB543D}"/>
    <cellStyle name="40% - Accent1 2 7 3" xfId="4804" xr:uid="{464D56EF-7B49-41FA-9148-84A5F73BE7B4}"/>
    <cellStyle name="40% - Accent1 2 7 3 2" xfId="12209" xr:uid="{548B6DE2-5E5D-48CB-951E-690D66674207}"/>
    <cellStyle name="40% - Accent1 2 7 4" xfId="7360" xr:uid="{CC02F96A-CD29-48C7-8FDF-913FC73C70BB}"/>
    <cellStyle name="40% - Accent1 2 7 4 2" xfId="14553" xr:uid="{DA922458-9087-48BC-A701-7C2576B1C4CA}"/>
    <cellStyle name="40% - Accent1 2 7 5" xfId="9441" xr:uid="{9E106FD0-3B9A-43DF-B4D0-2FC96A798635}"/>
    <cellStyle name="40% - Accent1 2 7 5 2" xfId="16424" xr:uid="{135780A8-CF84-495F-8A45-91EBD742B07C}"/>
    <cellStyle name="40% - Accent1 2 7 6" xfId="10013" xr:uid="{5A82D667-C3AC-4AA9-99B9-539B47F33997}"/>
    <cellStyle name="40% - Accent1 2 8" xfId="2866" xr:uid="{1946DB66-7D21-4671-A9F7-ABFAE5078522}"/>
    <cellStyle name="40% - Accent1 2 8 2" xfId="4956" xr:uid="{56E2F9BB-9D11-40FF-8218-4DCE77E3A054}"/>
    <cellStyle name="40% - Accent1 2 8 2 2" xfId="12362" xr:uid="{E12DDDE6-1872-4FB9-AF65-99819AA8CEFF}"/>
    <cellStyle name="40% - Accent1 2 8 3" xfId="7361" xr:uid="{C8E7E231-2605-407D-8615-63250B8B493B}"/>
    <cellStyle name="40% - Accent1 2 8 3 2" xfId="14554" xr:uid="{CE1EBF55-E9B6-4B47-8BD3-FA9A46161810}"/>
    <cellStyle name="40% - Accent1 2 8 4" xfId="8718" xr:uid="{5D1A626B-0CCE-4F73-A2D6-3C35EA4BC83F}"/>
    <cellStyle name="40% - Accent1 2 8 4 2" xfId="15748" xr:uid="{746B0A16-8DC6-402D-86CD-492EFA9EC1F8}"/>
    <cellStyle name="40% - Accent1 2 8 5" xfId="10530" xr:uid="{F8B53D67-98A6-486C-8A94-2D6F726B6BE2}"/>
    <cellStyle name="40% - Accent1 2 9" xfId="3264" xr:uid="{117AAF39-67DD-4940-BE6A-16DC178D4971}"/>
    <cellStyle name="40% - Accent1 2 9 2" xfId="4065" xr:uid="{43D9EA4A-9C81-4A49-830C-9188D2DC5CF2}"/>
    <cellStyle name="40% - Accent1 2 9 2 2" xfId="11466" xr:uid="{CD54978A-4B2C-43FA-8EEF-2921758CDF1A}"/>
    <cellStyle name="40% - Accent1 2 9 3" xfId="7362" xr:uid="{A741F624-BF9B-4819-A908-AE533EDD0F85}"/>
    <cellStyle name="40% - Accent1 2 9 3 2" xfId="14555" xr:uid="{E7EE2BBD-FBA4-4083-83FC-442EEF41BF37}"/>
    <cellStyle name="40% - Accent1 2 9 4" xfId="10930" xr:uid="{BCE1402C-ECAC-4958-BCBD-09D8B266C65D}"/>
    <cellStyle name="40% - Accent1 20" xfId="438" xr:uid="{570D5E8A-61F0-4875-85EC-AAEC60D55FFD}"/>
    <cellStyle name="40% - Accent1 20 2" xfId="806" xr:uid="{9600B8E0-152C-4963-894F-419A5F93BFB2}"/>
    <cellStyle name="40% - Accent1 20 2 2" xfId="12184" xr:uid="{8381A5AD-8B29-4877-BA10-934D348DA534}"/>
    <cellStyle name="40% - Accent1 20 3" xfId="7363" xr:uid="{77E95A56-5615-4A9F-84C2-C229B522DA6F}"/>
    <cellStyle name="40% - Accent1 20 3 2" xfId="14556" xr:uid="{9A93A357-6218-4722-A277-B5B0A2C420E2}"/>
    <cellStyle name="40% - Accent1 20 4" xfId="10513" xr:uid="{0AEFEDA0-6513-485C-B0B4-CC23EC9B5A52}"/>
    <cellStyle name="40% - Accent1 21" xfId="456" xr:uid="{8D0547F7-3D64-4F74-B247-93CF85FAFB89}"/>
    <cellStyle name="40% - Accent1 21 2" xfId="820" xr:uid="{F3E4D2EC-C315-4ABB-9FEE-0B6CC5744405}"/>
    <cellStyle name="40% - Accent1 21 2 2" xfId="12185" xr:uid="{9543FA54-9A0A-4A53-AC7F-F6FC9AAD3A6D}"/>
    <cellStyle name="40% - Accent1 21 2 3" xfId="4780" xr:uid="{D04F7D2D-6A53-4001-BAED-332F6720A129}"/>
    <cellStyle name="40% - Accent1 21 3" xfId="7364" xr:uid="{14072E52-5E3F-405F-9023-6429D238057D}"/>
    <cellStyle name="40% - Accent1 21 3 2" xfId="14557" xr:uid="{C305B020-D52B-48F5-BE04-223D632DD8DD}"/>
    <cellStyle name="40% - Accent1 21 4" xfId="10919" xr:uid="{92F46283-8115-49CE-BE06-5494E052F40B}"/>
    <cellStyle name="40% - Accent1 21 5" xfId="3253" xr:uid="{16D5A42D-9C3B-4308-86C2-4EF4C2490DB6}"/>
    <cellStyle name="40% - Accent1 22" xfId="475" xr:uid="{5B37ED08-2167-4834-ADC3-6187AF966A41}"/>
    <cellStyle name="40% - Accent1 22 2" xfId="834" xr:uid="{2787C068-EA88-4E43-9A2F-FDA3C3312AB0}"/>
    <cellStyle name="40% - Accent1 23" xfId="494" xr:uid="{9847A913-7FF6-4994-B6BC-1B2831E2E6B8}"/>
    <cellStyle name="40% - Accent1 23 2" xfId="847" xr:uid="{EAE7365E-F442-40A9-8959-19C1CA325562}"/>
    <cellStyle name="40% - Accent1 23 2 2" xfId="12410" xr:uid="{9FDE895A-B4C9-4F82-8346-D9FCD5B944E9}"/>
    <cellStyle name="40% - Accent1 23 3" xfId="5002" xr:uid="{9F7DFC16-576D-456E-A6FD-8F734EEE6FC7}"/>
    <cellStyle name="40% - Accent1 24" xfId="507" xr:uid="{99A8ECA4-D8F7-4017-B1AA-02C19BCE3B82}"/>
    <cellStyle name="40% - Accent1 24 2" xfId="860" xr:uid="{8E29120C-6C6B-49BE-A2B9-E243179A0228}"/>
    <cellStyle name="40% - Accent1 25" xfId="873" xr:uid="{50BF36E9-D115-4A72-BB17-3AF58B153789}"/>
    <cellStyle name="40% - Accent1 25 2" xfId="13420" xr:uid="{FADE0D0A-ABFB-43DF-928B-A23C66A2478E}"/>
    <cellStyle name="40% - Accent1 26" xfId="886" xr:uid="{9B633BE8-8454-451E-B658-83338177B170}"/>
    <cellStyle name="40% - Accent1 26 2" xfId="14514" xr:uid="{D402A4EE-C7FA-4818-AF4A-B0105E6DAF4A}"/>
    <cellStyle name="40% - Accent1 26 3" xfId="7321" xr:uid="{EC0366C1-F14E-4478-9A91-0C35CA8BDE44}"/>
    <cellStyle name="40% - Accent1 27" xfId="899" xr:uid="{005FEA38-115A-4D68-BFD4-35181882C451}"/>
    <cellStyle name="40% - Accent1 27 2" xfId="15102" xr:uid="{38D070A3-E7AF-4C8F-A6E9-7B242CF81E02}"/>
    <cellStyle name="40% - Accent1 28" xfId="912" xr:uid="{2BA6AB1F-2193-4D1E-9478-E0F94B5D027A}"/>
    <cellStyle name="40% - Accent1 28 2" xfId="15116" xr:uid="{606CCC41-018B-4A53-AE66-6968A0BDC0FF}"/>
    <cellStyle name="40% - Accent1 29" xfId="925" xr:uid="{F77A50FF-A01B-4A4F-8099-B2E39A708D1D}"/>
    <cellStyle name="40% - Accent1 29 2" xfId="9984" xr:uid="{9572DD26-B798-455B-BFAE-E959243D84E7}"/>
    <cellStyle name="40% - Accent1 29 3" xfId="1542" xr:uid="{5A78D70D-6112-4CF4-84BD-38AC9C5F35B4}"/>
    <cellStyle name="40% - Accent1 3" xfId="213" xr:uid="{1D5ACF2D-982A-45C1-8264-287C3E6E8D65}"/>
    <cellStyle name="40% - Accent1 3 10" xfId="6301" xr:uid="{B63169D9-FD94-4668-8021-3CA326F4DA6F}"/>
    <cellStyle name="40% - Accent1 3 10 2" xfId="13494" xr:uid="{3BEC5158-219D-4DFF-9EAB-2A100E0906EC}"/>
    <cellStyle name="40% - Accent1 3 11" xfId="7365" xr:uid="{78EFF6E6-9052-43FD-B9FA-970E5B6E80D5}"/>
    <cellStyle name="40% - Accent1 3 11 2" xfId="14558" xr:uid="{75E46273-0A9A-44FC-943A-AED5CF7468E5}"/>
    <cellStyle name="40% - Accent1 3 12" xfId="8162" xr:uid="{93A882E4-D9AF-4E9F-AEA3-85DFE31A5231}"/>
    <cellStyle name="40% - Accent1 3 12 2" xfId="15190" xr:uid="{0A0DFDBF-4998-414D-B5FE-7AC8ECC9DD11}"/>
    <cellStyle name="40% - Accent1 3 13" xfId="10014" xr:uid="{0FAA6F13-27FC-422E-B0F6-0210AC2BE1DF}"/>
    <cellStyle name="40% - Accent1 3 14" xfId="1572" xr:uid="{97256D40-D243-40A3-8C4D-2669FED32E4F}"/>
    <cellStyle name="40% - Accent1 3 2" xfId="580" xr:uid="{3F8E4C07-15FF-47AE-8196-115F927368B2}"/>
    <cellStyle name="40% - Accent1 3 2 10" xfId="8305" xr:uid="{9FA6AABB-048B-467B-9E74-63CAAEE8601E}"/>
    <cellStyle name="40% - Accent1 3 2 10 2" xfId="15333" xr:uid="{74D36722-687A-4D4C-83D2-73707FD4A797}"/>
    <cellStyle name="40% - Accent1 3 2 11" xfId="10015" xr:uid="{DF463B1B-9C5D-4419-9FDD-06254AE0DB3A}"/>
    <cellStyle name="40% - Accent1 3 2 12" xfId="1573" xr:uid="{66E7FEA9-8951-4EB6-9967-3F87B053A599}"/>
    <cellStyle name="40% - Accent1 3 2 2" xfId="1574" xr:uid="{FB7BBEA3-A6F7-41D7-BBCA-216D4DE796E2}"/>
    <cellStyle name="40% - Accent1 3 2 2 10" xfId="10016" xr:uid="{B70C7EA4-4751-49B1-9BFD-E0C803C64FD5}"/>
    <cellStyle name="40% - Accent1 3 2 2 2" xfId="1575" xr:uid="{90509D04-AB1C-483D-82AC-3BF585E210B8}"/>
    <cellStyle name="40% - Accent1 3 2 2 2 2" xfId="3286" xr:uid="{ACF0916F-4FBF-45C1-896C-73F6C194DD52}"/>
    <cellStyle name="40% - Accent1 3 2 2 2 2 2" xfId="10952" xr:uid="{AE8875BE-2818-4AD8-80B6-17D1DCD75091}"/>
    <cellStyle name="40% - Accent1 3 2 2 2 3" xfId="5071" xr:uid="{DDC629B0-0248-4B1B-B552-EB5987DED9A3}"/>
    <cellStyle name="40% - Accent1 3 2 2 2 3 2" xfId="12479" xr:uid="{F952DE02-E48E-4976-8D37-C7D1AA2901C8}"/>
    <cellStyle name="40% - Accent1 3 2 2 2 4" xfId="7368" xr:uid="{835167EB-9871-4D8B-B1E4-B620257B47D7}"/>
    <cellStyle name="40% - Accent1 3 2 2 2 4 2" xfId="14561" xr:uid="{B566BAC0-3241-4045-863F-FD2C1680DF48}"/>
    <cellStyle name="40% - Accent1 3 2 2 2 5" xfId="9173" xr:uid="{3B5F1F04-E214-402C-8DEC-E011E5B67586}"/>
    <cellStyle name="40% - Accent1 3 2 2 2 5 2" xfId="16203" xr:uid="{7C4C4334-BCBF-48B1-9D23-F0E3C4AE8CC4}"/>
    <cellStyle name="40% - Accent1 3 2 2 2 6" xfId="10017" xr:uid="{D8D58B08-C024-444B-AC16-2E7980097F50}"/>
    <cellStyle name="40% - Accent1 3 2 2 3" xfId="3285" xr:uid="{752C60EC-B37F-4AA9-A775-625C39B5B4D6}"/>
    <cellStyle name="40% - Accent1 3 2 2 3 2" xfId="7369" xr:uid="{BF47E056-5127-4600-B4B7-963E21B20E62}"/>
    <cellStyle name="40% - Accent1 3 2 2 3 2 2" xfId="14562" xr:uid="{568EBF07-EF22-4108-9743-43E287581057}"/>
    <cellStyle name="40% - Accent1 3 2 2 3 3" xfId="10951" xr:uid="{67DAEE33-C09C-41BF-BBA6-7FAC488F8315}"/>
    <cellStyle name="40% - Accent1 3 2 2 4" xfId="4626" xr:uid="{1803BE37-3F6D-4DD8-96E4-48ACF0590A42}"/>
    <cellStyle name="40% - Accent1 3 2 2 4 2" xfId="12025" xr:uid="{D6CC95B1-11D7-4A0F-AC12-57F019255C0F}"/>
    <cellStyle name="40% - Accent1 3 2 2 5" xfId="5033" xr:uid="{21AB0F3B-B64A-44BC-B66D-30ECA2B1537B}"/>
    <cellStyle name="40% - Accent1 3 2 2 5 2" xfId="12441" xr:uid="{F7FDDC67-7C92-40B1-9EF2-434BF823857E}"/>
    <cellStyle name="40% - Accent1 3 2 2 6" xfId="6164" xr:uid="{27278741-E5F6-49D1-A52D-77D3F9F011DA}"/>
    <cellStyle name="40% - Accent1 3 2 2 6 2" xfId="13347" xr:uid="{F0A7CB0E-9D0C-446F-8269-BB274C4DCFAD}"/>
    <cellStyle name="40% - Accent1 3 2 2 7" xfId="6733" xr:uid="{945DBE14-7E0D-4B27-A32C-CA640388F63D}"/>
    <cellStyle name="40% - Accent1 3 2 2 7 2" xfId="13926" xr:uid="{06FE3A00-6017-4418-B518-4EE6A2DFFEFF}"/>
    <cellStyle name="40% - Accent1 3 2 2 8" xfId="7367" xr:uid="{4DF2AF63-8767-4371-94C2-C4DBB7A351C4}"/>
    <cellStyle name="40% - Accent1 3 2 2 8 2" xfId="14560" xr:uid="{C7C01623-AF07-4CB0-A0F2-DD641C05BF26}"/>
    <cellStyle name="40% - Accent1 3 2 2 9" xfId="8594" xr:uid="{B9A4CD6A-8C4A-4A42-9460-27D83CC255D2}"/>
    <cellStyle name="40% - Accent1 3 2 2 9 2" xfId="15622" xr:uid="{21654273-4D43-463A-9458-9396A4461AE5}"/>
    <cellStyle name="40% - Accent1 3 2 3" xfId="1576" xr:uid="{94CA9C41-7F69-4BFC-AF00-54995C841D53}"/>
    <cellStyle name="40% - Accent1 3 2 3 2" xfId="3287" xr:uid="{A704C86D-22E5-4C64-AAB8-E9E5ED8CC11F}"/>
    <cellStyle name="40% - Accent1 3 2 3 2 2" xfId="10953" xr:uid="{9ADFB8EC-3DC9-4249-8E7D-A07452E0A25A}"/>
    <cellStyle name="40% - Accent1 3 2 3 3" xfId="5042" xr:uid="{D521368A-3716-42CF-95A4-D489B8800E80}"/>
    <cellStyle name="40% - Accent1 3 2 3 3 2" xfId="12450" xr:uid="{E0985DEB-C3A1-4C37-A02A-86FAED9FBE2D}"/>
    <cellStyle name="40% - Accent1 3 2 3 4" xfId="7370" xr:uid="{703FD04B-7D8C-4378-A656-05F598BA7296}"/>
    <cellStyle name="40% - Accent1 3 2 3 4 2" xfId="14563" xr:uid="{3FB7E366-B153-4C3B-87F2-540DBBDDEF99}"/>
    <cellStyle name="40% - Accent1 3 2 3 5" xfId="8884" xr:uid="{C9ED3C99-82C1-46F7-87ED-00662F4291CD}"/>
    <cellStyle name="40% - Accent1 3 2 3 5 2" xfId="15914" xr:uid="{979772C1-2F92-438B-A043-04DEAB1FE18D}"/>
    <cellStyle name="40% - Accent1 3 2 3 6" xfId="10018" xr:uid="{FC172B18-5A4F-4314-8C1B-25CF6083BAE3}"/>
    <cellStyle name="40% - Accent1 3 2 4" xfId="3284" xr:uid="{D2986985-D801-4FF0-A4F0-23B887288FA8}"/>
    <cellStyle name="40% - Accent1 3 2 4 2" xfId="7371" xr:uid="{CE777AE2-C1B6-4A59-BDA3-0E21FE6DFC41}"/>
    <cellStyle name="40% - Accent1 3 2 4 2 2" xfId="14564" xr:uid="{E2139C05-3E64-4D1C-BCB1-454591F12339}"/>
    <cellStyle name="40% - Accent1 3 2 4 3" xfId="10950" xr:uid="{5503BD98-D590-4F38-A8EF-C49F394B9DB8}"/>
    <cellStyle name="40% - Accent1 3 2 5" xfId="4326" xr:uid="{D0920625-51A2-4515-97B2-FE870EA46174}"/>
    <cellStyle name="40% - Accent1 3 2 5 2" xfId="11728" xr:uid="{DF770A75-6BCA-4914-BD21-3B83B0EEFF9E}"/>
    <cellStyle name="40% - Accent1 3 2 6" xfId="4192" xr:uid="{D89C606C-965E-4842-9519-66BBE939B617}"/>
    <cellStyle name="40% - Accent1 3 2 6 2" xfId="11594" xr:uid="{6EFD1F41-FF0D-4FFF-8546-1DA8B5629521}"/>
    <cellStyle name="40% - Accent1 3 2 7" xfId="5875" xr:uid="{76DFD956-B14E-4894-9FD1-FB1789193907}"/>
    <cellStyle name="40% - Accent1 3 2 7 2" xfId="13058" xr:uid="{F8D154ED-356D-4610-8A0E-D8CE75A3A47E}"/>
    <cellStyle name="40% - Accent1 3 2 8" xfId="6444" xr:uid="{0ABFBB7A-1581-42A5-A7F3-B3AED8B7DE38}"/>
    <cellStyle name="40% - Accent1 3 2 8 2" xfId="13637" xr:uid="{CD1AF517-C4CD-46EA-AED9-F61871696DB0}"/>
    <cellStyle name="40% - Accent1 3 2 9" xfId="7366" xr:uid="{4254D4C3-F16E-4A37-A8A1-3DB186BBF39B}"/>
    <cellStyle name="40% - Accent1 3 2 9 2" xfId="14559" xr:uid="{14C5BD0D-1CE2-4C19-B9F7-C49BDF05C4CD}"/>
    <cellStyle name="40% - Accent1 3 3" xfId="1577" xr:uid="{0C6D08FC-BC91-4067-9CD8-3A02B715460F}"/>
    <cellStyle name="40% - Accent1 3 3 10" xfId="10019" xr:uid="{486D8C6C-6E22-4D5E-BE34-6CEE2AD24E43}"/>
    <cellStyle name="40% - Accent1 3 3 2" xfId="1578" xr:uid="{12C5F3E9-9B4F-4D9F-9335-EE1EB94AA4E6}"/>
    <cellStyle name="40% - Accent1 3 3 2 2" xfId="3289" xr:uid="{8ABD67E8-0051-4873-86CD-5D419024E789}"/>
    <cellStyle name="40% - Accent1 3 3 2 2 2" xfId="10955" xr:uid="{0A9B8405-08AE-4776-AA0A-155F79F7A22A}"/>
    <cellStyle name="40% - Accent1 3 3 2 3" xfId="4755" xr:uid="{7CFA2817-5E96-4DDC-A2BA-8A7D94A3BE0A}"/>
    <cellStyle name="40% - Accent1 3 3 2 3 2" xfId="12158" xr:uid="{D18E64A1-F71C-41C3-A4D4-864C0B0B51DE}"/>
    <cellStyle name="40% - Accent1 3 3 2 4" xfId="7373" xr:uid="{662BB744-94FD-4DDA-A01E-DC2EA783FE4E}"/>
    <cellStyle name="40% - Accent1 3 3 2 4 2" xfId="14566" xr:uid="{623842A5-3131-4EB6-8D89-941D096EFA7C}"/>
    <cellStyle name="40% - Accent1 3 3 2 5" xfId="9030" xr:uid="{C7572B34-121C-42B0-BBC0-7C035B4CC83D}"/>
    <cellStyle name="40% - Accent1 3 3 2 5 2" xfId="16060" xr:uid="{975A50E9-3E8B-4D0B-8B5A-882FEB1E05F5}"/>
    <cellStyle name="40% - Accent1 3 3 2 6" xfId="10020" xr:uid="{69229A1D-CBC8-4DA3-BE08-991A71D6B335}"/>
    <cellStyle name="40% - Accent1 3 3 3" xfId="3288" xr:uid="{20616947-5C81-446B-A7C1-85F7E76031E7}"/>
    <cellStyle name="40% - Accent1 3 3 3 2" xfId="7374" xr:uid="{565C1888-C7E6-4F10-997E-B3961FFF8538}"/>
    <cellStyle name="40% - Accent1 3 3 3 2 2" xfId="14567" xr:uid="{E9384D4B-DF7A-4749-B846-C22EFF693994}"/>
    <cellStyle name="40% - Accent1 3 3 3 3" xfId="10954" xr:uid="{1D320BB5-F8DC-4801-A544-63B5BF2DA1AB}"/>
    <cellStyle name="40% - Accent1 3 3 4" xfId="4483" xr:uid="{FE34693F-3CFD-4DBA-9397-C0DA0142C6AA}"/>
    <cellStyle name="40% - Accent1 3 3 4 2" xfId="11882" xr:uid="{D7788A1B-5A42-4F9A-85BE-80021FC783DC}"/>
    <cellStyle name="40% - Accent1 3 3 5" xfId="4986" xr:uid="{FABB44C1-9160-4F92-9AB3-5847B7EB1745}"/>
    <cellStyle name="40% - Accent1 3 3 5 2" xfId="12394" xr:uid="{DD26CF96-9563-4D1E-9037-9129E5090249}"/>
    <cellStyle name="40% - Accent1 3 3 6" xfId="6021" xr:uid="{9B167009-8B53-4908-8411-BE83C2D13582}"/>
    <cellStyle name="40% - Accent1 3 3 6 2" xfId="13204" xr:uid="{5AC4DB3D-6448-4BA2-BB29-4FD618EAFC6C}"/>
    <cellStyle name="40% - Accent1 3 3 7" xfId="6590" xr:uid="{83012D9A-9598-4685-8649-8539974C0867}"/>
    <cellStyle name="40% - Accent1 3 3 7 2" xfId="13783" xr:uid="{26B87493-8F39-4449-9C86-DD93C8D0F601}"/>
    <cellStyle name="40% - Accent1 3 3 8" xfId="7372" xr:uid="{EC11DD6E-3723-4D50-81C9-735B130D98C6}"/>
    <cellStyle name="40% - Accent1 3 3 8 2" xfId="14565" xr:uid="{4E5E031C-B517-48A6-97B0-1EFE4BF26F2D}"/>
    <cellStyle name="40% - Accent1 3 3 9" xfId="8451" xr:uid="{6C2F4A1E-CB89-435A-9940-AFF74AE34028}"/>
    <cellStyle name="40% - Accent1 3 3 9 2" xfId="15479" xr:uid="{A4C0EE5F-7A50-4FA6-B7AD-D4CB47EF3368}"/>
    <cellStyle name="40% - Accent1 3 4" xfId="1579" xr:uid="{8BCBA17D-6F43-45E9-A595-B0293E03F61B}"/>
    <cellStyle name="40% - Accent1 3 4 2" xfId="3290" xr:uid="{8FDBCC53-FB9F-4B30-B209-69562E208379}"/>
    <cellStyle name="40% - Accent1 3 4 2 2" xfId="10956" xr:uid="{FC0E8B28-CB7A-44CE-83BE-45CFE815334B}"/>
    <cellStyle name="40% - Accent1 3 4 3" xfId="4882" xr:uid="{AA98D2C4-D50C-48E5-81B6-FF59338F7991}"/>
    <cellStyle name="40% - Accent1 3 4 3 2" xfId="12287" xr:uid="{FA21A219-9D66-4E43-8CA3-BA5D10DB1E75}"/>
    <cellStyle name="40% - Accent1 3 4 4" xfId="7375" xr:uid="{4DEA81F7-FD89-440F-8E5D-F658100A1096}"/>
    <cellStyle name="40% - Accent1 3 4 4 2" xfId="14568" xr:uid="{A3C1869B-D31A-4BAB-A2F4-A789934D198D}"/>
    <cellStyle name="40% - Accent1 3 4 5" xfId="9375" xr:uid="{26A52073-E0FD-46F3-B64D-0CCAE3A3B096}"/>
    <cellStyle name="40% - Accent1 3 4 5 2" xfId="16358" xr:uid="{284526CF-FC13-45A3-B3B7-DD5A8C342A7D}"/>
    <cellStyle name="40% - Accent1 3 4 6" xfId="10021" xr:uid="{9E8F2035-1218-4CE8-92AC-F056492B4014}"/>
    <cellStyle name="40% - Accent1 3 5" xfId="1580" xr:uid="{11A7958A-6746-40BD-B9A0-554E0AB22038}"/>
    <cellStyle name="40% - Accent1 3 5 2" xfId="3291" xr:uid="{62697FA5-31BA-4B77-83C3-2DCCE4496A32}"/>
    <cellStyle name="40% - Accent1 3 5 2 2" xfId="10957" xr:uid="{080505C0-86CB-4A46-B34B-D97601424981}"/>
    <cellStyle name="40% - Accent1 3 5 3" xfId="4709" xr:uid="{522EB786-E2AA-4320-95A0-F8A2C09D7F97}"/>
    <cellStyle name="40% - Accent1 3 5 3 2" xfId="12108" xr:uid="{E4EF3039-89B9-45E2-8986-721906C86C63}"/>
    <cellStyle name="40% - Accent1 3 5 4" xfId="7376" xr:uid="{ABDB260A-43EB-4DA7-93C5-90DB9F7C1DC4}"/>
    <cellStyle name="40% - Accent1 3 5 4 2" xfId="14569" xr:uid="{BA4CE820-FC13-4B53-A0DA-71C563A1CE8D}"/>
    <cellStyle name="40% - Accent1 3 5 5" xfId="9464" xr:uid="{B67A6E3D-A5B2-4B48-9EBB-94786887789D}"/>
    <cellStyle name="40% - Accent1 3 5 5 2" xfId="16447" xr:uid="{0408A3C1-03CA-4393-AAB9-DFCBEA6452DC}"/>
    <cellStyle name="40% - Accent1 3 5 6" xfId="10022" xr:uid="{31B31972-0ED8-4EDD-B078-FDE5032BEE3B}"/>
    <cellStyle name="40% - Accent1 3 6" xfId="3283" xr:uid="{712EC2E3-2AA6-4805-92EC-95CE41CE52D1}"/>
    <cellStyle name="40% - Accent1 3 6 2" xfId="7377" xr:uid="{47E98B19-66B7-4D8C-AD12-B1106061D845}"/>
    <cellStyle name="40% - Accent1 3 6 2 2" xfId="14570" xr:uid="{195933DA-6C99-4B27-9686-0C94F2C87AA4}"/>
    <cellStyle name="40% - Accent1 3 6 3" xfId="8741" xr:uid="{61C1B56B-FE50-4C8B-9326-24D3385DECB6}"/>
    <cellStyle name="40% - Accent1 3 6 3 2" xfId="15771" xr:uid="{1647F1E2-7746-4B7B-9F23-86DDE8CD451C}"/>
    <cellStyle name="40% - Accent1 3 6 4" xfId="10949" xr:uid="{D9E7E0CC-B427-439E-AD65-99D55EAEA53F}"/>
    <cellStyle name="40% - Accent1 3 7" xfId="4178" xr:uid="{4D43ED01-9215-4EBB-B2B0-C0A8A9B825D7}"/>
    <cellStyle name="40% - Accent1 3 7 2" xfId="11580" xr:uid="{4DC4EF15-A0E3-41CB-8562-F13220C12A7C}"/>
    <cellStyle name="40% - Accent1 3 8" xfId="4056" xr:uid="{0AF5E724-68AB-4738-B00C-FB66906BFE74}"/>
    <cellStyle name="40% - Accent1 3 8 2" xfId="11457" xr:uid="{AF7D0E22-1097-4A0D-8185-F2A84662887E}"/>
    <cellStyle name="40% - Accent1 3 9" xfId="5732" xr:uid="{72AA8D54-AFEF-4B79-8E47-BEE2178A2EA7}"/>
    <cellStyle name="40% - Accent1 3 9 2" xfId="12915" xr:uid="{9C451E0F-9537-454E-AFDF-83195DC77C21}"/>
    <cellStyle name="40% - Accent1 30" xfId="940" xr:uid="{6F7231E5-1230-4DC7-A9A4-B4556AD32826}"/>
    <cellStyle name="40% - Accent1 30 2" xfId="16512" xr:uid="{E27E8C60-CE4D-43AB-A35F-27DED769F511}"/>
    <cellStyle name="40% - Accent1 31" xfId="953" xr:uid="{D5E70FD4-B6C3-4A51-A8A3-9817A863F3CA}"/>
    <cellStyle name="40% - Accent1 32" xfId="966" xr:uid="{6A03F7B9-4E43-4B7A-939C-4AFFBF1C0CBA}"/>
    <cellStyle name="40% - Accent1 33" xfId="979" xr:uid="{05E6D982-0E9A-4023-BCFC-B7D89D21037A}"/>
    <cellStyle name="40% - Accent1 34" xfId="992" xr:uid="{A22CEF81-1B3C-4042-9D6A-A465367996E8}"/>
    <cellStyle name="40% - Accent1 35" xfId="1005" xr:uid="{587F025C-ABA1-4F63-A9A4-A35AA81470B6}"/>
    <cellStyle name="40% - Accent1 36" xfId="1018" xr:uid="{F939DAE5-FD29-4DED-A7A5-228B113BAFCF}"/>
    <cellStyle name="40% - Accent1 37" xfId="1034" xr:uid="{CCED4444-053F-469F-AC06-02E8CDBAE507}"/>
    <cellStyle name="40% - Accent1 38" xfId="1054" xr:uid="{55285E18-BB46-45A9-9FAA-6E9A0A41EDFD}"/>
    <cellStyle name="40% - Accent1 39" xfId="545" xr:uid="{44EB0EED-1415-44A3-82C3-1C4A08B7AC70}"/>
    <cellStyle name="40% - Accent1 4" xfId="226" xr:uid="{BC72A5EF-55DF-4855-838D-5F5445DA0184}"/>
    <cellStyle name="40% - Accent1 4 10" xfId="7378" xr:uid="{30D7F690-384B-42C5-938D-F0F04DE136A5}"/>
    <cellStyle name="40% - Accent1 4 10 2" xfId="14571" xr:uid="{D80DA0F6-0CE8-4487-A507-FD3F3FFCBAF0}"/>
    <cellStyle name="40% - Accent1 4 11" xfId="8121" xr:uid="{AD1E6946-FEA4-467B-B771-6D66E9E36318}"/>
    <cellStyle name="40% - Accent1 4 11 2" xfId="15149" xr:uid="{BC902A15-3EA7-4E22-BCB5-F87B9D46F0AA}"/>
    <cellStyle name="40% - Accent1 4 12" xfId="10023" xr:uid="{5DB61A74-1BE6-4BA0-8D24-2D0918F9768E}"/>
    <cellStyle name="40% - Accent1 4 13" xfId="1581" xr:uid="{129BFF57-A0B1-44C0-A55B-8CBF53C96C75}"/>
    <cellStyle name="40% - Accent1 4 2" xfId="593" xr:uid="{B5BF3DF9-469B-45C7-BC3F-C9742EA8E7B3}"/>
    <cellStyle name="40% - Accent1 4 2 10" xfId="8264" xr:uid="{47DFB544-46FD-45AF-8BCA-BA78C6AAC0A3}"/>
    <cellStyle name="40% - Accent1 4 2 10 2" xfId="15292" xr:uid="{506985C2-DB9E-45FB-B5C7-0D99EF1B46B6}"/>
    <cellStyle name="40% - Accent1 4 2 11" xfId="10024" xr:uid="{320ECCB8-DA9D-4466-9B18-3AD2D471B281}"/>
    <cellStyle name="40% - Accent1 4 2 12" xfId="1582" xr:uid="{906DFA24-C720-42F7-8A9B-5F373F13E3D1}"/>
    <cellStyle name="40% - Accent1 4 2 2" xfId="1583" xr:uid="{142F84B5-57E1-4E92-A16F-7A98438AC1E6}"/>
    <cellStyle name="40% - Accent1 4 2 2 10" xfId="10025" xr:uid="{6507FC51-5E50-4E25-898A-3356940CCE31}"/>
    <cellStyle name="40% - Accent1 4 2 2 2" xfId="1584" xr:uid="{417C57CA-E949-436B-9A3C-F38C7D8D43B0}"/>
    <cellStyle name="40% - Accent1 4 2 2 2 2" xfId="3295" xr:uid="{10698B19-FB81-4697-9763-D65667D2FCBE}"/>
    <cellStyle name="40% - Accent1 4 2 2 2 2 2" xfId="10961" xr:uid="{380E62E2-F6D1-4C26-885F-356EA64C74B5}"/>
    <cellStyle name="40% - Accent1 4 2 2 2 3" xfId="4812" xr:uid="{023EDF7D-64C7-49BE-B9AE-84E85C7AE2AA}"/>
    <cellStyle name="40% - Accent1 4 2 2 2 3 2" xfId="12217" xr:uid="{27A1451B-C8A1-4FBF-A674-48C34D91ACE2}"/>
    <cellStyle name="40% - Accent1 4 2 2 2 4" xfId="7381" xr:uid="{F854B344-65F6-4D3F-A561-07182D19DC6F}"/>
    <cellStyle name="40% - Accent1 4 2 2 2 4 2" xfId="14574" xr:uid="{D5AA1B72-B3EA-4CDF-B202-314FE8B4EDF5}"/>
    <cellStyle name="40% - Accent1 4 2 2 2 5" xfId="9132" xr:uid="{22316D85-9126-412E-9A7D-35DF73701F4E}"/>
    <cellStyle name="40% - Accent1 4 2 2 2 5 2" xfId="16162" xr:uid="{20958729-D819-48D2-9D55-10F86F8BE191}"/>
    <cellStyle name="40% - Accent1 4 2 2 2 6" xfId="10026" xr:uid="{36B01148-C103-4429-9F83-67BD03FB696D}"/>
    <cellStyle name="40% - Accent1 4 2 2 3" xfId="3294" xr:uid="{ABCCE703-B65C-4D8B-85CA-EBD697901CFF}"/>
    <cellStyle name="40% - Accent1 4 2 2 3 2" xfId="7382" xr:uid="{455D41BD-B7CC-4A06-ACCB-1FB74D370F40}"/>
    <cellStyle name="40% - Accent1 4 2 2 3 2 2" xfId="14575" xr:uid="{DA037B48-C1A1-4129-98BD-6667721D53B9}"/>
    <cellStyle name="40% - Accent1 4 2 2 3 3" xfId="10960" xr:uid="{020426E5-4E52-4D11-8628-4ED9B9727BDC}"/>
    <cellStyle name="40% - Accent1 4 2 2 4" xfId="4585" xr:uid="{5738F9B9-1F72-435C-81B0-11EB8E2261D4}"/>
    <cellStyle name="40% - Accent1 4 2 2 4 2" xfId="11984" xr:uid="{6D6ADC8B-9755-423D-8972-69545A3FAF20}"/>
    <cellStyle name="40% - Accent1 4 2 2 5" xfId="4086" xr:uid="{629D5407-5495-4B09-901D-857D6013E36A}"/>
    <cellStyle name="40% - Accent1 4 2 2 5 2" xfId="11488" xr:uid="{EBF9C9F0-21D0-4AA3-B3F1-973029BEC9BF}"/>
    <cellStyle name="40% - Accent1 4 2 2 6" xfId="6123" xr:uid="{8E99AB4B-77FF-485A-9820-5C99061865BB}"/>
    <cellStyle name="40% - Accent1 4 2 2 6 2" xfId="13306" xr:uid="{BBCD3FF2-48A4-4E67-88D8-78EF5FA420B8}"/>
    <cellStyle name="40% - Accent1 4 2 2 7" xfId="6692" xr:uid="{7C0BBFD7-4EC0-4212-8832-C0E0B24F6F9D}"/>
    <cellStyle name="40% - Accent1 4 2 2 7 2" xfId="13885" xr:uid="{4AF1AB12-6B76-4A79-9E43-BA71FD6D2F66}"/>
    <cellStyle name="40% - Accent1 4 2 2 8" xfId="7380" xr:uid="{5831EE74-E787-4EAC-BE6D-6C8D9ECF8242}"/>
    <cellStyle name="40% - Accent1 4 2 2 8 2" xfId="14573" xr:uid="{398A2BAB-FF52-43F2-BB38-7F51C1D7D373}"/>
    <cellStyle name="40% - Accent1 4 2 2 9" xfId="8553" xr:uid="{75570483-EACB-4952-88E3-51FE38BF5A2E}"/>
    <cellStyle name="40% - Accent1 4 2 2 9 2" xfId="15581" xr:uid="{5A779285-6C3F-4417-907C-22A26A8F341A}"/>
    <cellStyle name="40% - Accent1 4 2 3" xfId="1585" xr:uid="{BA270355-2D47-4AB0-8EF0-B40642869F64}"/>
    <cellStyle name="40% - Accent1 4 2 3 2" xfId="3296" xr:uid="{88AA85E3-4657-4C21-905F-79B4120E1F53}"/>
    <cellStyle name="40% - Accent1 4 2 3 2 2" xfId="10962" xr:uid="{9B708A1A-A8DF-4412-9308-DCF9CFAE6711}"/>
    <cellStyle name="40% - Accent1 4 2 3 3" xfId="4738" xr:uid="{BF1BAAD5-F959-4CC0-A90F-F75775AF5110}"/>
    <cellStyle name="40% - Accent1 4 2 3 3 2" xfId="12141" xr:uid="{A2FF13B2-9057-48BA-BDE7-7C3B6F90D935}"/>
    <cellStyle name="40% - Accent1 4 2 3 4" xfId="7383" xr:uid="{5B005580-B65D-42D4-978A-D21804C7818B}"/>
    <cellStyle name="40% - Accent1 4 2 3 4 2" xfId="14576" xr:uid="{9640B091-1A9E-4F80-8324-D940BD13CDD3}"/>
    <cellStyle name="40% - Accent1 4 2 3 5" xfId="8843" xr:uid="{808B35AC-E052-4D23-941E-7B768F1B0F49}"/>
    <cellStyle name="40% - Accent1 4 2 3 5 2" xfId="15873" xr:uid="{8E818CD7-4066-4EC8-A85C-FCD293C12F4C}"/>
    <cellStyle name="40% - Accent1 4 2 3 6" xfId="10027" xr:uid="{0A5F8379-1008-4FA6-80ED-83ABB4B3A79F}"/>
    <cellStyle name="40% - Accent1 4 2 4" xfId="3293" xr:uid="{0F8B9232-C7AD-428A-BE21-3713A09B088D}"/>
    <cellStyle name="40% - Accent1 4 2 4 2" xfId="7384" xr:uid="{87CDC8E5-7CB9-4502-9932-61441BC26995}"/>
    <cellStyle name="40% - Accent1 4 2 4 2 2" xfId="14577" xr:uid="{1D347952-9144-405C-88E3-C3A135EC64D0}"/>
    <cellStyle name="40% - Accent1 4 2 4 3" xfId="10959" xr:uid="{0F0E4FC9-ED11-4423-8716-E859B92AFD45}"/>
    <cellStyle name="40% - Accent1 4 2 5" xfId="4285" xr:uid="{365B46BC-BEC2-4839-81AF-E3BA99328DEC}"/>
    <cellStyle name="40% - Accent1 4 2 5 2" xfId="11687" xr:uid="{8007EE23-AD81-49BB-96AC-33D121077E0B}"/>
    <cellStyle name="40% - Accent1 4 2 6" xfId="4733" xr:uid="{2F47CEE4-1ACD-42A1-833B-E1B525088B2A}"/>
    <cellStyle name="40% - Accent1 4 2 6 2" xfId="12134" xr:uid="{B1942F55-E038-4E0F-8A48-0FCD24DE2C55}"/>
    <cellStyle name="40% - Accent1 4 2 7" xfId="5834" xr:uid="{7717AEE6-8788-4E9F-8368-44B0D7AD9776}"/>
    <cellStyle name="40% - Accent1 4 2 7 2" xfId="13017" xr:uid="{50F2D943-95BC-4CC3-A499-BB341B6F569D}"/>
    <cellStyle name="40% - Accent1 4 2 8" xfId="6403" xr:uid="{DDAD28A9-D3BE-4862-AEFF-F80982F5539F}"/>
    <cellStyle name="40% - Accent1 4 2 8 2" xfId="13596" xr:uid="{719EDEA5-5181-465D-8140-FCA287AA3235}"/>
    <cellStyle name="40% - Accent1 4 2 9" xfId="7379" xr:uid="{332A97B5-98F0-492E-8630-BF723F62B318}"/>
    <cellStyle name="40% - Accent1 4 2 9 2" xfId="14572" xr:uid="{2F18A34C-0D68-4BF9-9351-79204B87A419}"/>
    <cellStyle name="40% - Accent1 4 3" xfId="1586" xr:uid="{8A2784E5-CCBC-4C7F-A7DD-755B0B25CA5C}"/>
    <cellStyle name="40% - Accent1 4 3 10" xfId="10028" xr:uid="{FD07444C-1FFF-4951-9088-05AB93E99AE0}"/>
    <cellStyle name="40% - Accent1 4 3 2" xfId="1587" xr:uid="{F313EE7B-9297-4A8D-A0E5-C31F7410A38B}"/>
    <cellStyle name="40% - Accent1 4 3 2 2" xfId="3298" xr:uid="{CCBFE114-BC4A-420B-8F27-E66654B021C7}"/>
    <cellStyle name="40% - Accent1 4 3 2 2 2" xfId="10964" xr:uid="{499E2192-944A-4A97-9388-51B50518EA28}"/>
    <cellStyle name="40% - Accent1 4 3 2 3" xfId="4772" xr:uid="{B1C330E6-66FA-460F-928B-25645EC47642}"/>
    <cellStyle name="40% - Accent1 4 3 2 3 2" xfId="12176" xr:uid="{55E1DC94-DB43-4199-A4F9-547C984C1040}"/>
    <cellStyle name="40% - Accent1 4 3 2 4" xfId="7386" xr:uid="{A3CE72C0-C83F-4F5C-8834-4EDFE619E6E7}"/>
    <cellStyle name="40% - Accent1 4 3 2 4 2" xfId="14579" xr:uid="{4981CDFE-073C-4561-901B-595136BD89B9}"/>
    <cellStyle name="40% - Accent1 4 3 2 5" xfId="8992" xr:uid="{45105BA2-F504-4BDB-8023-82898777C755}"/>
    <cellStyle name="40% - Accent1 4 3 2 5 2" xfId="16022" xr:uid="{26C8A695-CF81-4B74-9C02-857C49EF4118}"/>
    <cellStyle name="40% - Accent1 4 3 2 6" xfId="10029" xr:uid="{A37BF1C6-2D39-4457-8AAC-DE9CA2E5B75C}"/>
    <cellStyle name="40% - Accent1 4 3 3" xfId="3297" xr:uid="{F9DDA814-5A25-4D29-9C9A-5D31E473A3A9}"/>
    <cellStyle name="40% - Accent1 4 3 3 2" xfId="7387" xr:uid="{9271C05A-1500-49CD-BAFC-DE5E1E2B115A}"/>
    <cellStyle name="40% - Accent1 4 3 3 2 2" xfId="14580" xr:uid="{C6A52CFD-8379-4DCD-BEF3-4108C6B29227}"/>
    <cellStyle name="40% - Accent1 4 3 3 3" xfId="10963" xr:uid="{95138031-4F32-4F20-AC08-C82853A25DA1}"/>
    <cellStyle name="40% - Accent1 4 3 4" xfId="4445" xr:uid="{D63E2F5E-10D5-4E74-B008-6BA1EA5FE10F}"/>
    <cellStyle name="40% - Accent1 4 3 4 2" xfId="11844" xr:uid="{5AA52135-7AAD-4662-9777-144326847E00}"/>
    <cellStyle name="40% - Accent1 4 3 5" xfId="4889" xr:uid="{5DB3ECB9-F905-43F7-A7DB-8E93C42E7D25}"/>
    <cellStyle name="40% - Accent1 4 3 5 2" xfId="12294" xr:uid="{FB1B4E1C-80CB-45A9-9046-F2133C044E41}"/>
    <cellStyle name="40% - Accent1 4 3 6" xfId="5983" xr:uid="{2F3C9320-6B30-4D76-8207-F227928BD404}"/>
    <cellStyle name="40% - Accent1 4 3 6 2" xfId="13166" xr:uid="{38AAAE22-1F19-4C36-94F7-A79EAFDE19C6}"/>
    <cellStyle name="40% - Accent1 4 3 7" xfId="6552" xr:uid="{B1398AF3-0221-4781-AD3C-088D8A8871EB}"/>
    <cellStyle name="40% - Accent1 4 3 7 2" xfId="13745" xr:uid="{2B68F870-5309-4395-B99B-325D6A11C4DB}"/>
    <cellStyle name="40% - Accent1 4 3 8" xfId="7385" xr:uid="{2BD5AFA2-85D4-40AD-BF07-54A5AFD4A199}"/>
    <cellStyle name="40% - Accent1 4 3 8 2" xfId="14578" xr:uid="{72F28924-9DFD-4F2E-973F-4D41B34EDD47}"/>
    <cellStyle name="40% - Accent1 4 3 9" xfId="8413" xr:uid="{6CF1CBC6-A9DA-45DB-AC53-28A0D4A0F570}"/>
    <cellStyle name="40% - Accent1 4 3 9 2" xfId="15441" xr:uid="{9D41C458-B7B9-4948-ABEC-CD8E83A81383}"/>
    <cellStyle name="40% - Accent1 4 4" xfId="1588" xr:uid="{B71E33BD-D423-469D-B434-CA1BD4D7FACF}"/>
    <cellStyle name="40% - Accent1 4 4 2" xfId="3299" xr:uid="{E6DE324D-55AE-47F7-AF39-7D5BC94C7CE8}"/>
    <cellStyle name="40% - Accent1 4 4 2 2" xfId="10965" xr:uid="{2E1A98C5-78FA-473F-B78C-B6F763771EA5}"/>
    <cellStyle name="40% - Accent1 4 4 3" xfId="4758" xr:uid="{38D893AF-272C-4270-BBFA-CBB6AA9369F3}"/>
    <cellStyle name="40% - Accent1 4 4 3 2" xfId="12161" xr:uid="{C7EC063E-DEE2-4A37-8C95-291D8F9A9C83}"/>
    <cellStyle name="40% - Accent1 4 4 4" xfId="7388" xr:uid="{767512DB-FE6E-47BE-9E98-8CA08A523BE2}"/>
    <cellStyle name="40% - Accent1 4 4 4 2" xfId="14581" xr:uid="{83B106A9-1255-4043-8DD6-D6FAB1591EF8}"/>
    <cellStyle name="40% - Accent1 4 4 5" xfId="8700" xr:uid="{DC4FF870-545B-438A-8F33-8F30DAD5AF68}"/>
    <cellStyle name="40% - Accent1 4 4 5 2" xfId="15730" xr:uid="{F9FF8576-79B3-47EC-BF08-ADECC039EDBA}"/>
    <cellStyle name="40% - Accent1 4 4 6" xfId="10030" xr:uid="{579AD11D-E876-4277-A32D-68966AFCCE19}"/>
    <cellStyle name="40% - Accent1 4 5" xfId="3292" xr:uid="{9AEA94E3-BA90-45D6-8158-4E0E7A4B61EB}"/>
    <cellStyle name="40% - Accent1 4 5 2" xfId="7389" xr:uid="{5F3376F5-14D7-4574-8E8D-08DD360FAE0C}"/>
    <cellStyle name="40% - Accent1 4 5 2 2" xfId="14582" xr:uid="{749154EC-5E57-4A4A-9A3F-43DEA78EF630}"/>
    <cellStyle name="40% - Accent1 4 5 3" xfId="10958" xr:uid="{A3C7391A-8AD5-4550-A690-DDDAB02537BA}"/>
    <cellStyle name="40% - Accent1 4 6" xfId="4116" xr:uid="{50114752-A405-4FFD-824D-0236DA1672CC}"/>
    <cellStyle name="40% - Accent1 4 6 2" xfId="11518" xr:uid="{E7FDDDE8-27C7-4F9F-AB7A-EFB73867E7CF}"/>
    <cellStyle name="40% - Accent1 4 7" xfId="4941" xr:uid="{BACCF767-463E-4068-9089-2134F38BBDE8}"/>
    <cellStyle name="40% - Accent1 4 7 2" xfId="12347" xr:uid="{A704DC15-DEDA-46B1-8204-41D8AC52C8AC}"/>
    <cellStyle name="40% - Accent1 4 8" xfId="5691" xr:uid="{B6F797A9-FD22-4DD0-AE64-D1146102C686}"/>
    <cellStyle name="40% - Accent1 4 8 2" xfId="12874" xr:uid="{8EA55ACC-6A2C-4788-A502-7AC8367A299E}"/>
    <cellStyle name="40% - Accent1 4 9" xfId="6260" xr:uid="{9E257543-B80C-4A34-8EF1-2F70F0E74A64}"/>
    <cellStyle name="40% - Accent1 4 9 2" xfId="13453" xr:uid="{C2814DA1-B8FA-4A11-97C5-B7E517A6AEEF}"/>
    <cellStyle name="40% - Accent1 40" xfId="1073" xr:uid="{3FD8DB95-A51C-4521-A150-531C73D85FB4}"/>
    <cellStyle name="40% - Accent1 41" xfId="1139" xr:uid="{C493E8AB-356C-4CDD-B621-AB92EBC40E31}"/>
    <cellStyle name="40% - Accent1 5" xfId="239" xr:uid="{981311F1-CBCF-4F7B-AE04-86272E8D206E}"/>
    <cellStyle name="40% - Accent1 5 10" xfId="7390" xr:uid="{2585E0EF-6478-4D8E-94F2-BACE0FEAA665}"/>
    <cellStyle name="40% - Accent1 5 10 2" xfId="14583" xr:uid="{10B17CC9-CA0A-40EB-8986-EEC7BE625199}"/>
    <cellStyle name="40% - Accent1 5 11" xfId="8104" xr:uid="{6F246F71-2DA3-4175-B118-9D3586E48546}"/>
    <cellStyle name="40% - Accent1 5 11 2" xfId="15132" xr:uid="{33E92B7E-FDE1-422D-A5A9-EE4D2091005C}"/>
    <cellStyle name="40% - Accent1 5 12" xfId="10031" xr:uid="{2FE610A1-D209-4C05-B81F-765440B2B985}"/>
    <cellStyle name="40% - Accent1 5 13" xfId="1589" xr:uid="{1BB1E8BA-F0D6-436C-B4C3-A5FD4EAB5181}"/>
    <cellStyle name="40% - Accent1 5 2" xfId="606" xr:uid="{39328401-06FB-4B97-A602-63403472699A}"/>
    <cellStyle name="40% - Accent1 5 2 10" xfId="8247" xr:uid="{382A462D-43DD-4F2B-898C-C655DED1058C}"/>
    <cellStyle name="40% - Accent1 5 2 10 2" xfId="15275" xr:uid="{A5E324FF-08BD-4017-925C-86624A839DBF}"/>
    <cellStyle name="40% - Accent1 5 2 11" xfId="10032" xr:uid="{3F18F3E2-E6B5-415B-8285-8E9C462D6458}"/>
    <cellStyle name="40% - Accent1 5 2 12" xfId="1590" xr:uid="{ECF76F2F-EB0A-46C1-A5A9-3D36C9C5EF68}"/>
    <cellStyle name="40% - Accent1 5 2 2" xfId="1591" xr:uid="{D3029169-EF99-48A2-9CDB-BD250ABC6284}"/>
    <cellStyle name="40% - Accent1 5 2 2 10" xfId="10033" xr:uid="{2A1DF970-9071-452F-906E-CB83FBA7CE60}"/>
    <cellStyle name="40% - Accent1 5 2 2 2" xfId="1592" xr:uid="{04B71661-7FC8-40E8-AABC-50A74E20E805}"/>
    <cellStyle name="40% - Accent1 5 2 2 2 2" xfId="3303" xr:uid="{33159492-A57D-4A86-9C5E-577E76D141E8}"/>
    <cellStyle name="40% - Accent1 5 2 2 2 2 2" xfId="10969" xr:uid="{B3D9D2ED-3BDA-439C-9556-3E443D452430}"/>
    <cellStyle name="40% - Accent1 5 2 2 2 3" xfId="4810" xr:uid="{24166F2C-58B7-4BBE-A023-EBDE7E3605B7}"/>
    <cellStyle name="40% - Accent1 5 2 2 2 3 2" xfId="12215" xr:uid="{D8D7ABE2-32DF-491E-9390-77C425C68FC2}"/>
    <cellStyle name="40% - Accent1 5 2 2 2 4" xfId="7393" xr:uid="{58E1C142-F511-45B9-8635-678FAA11B200}"/>
    <cellStyle name="40% - Accent1 5 2 2 2 4 2" xfId="14586" xr:uid="{9ADAC41E-8CEB-4F35-BD48-1A8A09688858}"/>
    <cellStyle name="40% - Accent1 5 2 2 2 5" xfId="9115" xr:uid="{283DD9ED-D068-483B-92A9-EAE0A749232D}"/>
    <cellStyle name="40% - Accent1 5 2 2 2 5 2" xfId="16145" xr:uid="{297E90C7-E8B7-49D6-B7ED-C2255DE74C68}"/>
    <cellStyle name="40% - Accent1 5 2 2 2 6" xfId="10034" xr:uid="{01556456-113B-46AF-AB99-B92FAC1C5DAE}"/>
    <cellStyle name="40% - Accent1 5 2 2 3" xfId="3302" xr:uid="{D1DF7BFD-9500-4243-917E-606AAC21D59A}"/>
    <cellStyle name="40% - Accent1 5 2 2 3 2" xfId="7394" xr:uid="{F8CCD090-FE88-4E45-AFEB-944C7AA677A7}"/>
    <cellStyle name="40% - Accent1 5 2 2 3 2 2" xfId="14587" xr:uid="{65E1A527-17C7-484E-A381-77C97D4EED08}"/>
    <cellStyle name="40% - Accent1 5 2 2 3 3" xfId="10968" xr:uid="{EBC647E6-0128-4CFE-BA22-EBFB56D7913C}"/>
    <cellStyle name="40% - Accent1 5 2 2 4" xfId="4568" xr:uid="{20DFDD3A-1939-4565-9533-69BCAEA37CBC}"/>
    <cellStyle name="40% - Accent1 5 2 2 4 2" xfId="11967" xr:uid="{3CB97114-6D28-4704-841C-774854360338}"/>
    <cellStyle name="40% - Accent1 5 2 2 5" xfId="4764" xr:uid="{5B2449D7-FFA8-4D1A-8177-E61497166CAC}"/>
    <cellStyle name="40% - Accent1 5 2 2 5 2" xfId="12167" xr:uid="{7F597011-4FCF-4515-A601-F2BAEF2A3814}"/>
    <cellStyle name="40% - Accent1 5 2 2 6" xfId="6106" xr:uid="{8B493B0C-FECB-485C-BF6B-3651D2595EAF}"/>
    <cellStyle name="40% - Accent1 5 2 2 6 2" xfId="13289" xr:uid="{ADE379A1-BA31-4740-ADC4-A4574204BB0C}"/>
    <cellStyle name="40% - Accent1 5 2 2 7" xfId="6675" xr:uid="{D4904985-6B1C-44B4-B5D0-7543A106CF78}"/>
    <cellStyle name="40% - Accent1 5 2 2 7 2" xfId="13868" xr:uid="{02C40AD2-D9D9-4AB6-9E59-64F3C848699D}"/>
    <cellStyle name="40% - Accent1 5 2 2 8" xfId="7392" xr:uid="{4C0A6065-2052-43AA-9080-B6003B84E395}"/>
    <cellStyle name="40% - Accent1 5 2 2 8 2" xfId="14585" xr:uid="{A6A461BE-4BCB-4451-B6B2-66B7F509257E}"/>
    <cellStyle name="40% - Accent1 5 2 2 9" xfId="8536" xr:uid="{49CBB1A8-599E-4204-80C3-FEF5A8222A2B}"/>
    <cellStyle name="40% - Accent1 5 2 2 9 2" xfId="15564" xr:uid="{3D4B6B52-4C0B-4FFC-94CD-723734EA256E}"/>
    <cellStyle name="40% - Accent1 5 2 3" xfId="1593" xr:uid="{0B800B48-E590-4C1E-8452-2EB3FAF9A4B9}"/>
    <cellStyle name="40% - Accent1 5 2 3 2" xfId="3304" xr:uid="{CFF68021-7C1E-40DF-AE32-C575779F46BA}"/>
    <cellStyle name="40% - Accent1 5 2 3 2 2" xfId="10970" xr:uid="{7987B261-9398-4EEC-AA3C-9E92200F126A}"/>
    <cellStyle name="40% - Accent1 5 2 3 3" xfId="4070" xr:uid="{3A0D215C-5ECE-48D7-8298-BDE4B991E53B}"/>
    <cellStyle name="40% - Accent1 5 2 3 3 2" xfId="11472" xr:uid="{89B37FB7-3B59-4D02-B414-3C5DBE76D24E}"/>
    <cellStyle name="40% - Accent1 5 2 3 4" xfId="7395" xr:uid="{75478FB1-CF42-4971-A4F0-D410518CCC26}"/>
    <cellStyle name="40% - Accent1 5 2 3 4 2" xfId="14588" xr:uid="{55B0FEC0-422A-43EF-AD44-66696492A49F}"/>
    <cellStyle name="40% - Accent1 5 2 3 5" xfId="8826" xr:uid="{B7AAE4B3-E098-46BC-9C61-213C314A9E86}"/>
    <cellStyle name="40% - Accent1 5 2 3 5 2" xfId="15856" xr:uid="{98DB337E-729C-4668-B6DC-D67DD12DCBB6}"/>
    <cellStyle name="40% - Accent1 5 2 3 6" xfId="10035" xr:uid="{B89B5EE1-2276-4F16-8E29-640AF738F8AC}"/>
    <cellStyle name="40% - Accent1 5 2 4" xfId="3301" xr:uid="{9202DE44-77DF-400F-B06D-B64F0554D9A4}"/>
    <cellStyle name="40% - Accent1 5 2 4 2" xfId="7396" xr:uid="{54F0E89D-BC7A-463E-9AA0-40D17312F917}"/>
    <cellStyle name="40% - Accent1 5 2 4 2 2" xfId="14589" xr:uid="{FFFA2124-6B11-4942-8FC9-F2885158668E}"/>
    <cellStyle name="40% - Accent1 5 2 4 3" xfId="10967" xr:uid="{8CBE80CD-F72A-48EC-83B2-BEE2C90AAED9}"/>
    <cellStyle name="40% - Accent1 5 2 5" xfId="4268" xr:uid="{D846E0E0-C13F-429B-B458-F94DF4D3271C}"/>
    <cellStyle name="40% - Accent1 5 2 5 2" xfId="11670" xr:uid="{CA49F9C9-7880-4D96-870C-2599659E8873}"/>
    <cellStyle name="40% - Accent1 5 2 6" xfId="4976" xr:uid="{24F3CE48-A4A6-4128-8E3C-09CB833749C8}"/>
    <cellStyle name="40% - Accent1 5 2 6 2" xfId="12384" xr:uid="{5F702ABB-3202-4501-9353-0B943C7C8C0C}"/>
    <cellStyle name="40% - Accent1 5 2 7" xfId="5817" xr:uid="{252443E0-08B0-4F02-AFA2-CBE2A34642F9}"/>
    <cellStyle name="40% - Accent1 5 2 7 2" xfId="13000" xr:uid="{850EE438-D52F-4EA6-A57A-1BAFC7681F3E}"/>
    <cellStyle name="40% - Accent1 5 2 8" xfId="6386" xr:uid="{699E8D18-F0E0-44AA-A530-D85DC0F1BF46}"/>
    <cellStyle name="40% - Accent1 5 2 8 2" xfId="13579" xr:uid="{A6C6F2E1-F628-4205-8453-153C8F968155}"/>
    <cellStyle name="40% - Accent1 5 2 9" xfId="7391" xr:uid="{71ECE61C-BEC3-49A8-9E96-F82CD6734DEB}"/>
    <cellStyle name="40% - Accent1 5 2 9 2" xfId="14584" xr:uid="{59B0F955-84F5-4267-B9E5-F4DB20192C5A}"/>
    <cellStyle name="40% - Accent1 5 3" xfId="1594" xr:uid="{4347D7E0-A6D9-4513-8701-DF36F4A6265F}"/>
    <cellStyle name="40% - Accent1 5 3 10" xfId="10036" xr:uid="{5BD5668F-29D3-410E-A90F-E84CC2FA2918}"/>
    <cellStyle name="40% - Accent1 5 3 2" xfId="1595" xr:uid="{54A38476-7B0B-44ED-BB81-C854F5E330A1}"/>
    <cellStyle name="40% - Accent1 5 3 2 2" xfId="3306" xr:uid="{DA5461FB-AB46-46AE-9958-9DA184E5BDA0}"/>
    <cellStyle name="40% - Accent1 5 3 2 2 2" xfId="10972" xr:uid="{6A644624-21D9-4F34-9F52-2764C90AF2A5}"/>
    <cellStyle name="40% - Accent1 5 3 2 3" xfId="5017" xr:uid="{BF7B8006-8B12-4A7B-A5F5-DB447CADE385}"/>
    <cellStyle name="40% - Accent1 5 3 2 3 2" xfId="12425" xr:uid="{E112638B-6AE0-45EF-AD8C-01113DD0DDEE}"/>
    <cellStyle name="40% - Accent1 5 3 2 4" xfId="7398" xr:uid="{DF349C7B-A0AC-4EDA-AE0B-6462E4B48177}"/>
    <cellStyle name="40% - Accent1 5 3 2 4 2" xfId="14591" xr:uid="{AB20A048-49EC-4E3D-9EBC-700A4D1413D1}"/>
    <cellStyle name="40% - Accent1 5 3 2 5" xfId="8975" xr:uid="{7E84E85A-968D-4FEE-8365-7BD446C7B260}"/>
    <cellStyle name="40% - Accent1 5 3 2 5 2" xfId="16005" xr:uid="{552EBB45-E8D6-4388-92F0-19180486DDAF}"/>
    <cellStyle name="40% - Accent1 5 3 2 6" xfId="10037" xr:uid="{E27A2C45-F946-4B19-B4CE-C825D38A2996}"/>
    <cellStyle name="40% - Accent1 5 3 3" xfId="3305" xr:uid="{DA05F196-5849-46B5-9A83-48286B6A6008}"/>
    <cellStyle name="40% - Accent1 5 3 3 2" xfId="7399" xr:uid="{C3277728-F7CD-41E0-97D2-B9AA275E745F}"/>
    <cellStyle name="40% - Accent1 5 3 3 2 2" xfId="14592" xr:uid="{EF73E8E9-2827-49C0-86AD-9C000B381164}"/>
    <cellStyle name="40% - Accent1 5 3 3 3" xfId="10971" xr:uid="{89465118-5FD2-49B1-9C6F-56BFC4D0ACD0}"/>
    <cellStyle name="40% - Accent1 5 3 4" xfId="4428" xr:uid="{27905D30-F959-4B39-ACC1-29E9535BB1D1}"/>
    <cellStyle name="40% - Accent1 5 3 4 2" xfId="11827" xr:uid="{D0D0E37A-85A7-46DD-B238-717AB9C43D81}"/>
    <cellStyle name="40% - Accent1 5 3 5" xfId="5022" xr:uid="{9F9DF833-9A7A-4165-999C-85F1ADCD428A}"/>
    <cellStyle name="40% - Accent1 5 3 5 2" xfId="12430" xr:uid="{79B1B3E8-63B1-4801-8789-709D3552D5D4}"/>
    <cellStyle name="40% - Accent1 5 3 6" xfId="5966" xr:uid="{FAB4684C-7554-447D-BB8A-8650E92FD772}"/>
    <cellStyle name="40% - Accent1 5 3 6 2" xfId="13149" xr:uid="{030974A4-B504-443E-9033-50549D4E1C44}"/>
    <cellStyle name="40% - Accent1 5 3 7" xfId="6535" xr:uid="{4D1D6B8A-C993-4334-8C93-D89400D34FB3}"/>
    <cellStyle name="40% - Accent1 5 3 7 2" xfId="13728" xr:uid="{E0182EC7-9395-4AD8-A511-AC6A4698DEE7}"/>
    <cellStyle name="40% - Accent1 5 3 8" xfId="7397" xr:uid="{E72675AC-1AA7-40A7-8AF0-B2569AA5A234}"/>
    <cellStyle name="40% - Accent1 5 3 8 2" xfId="14590" xr:uid="{56B0FF09-7D21-4ED9-AC8A-E39CFDDD2756}"/>
    <cellStyle name="40% - Accent1 5 3 9" xfId="8396" xr:uid="{C8B34DC9-D780-488F-B834-63DE859B53EC}"/>
    <cellStyle name="40% - Accent1 5 3 9 2" xfId="15424" xr:uid="{98DF1DC4-FAAC-47A7-84BF-640D621E0812}"/>
    <cellStyle name="40% - Accent1 5 4" xfId="1596" xr:uid="{CE3FEA2D-23B6-4624-8B8A-EC88AF75B3E2}"/>
    <cellStyle name="40% - Accent1 5 4 2" xfId="3307" xr:uid="{932C3339-7142-41C2-BA9D-5AEC3CC67DAD}"/>
    <cellStyle name="40% - Accent1 5 4 2 2" xfId="10973" xr:uid="{1E24D40F-43AB-4F25-8FAD-B8CE643821DD}"/>
    <cellStyle name="40% - Accent1 5 4 3" xfId="4817" xr:uid="{C43CCA6F-FC2F-49E9-B853-29FC2C3FB6EA}"/>
    <cellStyle name="40% - Accent1 5 4 3 2" xfId="12222" xr:uid="{6CE56EEE-AD96-47D7-AF32-EC4F14521503}"/>
    <cellStyle name="40% - Accent1 5 4 4" xfId="7400" xr:uid="{CBF250E4-31DD-4FDD-B43D-CC6E18E3C61D}"/>
    <cellStyle name="40% - Accent1 5 4 4 2" xfId="14593" xr:uid="{71DDBE07-22F0-4858-8858-85DF61BDB25D}"/>
    <cellStyle name="40% - Accent1 5 4 5" xfId="8683" xr:uid="{43B1C071-C218-4EDA-83AE-79248DA21CB6}"/>
    <cellStyle name="40% - Accent1 5 4 5 2" xfId="15713" xr:uid="{BA3D20E8-45EB-4AD5-A345-489C3D3F7316}"/>
    <cellStyle name="40% - Accent1 5 4 6" xfId="10038" xr:uid="{4B49D61D-DA1A-4E5F-AA48-13A51934F7F6}"/>
    <cellStyle name="40% - Accent1 5 5" xfId="3300" xr:uid="{919F4343-7724-4E5F-B6C2-8B8915522321}"/>
    <cellStyle name="40% - Accent1 5 5 2" xfId="7401" xr:uid="{7F2655C0-B89D-4B7B-B691-36F88BA04202}"/>
    <cellStyle name="40% - Accent1 5 5 2 2" xfId="14594" xr:uid="{FCE40F8E-6814-4A18-B53E-32739DDBC0FA}"/>
    <cellStyle name="40% - Accent1 5 5 3" xfId="10966" xr:uid="{6030A689-FFD7-40E5-8A42-ECAA80832110}"/>
    <cellStyle name="40% - Accent1 5 6" xfId="4099" xr:uid="{B26FD644-5867-4278-8936-07BE53633137}"/>
    <cellStyle name="40% - Accent1 5 6 2" xfId="11501" xr:uid="{935F7C23-533C-4AD3-A7E0-9C9DA810BE96}"/>
    <cellStyle name="40% - Accent1 5 7" xfId="4716" xr:uid="{003112B1-5B9C-40F7-9FF7-EA05C0235436}"/>
    <cellStyle name="40% - Accent1 5 7 2" xfId="12116" xr:uid="{A3747DB3-39A9-4AF2-8539-24D1F576E96B}"/>
    <cellStyle name="40% - Accent1 5 8" xfId="5674" xr:uid="{7AAE34CE-73AF-41C8-AC01-0BCE5FEA67A5}"/>
    <cellStyle name="40% - Accent1 5 8 2" xfId="12857" xr:uid="{A66B7E90-DDED-41E4-9114-9FB257F26DB9}"/>
    <cellStyle name="40% - Accent1 5 9" xfId="6243" xr:uid="{2547B607-80A1-4FAA-B871-9F7EA1E53B23}"/>
    <cellStyle name="40% - Accent1 5 9 2" xfId="13436" xr:uid="{89FDA783-C3D1-46A2-840D-C179A6CA2461}"/>
    <cellStyle name="40% - Accent1 6" xfId="252" xr:uid="{7C27B8C0-D441-4D93-9298-7CB7A8D969D2}"/>
    <cellStyle name="40% - Accent1 6 10" xfId="7402" xr:uid="{3E2D4613-FF19-4B5B-A657-3FCA79C16256}"/>
    <cellStyle name="40% - Accent1 6 10 2" xfId="14595" xr:uid="{382CA64A-A784-4BC8-B282-7D4DFEFE518E}"/>
    <cellStyle name="40% - Accent1 6 11" xfId="8210" xr:uid="{4096337A-0B10-4C6A-965C-27D4FA810448}"/>
    <cellStyle name="40% - Accent1 6 11 2" xfId="15238" xr:uid="{B2E890AE-7FDD-4EA8-B80A-91BF0BE57985}"/>
    <cellStyle name="40% - Accent1 6 12" xfId="10039" xr:uid="{184C8D45-1512-4852-8E42-3A248E359DD0}"/>
    <cellStyle name="40% - Accent1 6 13" xfId="1597" xr:uid="{393C8076-733D-44B6-85A9-0185DAF3594E}"/>
    <cellStyle name="40% - Accent1 6 2" xfId="619" xr:uid="{12285A4D-AFE8-4E31-BD3A-5723350FA7F8}"/>
    <cellStyle name="40% - Accent1 6 2 10" xfId="8353" xr:uid="{DE4DFB00-1F4A-450E-87D7-7FCF83E6BD49}"/>
    <cellStyle name="40% - Accent1 6 2 10 2" xfId="15381" xr:uid="{B2ADCC82-82A9-4CD8-9960-47A834925FCB}"/>
    <cellStyle name="40% - Accent1 6 2 11" xfId="10040" xr:uid="{063C613C-93E8-44DF-A6EC-13D9B7D52A62}"/>
    <cellStyle name="40% - Accent1 6 2 12" xfId="1598" xr:uid="{D4C2EEFE-BC8C-4563-86E7-9B7D75FD92F3}"/>
    <cellStyle name="40% - Accent1 6 2 2" xfId="1599" xr:uid="{8162A7B2-7864-4C35-8E50-1C77C7C70965}"/>
    <cellStyle name="40% - Accent1 6 2 2 10" xfId="10041" xr:uid="{41911D0E-A632-4637-9EF6-4CF069891BAB}"/>
    <cellStyle name="40% - Accent1 6 2 2 2" xfId="1600" xr:uid="{B28B6EBA-811F-46F8-82C4-2F4836C974B7}"/>
    <cellStyle name="40% - Accent1 6 2 2 2 2" xfId="3311" xr:uid="{2F75B56F-4713-4456-9083-F6FC224B6197}"/>
    <cellStyle name="40% - Accent1 6 2 2 2 2 2" xfId="10977" xr:uid="{D483124F-5FD4-43D8-90C2-AF18B11D3CAD}"/>
    <cellStyle name="40% - Accent1 6 2 2 2 3" xfId="4798" xr:uid="{14218AF3-969D-4D65-B6B7-8F04670C1551}"/>
    <cellStyle name="40% - Accent1 6 2 2 2 3 2" xfId="12203" xr:uid="{2CF213E9-61AD-4EEA-AA4A-50CF0C5D1005}"/>
    <cellStyle name="40% - Accent1 6 2 2 2 4" xfId="7405" xr:uid="{E3563366-B984-4814-9683-F28B5748A490}"/>
    <cellStyle name="40% - Accent1 6 2 2 2 4 2" xfId="14598" xr:uid="{C96B1E36-ED42-4C43-8E7A-F86795119AF1}"/>
    <cellStyle name="40% - Accent1 6 2 2 2 5" xfId="9221" xr:uid="{FB6BFC77-6E53-4D11-A30C-F91DE20AD7D8}"/>
    <cellStyle name="40% - Accent1 6 2 2 2 5 2" xfId="16251" xr:uid="{6A574276-2540-408C-AB54-9F3BD59BCFC9}"/>
    <cellStyle name="40% - Accent1 6 2 2 2 6" xfId="10042" xr:uid="{57A7E4A7-B789-4969-9AEC-80DE1701E2D1}"/>
    <cellStyle name="40% - Accent1 6 2 2 3" xfId="3310" xr:uid="{49421E45-52D8-454D-AF59-5901AA5C6722}"/>
    <cellStyle name="40% - Accent1 6 2 2 3 2" xfId="7406" xr:uid="{16F67B91-FDB5-4326-9130-D8CBB15C7DEC}"/>
    <cellStyle name="40% - Accent1 6 2 2 3 2 2" xfId="14599" xr:uid="{5FFA2742-6A89-4B9E-861B-0E0EB880DAFE}"/>
    <cellStyle name="40% - Accent1 6 2 2 3 3" xfId="10976" xr:uid="{051A5694-5E09-4AED-A5F4-5EF559FE1CB4}"/>
    <cellStyle name="40% - Accent1 6 2 2 4" xfId="4674" xr:uid="{7CF7696A-5672-448E-B488-1F88EEFF9C09}"/>
    <cellStyle name="40% - Accent1 6 2 2 4 2" xfId="12073" xr:uid="{D332E43C-DDF7-4D3A-9571-22A19B3B994B}"/>
    <cellStyle name="40% - Accent1 6 2 2 5" xfId="4994" xr:uid="{D4E93336-985F-4AB2-94A1-AD3C65746014}"/>
    <cellStyle name="40% - Accent1 6 2 2 5 2" xfId="12402" xr:uid="{23C40F35-8F34-4AF0-8238-BF4B94A66AB4}"/>
    <cellStyle name="40% - Accent1 6 2 2 6" xfId="6212" xr:uid="{CF18320A-6B7A-41DB-AF02-781ECDDDF20E}"/>
    <cellStyle name="40% - Accent1 6 2 2 6 2" xfId="13395" xr:uid="{DF7B692D-2FFB-46E4-96ED-55428C9645A1}"/>
    <cellStyle name="40% - Accent1 6 2 2 7" xfId="6781" xr:uid="{DE5AB4D5-2244-4589-A38F-D70E488583FB}"/>
    <cellStyle name="40% - Accent1 6 2 2 7 2" xfId="13974" xr:uid="{7CE854F3-422A-45C1-9D08-02660F7A4B14}"/>
    <cellStyle name="40% - Accent1 6 2 2 8" xfId="7404" xr:uid="{EC5AECBA-60CA-495A-AB28-7727BF77928F}"/>
    <cellStyle name="40% - Accent1 6 2 2 8 2" xfId="14597" xr:uid="{FB0D703D-7D1A-44D0-9C90-3F94AE8F552B}"/>
    <cellStyle name="40% - Accent1 6 2 2 9" xfId="8642" xr:uid="{DB3FC00D-8506-4F45-A8B9-4BE5E393BD12}"/>
    <cellStyle name="40% - Accent1 6 2 2 9 2" xfId="15670" xr:uid="{5F66A9BF-9271-490F-998D-B9DD932E64F6}"/>
    <cellStyle name="40% - Accent1 6 2 3" xfId="1601" xr:uid="{04C9DE77-AEED-46B5-922E-D16B10008470}"/>
    <cellStyle name="40% - Accent1 6 2 3 2" xfId="3312" xr:uid="{6824C0CB-38A7-4648-850D-737CF78C60CC}"/>
    <cellStyle name="40% - Accent1 6 2 3 2 2" xfId="10978" xr:uid="{151A78B0-BF45-4CF1-9934-85DC07D64338}"/>
    <cellStyle name="40% - Accent1 6 2 3 3" xfId="4132" xr:uid="{3244DA9A-E846-4F69-8D62-CB1CC8CE5D4B}"/>
    <cellStyle name="40% - Accent1 6 2 3 3 2" xfId="11534" xr:uid="{CB843F51-1054-4886-85F9-F4CA6E549EA6}"/>
    <cellStyle name="40% - Accent1 6 2 3 4" xfId="7407" xr:uid="{1790EFE9-A9B8-4C30-AB39-F1FB13F6171A}"/>
    <cellStyle name="40% - Accent1 6 2 3 4 2" xfId="14600" xr:uid="{8DA80824-18F2-46DF-977D-2D0EB9A34DA8}"/>
    <cellStyle name="40% - Accent1 6 2 3 5" xfId="8932" xr:uid="{B207C132-AB2D-4BE6-97B0-BC00EBEB6AB0}"/>
    <cellStyle name="40% - Accent1 6 2 3 5 2" xfId="15962" xr:uid="{4A91392B-2CD5-46ED-82F3-D51F047EEAC9}"/>
    <cellStyle name="40% - Accent1 6 2 3 6" xfId="10043" xr:uid="{253C836A-8380-4509-8414-33FC2421E2A7}"/>
    <cellStyle name="40% - Accent1 6 2 4" xfId="3309" xr:uid="{7F31914E-F85E-4BD8-A3CC-9B24F0ECC46A}"/>
    <cellStyle name="40% - Accent1 6 2 4 2" xfId="7408" xr:uid="{1A858BA6-42F0-4967-9D1E-28BDB01EBBD2}"/>
    <cellStyle name="40% - Accent1 6 2 4 2 2" xfId="14601" xr:uid="{D763B26F-104E-4A8B-A0DF-D8DE5FDEE367}"/>
    <cellStyle name="40% - Accent1 6 2 4 3" xfId="10975" xr:uid="{92E13973-71BE-4C87-A9B9-A2297299F28A}"/>
    <cellStyle name="40% - Accent1 6 2 5" xfId="4374" xr:uid="{2F35138A-BBF8-490A-96B1-8F75F4526A69}"/>
    <cellStyle name="40% - Accent1 6 2 5 2" xfId="11776" xr:uid="{B603E51A-CE71-48AB-9BD0-218CC869901E}"/>
    <cellStyle name="40% - Accent1 6 2 6" xfId="4993" xr:uid="{37AB954D-FE27-46EB-9B40-9F8DB3526E8C}"/>
    <cellStyle name="40% - Accent1 6 2 6 2" xfId="12401" xr:uid="{B0D1F507-F9C1-4151-A92C-E11C82B95331}"/>
    <cellStyle name="40% - Accent1 6 2 7" xfId="5923" xr:uid="{721DD9A8-880B-4955-9CB3-979E0D1AE151}"/>
    <cellStyle name="40% - Accent1 6 2 7 2" xfId="13106" xr:uid="{BEE677B5-89D8-496E-9487-0F60E77F6CE6}"/>
    <cellStyle name="40% - Accent1 6 2 8" xfId="6492" xr:uid="{7F914286-9369-4A6A-81DE-DA93B0254B32}"/>
    <cellStyle name="40% - Accent1 6 2 8 2" xfId="13685" xr:uid="{F2966269-F4D3-49A3-B7D0-3E3533386A34}"/>
    <cellStyle name="40% - Accent1 6 2 9" xfId="7403" xr:uid="{5694A39E-7D07-42F9-970B-EBC5D0CC1914}"/>
    <cellStyle name="40% - Accent1 6 2 9 2" xfId="14596" xr:uid="{8769D706-7EBD-4937-8753-229F985589D1}"/>
    <cellStyle name="40% - Accent1 6 3" xfId="1602" xr:uid="{A83B90AB-9FAE-4A73-AD2A-24DD26C49EAE}"/>
    <cellStyle name="40% - Accent1 6 3 10" xfId="10044" xr:uid="{9117A596-CE83-4A42-B7A9-7A1FEB8B0911}"/>
    <cellStyle name="40% - Accent1 6 3 2" xfId="1603" xr:uid="{43D0D40C-AF5F-4777-B8F8-3D1D328B7B6F}"/>
    <cellStyle name="40% - Accent1 6 3 2 2" xfId="3314" xr:uid="{86BD356C-7B42-45CD-841A-0E0613B1604E}"/>
    <cellStyle name="40% - Accent1 6 3 2 2 2" xfId="10980" xr:uid="{6013BE9F-1B31-4AA5-B00E-728CDEB6A95B}"/>
    <cellStyle name="40% - Accent1 6 3 2 3" xfId="4823" xr:uid="{6024FD35-E858-4F17-B1A8-61D71DD70401}"/>
    <cellStyle name="40% - Accent1 6 3 2 3 2" xfId="12228" xr:uid="{AB9D7FC5-1B96-4AF6-8897-0464E3572080}"/>
    <cellStyle name="40% - Accent1 6 3 2 4" xfId="7410" xr:uid="{ED964467-357A-4E37-9BFC-E922B58EF3FA}"/>
    <cellStyle name="40% - Accent1 6 3 2 4 2" xfId="14603" xr:uid="{2B662F91-8D21-48D9-9594-AA7C95D5993F}"/>
    <cellStyle name="40% - Accent1 6 3 2 5" xfId="9078" xr:uid="{079C1794-0564-44E1-88BA-B20535A215CE}"/>
    <cellStyle name="40% - Accent1 6 3 2 5 2" xfId="16108" xr:uid="{33FB212C-4685-48DF-A2F6-4BEF36253342}"/>
    <cellStyle name="40% - Accent1 6 3 2 6" xfId="10045" xr:uid="{8B9CCCCA-65C9-4E4B-9F7A-A0673771FF2E}"/>
    <cellStyle name="40% - Accent1 6 3 3" xfId="3313" xr:uid="{19F7C1F1-721A-4662-9828-855E417E4847}"/>
    <cellStyle name="40% - Accent1 6 3 3 2" xfId="7411" xr:uid="{74983FA4-1DC2-4748-B388-AA23DE06696E}"/>
    <cellStyle name="40% - Accent1 6 3 3 2 2" xfId="14604" xr:uid="{FBD0892F-08D1-4EE7-B93E-319F27EDB2F4}"/>
    <cellStyle name="40% - Accent1 6 3 3 3" xfId="10979" xr:uid="{9EB03CDF-C165-424C-9D08-4A04B598C1FB}"/>
    <cellStyle name="40% - Accent1 6 3 4" xfId="4531" xr:uid="{9BD6D66D-F356-4780-BFA3-B08AA739EC1C}"/>
    <cellStyle name="40% - Accent1 6 3 4 2" xfId="11930" xr:uid="{DD415D6B-8F08-4F09-BA8D-97A2122BF226}"/>
    <cellStyle name="40% - Accent1 6 3 5" xfId="4734" xr:uid="{3092009E-94AC-437F-B0E9-984B208DD447}"/>
    <cellStyle name="40% - Accent1 6 3 5 2" xfId="12135" xr:uid="{45FAC88B-94EB-47DA-85ED-38C84CF202AC}"/>
    <cellStyle name="40% - Accent1 6 3 6" xfId="6069" xr:uid="{EC43888E-8F56-4A39-84B7-3F3FEA7374B6}"/>
    <cellStyle name="40% - Accent1 6 3 6 2" xfId="13252" xr:uid="{65425623-5968-4A2B-B96F-19D406D31B3E}"/>
    <cellStyle name="40% - Accent1 6 3 7" xfId="6638" xr:uid="{4F48BD49-BF2E-4A13-9BBD-F753083B9295}"/>
    <cellStyle name="40% - Accent1 6 3 7 2" xfId="13831" xr:uid="{E8E8188B-9D2A-4C07-89DF-A4A3414AED84}"/>
    <cellStyle name="40% - Accent1 6 3 8" xfId="7409" xr:uid="{CA9B8172-F561-41F7-B31C-E54FFBDAFEB1}"/>
    <cellStyle name="40% - Accent1 6 3 8 2" xfId="14602" xr:uid="{CBE07C15-EDE1-4282-B724-802D1525808E}"/>
    <cellStyle name="40% - Accent1 6 3 9" xfId="8499" xr:uid="{79AAF34C-359A-4217-950D-EABEDCBAAA6E}"/>
    <cellStyle name="40% - Accent1 6 3 9 2" xfId="15527" xr:uid="{1439BE88-6C19-4095-B48C-74A66DB8401C}"/>
    <cellStyle name="40% - Accent1 6 4" xfId="1604" xr:uid="{38345FD7-F39D-4B59-8428-CB0093C672C4}"/>
    <cellStyle name="40% - Accent1 6 4 2" xfId="3315" xr:uid="{4E651B81-4F72-45D9-979E-0D5C2138BDCE}"/>
    <cellStyle name="40% - Accent1 6 4 2 2" xfId="10981" xr:uid="{B27E46A5-2383-4BE7-A577-2355564EB1E1}"/>
    <cellStyle name="40% - Accent1 6 4 3" xfId="4740" xr:uid="{8FCA8701-5F17-4A08-A4F4-A46DB2BD2B4A}"/>
    <cellStyle name="40% - Accent1 6 4 3 2" xfId="12143" xr:uid="{37E59C31-3901-4FCB-85AD-9F8D31E2C3AD}"/>
    <cellStyle name="40% - Accent1 6 4 4" xfId="7412" xr:uid="{EF3F630B-B323-4B1B-B1F2-80CB1304E3E4}"/>
    <cellStyle name="40% - Accent1 6 4 4 2" xfId="14605" xr:uid="{A5453F5F-7CE3-43BF-A210-A3AF628DB30C}"/>
    <cellStyle name="40% - Accent1 6 4 5" xfId="8789" xr:uid="{9046D76F-77BE-4D4A-97B0-55430CEAA305}"/>
    <cellStyle name="40% - Accent1 6 4 5 2" xfId="15819" xr:uid="{F7C03995-95FD-4B81-8997-F7F2ECD3B075}"/>
    <cellStyle name="40% - Accent1 6 4 6" xfId="10046" xr:uid="{43F2B96F-22E5-47F3-96A2-C695F9DA2247}"/>
    <cellStyle name="40% - Accent1 6 5" xfId="3308" xr:uid="{94B4B5CE-7833-4285-906C-DCECFACEBA20}"/>
    <cellStyle name="40% - Accent1 6 5 2" xfId="7413" xr:uid="{E7ABB11D-0D65-473C-BB34-15D4865FCC6A}"/>
    <cellStyle name="40% - Accent1 6 5 2 2" xfId="14606" xr:uid="{656E47E2-EA5C-44F6-BD77-0A8CDF71C4E1}"/>
    <cellStyle name="40% - Accent1 6 5 3" xfId="10974" xr:uid="{5A5BDD07-371B-4AA0-AD15-7A491E6C1378}"/>
    <cellStyle name="40% - Accent1 6 6" xfId="4229" xr:uid="{C4120408-3AFD-4BA9-9291-6CAFA2288510}"/>
    <cellStyle name="40% - Accent1 6 6 2" xfId="11631" xr:uid="{ADD2F205-25A1-4840-8C3A-EAB08575A5E7}"/>
    <cellStyle name="40% - Accent1 6 7" xfId="4719" xr:uid="{F34627EE-324F-4A89-A8ED-A3A131927DCF}"/>
    <cellStyle name="40% - Accent1 6 7 2" xfId="12119" xr:uid="{EF27E3EC-7D45-4F4C-BDA9-26EA5589EE60}"/>
    <cellStyle name="40% - Accent1 6 8" xfId="5780" xr:uid="{F6479E87-307B-4785-8878-B0ECD9448060}"/>
    <cellStyle name="40% - Accent1 6 8 2" xfId="12963" xr:uid="{CE722201-61AA-4874-8E2D-1835066DA8DF}"/>
    <cellStyle name="40% - Accent1 6 9" xfId="6349" xr:uid="{D12C2152-D0C1-431E-BE4E-B92B1F3E90D0}"/>
    <cellStyle name="40% - Accent1 6 9 2" xfId="13542" xr:uid="{E7739EFB-0265-48BC-8EC7-3B849351FBBA}"/>
    <cellStyle name="40% - Accent1 7" xfId="268" xr:uid="{BEFCDAD0-2D9B-4351-920B-DD4D778B401F}"/>
    <cellStyle name="40% - Accent1 7 10" xfId="8225" xr:uid="{50A96700-A5A4-49BD-9D8A-6F84E125FA65}"/>
    <cellStyle name="40% - Accent1 7 10 2" xfId="15253" xr:uid="{175492D7-CB02-4482-A5CA-F7A712CD9FCF}"/>
    <cellStyle name="40% - Accent1 7 11" xfId="10047" xr:uid="{69BE60B4-FB81-4CEF-98CA-703CCE710F00}"/>
    <cellStyle name="40% - Accent1 7 12" xfId="1605" xr:uid="{3A3FD0B8-EA7B-419C-B8E8-DE85D331FBDF}"/>
    <cellStyle name="40% - Accent1 7 2" xfId="634" xr:uid="{9D738E00-AE5E-414D-BF52-B0EBE8A8F6F1}"/>
    <cellStyle name="40% - Accent1 7 2 10" xfId="10048" xr:uid="{64587084-EFE3-4B96-B931-0DF16A4C7739}"/>
    <cellStyle name="40% - Accent1 7 2 11" xfId="1606" xr:uid="{506FBEBA-EB05-49BD-910E-1FE396637292}"/>
    <cellStyle name="40% - Accent1 7 2 2" xfId="1607" xr:uid="{BDB46286-1574-43A0-AA1A-5E0452A4BFD3}"/>
    <cellStyle name="40% - Accent1 7 2 2 2" xfId="3318" xr:uid="{D78097D1-5F9B-4C96-8A83-F17C31F4F322}"/>
    <cellStyle name="40% - Accent1 7 2 2 2 2" xfId="10984" xr:uid="{7EE1C011-8420-4DD1-BC1A-07B17EE682C3}"/>
    <cellStyle name="40% - Accent1 7 2 2 3" xfId="4707" xr:uid="{6AC01FDD-6837-4073-A07E-0326A0E8EB9B}"/>
    <cellStyle name="40% - Accent1 7 2 2 3 2" xfId="12106" xr:uid="{FB54713B-8102-4BED-BD5A-BD42D1E8BC73}"/>
    <cellStyle name="40% - Accent1 7 2 2 4" xfId="7416" xr:uid="{9A0158D4-2A4C-4C66-A2D8-A6E4D591258E}"/>
    <cellStyle name="40% - Accent1 7 2 2 4 2" xfId="14609" xr:uid="{E97FAC1D-AF6D-43BD-B409-4F69DAAA98A4}"/>
    <cellStyle name="40% - Accent1 7 2 2 5" xfId="9093" xr:uid="{10C5A9F8-06BB-463F-BE80-0F348002EEBD}"/>
    <cellStyle name="40% - Accent1 7 2 2 5 2" xfId="16123" xr:uid="{E8E1117B-561F-4D22-900B-97B38E7A2A4F}"/>
    <cellStyle name="40% - Accent1 7 2 2 6" xfId="10049" xr:uid="{99546F4D-77CE-442E-AA2D-72E76DA91986}"/>
    <cellStyle name="40% - Accent1 7 2 3" xfId="3317" xr:uid="{A5614115-27D0-46A5-BB8E-E93C8187CA5A}"/>
    <cellStyle name="40% - Accent1 7 2 3 2" xfId="7417" xr:uid="{F34BE39D-B45E-46E2-9FE8-39D7D2B85DF2}"/>
    <cellStyle name="40% - Accent1 7 2 3 2 2" xfId="14610" xr:uid="{125F1688-99BC-4B8C-BF35-EF520ABB2B42}"/>
    <cellStyle name="40% - Accent1 7 2 3 3" xfId="10983" xr:uid="{8DCEC4E0-A7CD-4C8D-9F2F-66D3BFBFBCE5}"/>
    <cellStyle name="40% - Accent1 7 2 4" xfId="4546" xr:uid="{3B6191E4-4B30-4F8A-A5A4-6F10736F4F9F}"/>
    <cellStyle name="40% - Accent1 7 2 4 2" xfId="11945" xr:uid="{C47D63B0-9E33-40BF-8225-2854BEE49BFD}"/>
    <cellStyle name="40% - Accent1 7 2 5" xfId="5072" xr:uid="{80C71CD6-1775-4582-B0F1-3F7D196D35E5}"/>
    <cellStyle name="40% - Accent1 7 2 5 2" xfId="12480" xr:uid="{6C80F021-2088-4468-9245-C8E187491EC7}"/>
    <cellStyle name="40% - Accent1 7 2 6" xfId="6084" xr:uid="{5CA8CE06-DBE0-45A5-97B4-AA0CA6010A7A}"/>
    <cellStyle name="40% - Accent1 7 2 6 2" xfId="13267" xr:uid="{C68CD64B-213E-47C3-8A23-4AD2D3F531CD}"/>
    <cellStyle name="40% - Accent1 7 2 7" xfId="6653" xr:uid="{435382FB-B820-465B-BF39-F7E7BF9AE254}"/>
    <cellStyle name="40% - Accent1 7 2 7 2" xfId="13846" xr:uid="{58471174-843B-4285-B55C-11F95A814DF2}"/>
    <cellStyle name="40% - Accent1 7 2 8" xfId="7415" xr:uid="{BB1CCE8B-239A-4EBF-A39D-C442C1687C9F}"/>
    <cellStyle name="40% - Accent1 7 2 8 2" xfId="14608" xr:uid="{1A47886F-E125-420C-858A-C391F8629F08}"/>
    <cellStyle name="40% - Accent1 7 2 9" xfId="8514" xr:uid="{18FD2305-3CFD-44F1-8F0D-4708BB4F4FB7}"/>
    <cellStyle name="40% - Accent1 7 2 9 2" xfId="15542" xr:uid="{2CAA3911-2DBB-492C-A3BF-7984BE19E61A}"/>
    <cellStyle name="40% - Accent1 7 3" xfId="1608" xr:uid="{050B0B4F-6CCC-4B02-9A2C-23D6F86455AD}"/>
    <cellStyle name="40% - Accent1 7 3 2" xfId="3319" xr:uid="{0A7DF70B-F300-4CBD-A5A8-B82312E23206}"/>
    <cellStyle name="40% - Accent1 7 3 2 2" xfId="10985" xr:uid="{5CD42144-7922-4EDC-B219-8A168670F119}"/>
    <cellStyle name="40% - Accent1 7 3 3" xfId="4739" xr:uid="{BE1FB031-5EDE-4204-851E-6CD5525C2A60}"/>
    <cellStyle name="40% - Accent1 7 3 3 2" xfId="12142" xr:uid="{B0E64928-D824-464E-A19E-F4CABAA8D5DA}"/>
    <cellStyle name="40% - Accent1 7 3 4" xfId="7418" xr:uid="{1F9410A2-D4C5-4D18-A938-BDDC718151AD}"/>
    <cellStyle name="40% - Accent1 7 3 4 2" xfId="14611" xr:uid="{768948D7-7B0B-44EC-881A-EC8630CE13E3}"/>
    <cellStyle name="40% - Accent1 7 3 5" xfId="8804" xr:uid="{E208B12D-69EB-48CF-9361-54D7A4760AFA}"/>
    <cellStyle name="40% - Accent1 7 3 5 2" xfId="15834" xr:uid="{2000937B-2FEA-4DCE-AB8D-8828B4BA906D}"/>
    <cellStyle name="40% - Accent1 7 3 6" xfId="10050" xr:uid="{A81F3325-E646-48EE-9C0C-AC809EF613C1}"/>
    <cellStyle name="40% - Accent1 7 4" xfId="3316" xr:uid="{8BD42469-37D6-452A-AFD5-D40B71790030}"/>
    <cellStyle name="40% - Accent1 7 4 2" xfId="7419" xr:uid="{9479B72B-B1A4-4915-AE16-069EFC8E600C}"/>
    <cellStyle name="40% - Accent1 7 4 2 2" xfId="14612" xr:uid="{EBD82063-DD23-4592-B982-9BF42E8EC1B9}"/>
    <cellStyle name="40% - Accent1 7 4 3" xfId="10982" xr:uid="{9564E015-225F-473A-B04E-4570851A7C83}"/>
    <cellStyle name="40% - Accent1 7 5" xfId="4244" xr:uid="{0A3EEEB9-9558-477B-BC5C-815746FA8AFC}"/>
    <cellStyle name="40% - Accent1 7 5 2" xfId="11646" xr:uid="{D21E570C-FC36-49C7-8048-9CDD826A5724}"/>
    <cellStyle name="40% - Accent1 7 6" xfId="5027" xr:uid="{5959210C-864C-477B-9476-4B609047634B}"/>
    <cellStyle name="40% - Accent1 7 6 2" xfId="12435" xr:uid="{8204687D-1F5D-4DDF-9FAD-671C051FD73C}"/>
    <cellStyle name="40% - Accent1 7 7" xfId="5795" xr:uid="{3D5457E1-C756-4F69-B33E-DF62AF0879CC}"/>
    <cellStyle name="40% - Accent1 7 7 2" xfId="12978" xr:uid="{40B41178-47B8-4837-ABB9-C58D2B53BD31}"/>
    <cellStyle name="40% - Accent1 7 8" xfId="6364" xr:uid="{858E65EB-056C-4CC2-9100-75ACBBAE2015}"/>
    <cellStyle name="40% - Accent1 7 8 2" xfId="13557" xr:uid="{CA22820B-DDAD-42B9-A748-0C46EB28C7E6}"/>
    <cellStyle name="40% - Accent1 7 9" xfId="7414" xr:uid="{CF819E0F-E99F-4B2B-9AD8-4272C9870337}"/>
    <cellStyle name="40% - Accent1 7 9 2" xfId="14607" xr:uid="{C57D7352-FC80-4240-8429-16EF5F6EDD68}"/>
    <cellStyle name="40% - Accent1 8" xfId="282" xr:uid="{BDD0B437-03D9-497F-A15F-49EC9317D13A}"/>
    <cellStyle name="40% - Accent1 8 10" xfId="10051" xr:uid="{27301D81-1C89-4597-82F3-A6F9972FCFC9}"/>
    <cellStyle name="40% - Accent1 8 11" xfId="1609" xr:uid="{CC87EC5D-16F5-469E-93B3-3672982ECA1D}"/>
    <cellStyle name="40% - Accent1 8 2" xfId="648" xr:uid="{0AF2D770-7585-483D-A980-EAD85B199E90}"/>
    <cellStyle name="40% - Accent1 8 2 2" xfId="3321" xr:uid="{D44000E8-0D33-4879-8DAF-9F185C54F5ED}"/>
    <cellStyle name="40% - Accent1 8 2 2 2" xfId="10987" xr:uid="{68A7E1C2-5607-481A-A32C-39362961796E}"/>
    <cellStyle name="40% - Accent1 8 2 3" xfId="5054" xr:uid="{77A0D5B0-3548-4458-8CAE-ABB0D27C7D29}"/>
    <cellStyle name="40% - Accent1 8 2 3 2" xfId="12462" xr:uid="{D18C1E7E-5CC4-451A-9F24-F4C268581E6A}"/>
    <cellStyle name="40% - Accent1 8 2 4" xfId="7421" xr:uid="{CF688939-1B39-4F34-BDAB-587A0C10AFFF}"/>
    <cellStyle name="40% - Accent1 8 2 4 2" xfId="14614" xr:uid="{A7A7CC2C-3C9C-4621-A444-DC5BCCA7A1AA}"/>
    <cellStyle name="40% - Accent1 8 2 5" xfId="8952" xr:uid="{49BA3EC7-FE80-470C-AC07-F94FC49A9272}"/>
    <cellStyle name="40% - Accent1 8 2 5 2" xfId="15982" xr:uid="{BAC53DB9-CB15-4E8D-A471-2A8649F82403}"/>
    <cellStyle name="40% - Accent1 8 2 6" xfId="10052" xr:uid="{244D6AA1-8D0E-45A7-8F11-8E673A0DB29F}"/>
    <cellStyle name="40% - Accent1 8 2 7" xfId="1610" xr:uid="{B4B537CE-7E30-4881-89E2-75EB582FD853}"/>
    <cellStyle name="40% - Accent1 8 3" xfId="3320" xr:uid="{D0ACB5D4-5C5F-4BBA-B4B8-A2B756BCFD90}"/>
    <cellStyle name="40% - Accent1 8 3 2" xfId="7422" xr:uid="{FEB469CD-7620-4493-A807-4F7669B3722A}"/>
    <cellStyle name="40% - Accent1 8 3 2 2" xfId="14615" xr:uid="{71F75297-4B07-41F1-A155-14FDF8F25A5E}"/>
    <cellStyle name="40% - Accent1 8 3 3" xfId="10986" xr:uid="{E07F8A82-8A0E-40F0-8D1C-A47CC3F8A3B3}"/>
    <cellStyle name="40% - Accent1 8 4" xfId="4395" xr:uid="{20160C51-CACD-4B77-B0A3-E4E6E4F34FA1}"/>
    <cellStyle name="40% - Accent1 8 4 2" xfId="11796" xr:uid="{E4F82296-15B1-4E86-B103-3CBFEA8EBEC5}"/>
    <cellStyle name="40% - Accent1 8 5" xfId="4806" xr:uid="{6E26F09F-5A31-4B0D-BFA1-E18CEFDE05F5}"/>
    <cellStyle name="40% - Accent1 8 5 2" xfId="12211" xr:uid="{5B3CB0C4-56CC-477C-B63B-06512D3EEE74}"/>
    <cellStyle name="40% - Accent1 8 6" xfId="5943" xr:uid="{769B197E-0AC7-4550-8FB2-B0B44779A03E}"/>
    <cellStyle name="40% - Accent1 8 6 2" xfId="13126" xr:uid="{6AE39F50-D751-46AB-8AD2-6159095B6061}"/>
    <cellStyle name="40% - Accent1 8 7" xfId="6512" xr:uid="{2684A180-09EC-4B15-BC00-CA5AB856AFF5}"/>
    <cellStyle name="40% - Accent1 8 7 2" xfId="13705" xr:uid="{6EC4DF3F-691A-416D-BA12-8C735A69219D}"/>
    <cellStyle name="40% - Accent1 8 8" xfId="7420" xr:uid="{04101849-5E93-4DA5-A17B-2F96CC72312D}"/>
    <cellStyle name="40% - Accent1 8 8 2" xfId="14613" xr:uid="{22DBD986-581F-42CE-88D7-26D2B4077DFC}"/>
    <cellStyle name="40% - Accent1 8 9" xfId="8373" xr:uid="{80C96057-1930-4726-8F25-6A11832C4A22}"/>
    <cellStyle name="40% - Accent1 8 9 2" xfId="15401" xr:uid="{80B6D181-4D97-4216-84E3-2E4FA5E30FEF}"/>
    <cellStyle name="40% - Accent1 9" xfId="295" xr:uid="{6D046B1C-EAC7-4083-8FFD-972D240EB7B8}"/>
    <cellStyle name="40% - Accent1 9 2" xfId="661" xr:uid="{4A646569-5FBA-4ACD-9821-B33B3F7F10A2}"/>
    <cellStyle name="40% - Accent1 9 2 2" xfId="10988" xr:uid="{87AEFD65-4118-4C9C-A819-93E0E7C3BD70}"/>
    <cellStyle name="40% - Accent1 9 2 3" xfId="3322" xr:uid="{0912F767-D241-4E9A-9E27-EF6E30244397}"/>
    <cellStyle name="40% - Accent1 9 3" xfId="4085" xr:uid="{40F5712F-4D3B-4CBC-BBDF-93C7DB0BF6C5}"/>
    <cellStyle name="40% - Accent1 9 3 2" xfId="11487" xr:uid="{85C8265F-DBBB-4748-9BB0-2F9F894456B4}"/>
    <cellStyle name="40% - Accent1 9 4" xfId="7423" xr:uid="{920CF41A-AD41-4473-8F44-1C28811783AB}"/>
    <cellStyle name="40% - Accent1 9 4 2" xfId="14616" xr:uid="{BED4D945-8959-42EE-9026-73AD4CDB3502}"/>
    <cellStyle name="40% - Accent1 9 5" xfId="9334" xr:uid="{7318349C-6256-4E27-9F23-833D8A28D722}"/>
    <cellStyle name="40% - Accent1 9 5 2" xfId="16317" xr:uid="{FE3A1B6E-EFDC-4AEB-921A-D7FD80659F4F}"/>
    <cellStyle name="40% - Accent1 9 6" xfId="10053" xr:uid="{E9DCBCD3-5D5E-472E-8838-99D630DADF93}"/>
    <cellStyle name="40% - Accent1 9 7" xfId="1611" xr:uid="{DC949D1C-88DB-4D07-814E-6A14707413AB}"/>
    <cellStyle name="40% - Accent2" xfId="30" builtinId="35" customBuiltin="1"/>
    <cellStyle name="40% - Accent2 10" xfId="310" xr:uid="{98BDA824-93C4-4036-BF33-D22C8D862B35}"/>
    <cellStyle name="40% - Accent2 10 2" xfId="676" xr:uid="{DFDF24C5-9D9B-4E87-AB4B-D9D19F52E73F}"/>
    <cellStyle name="40% - Accent2 10 2 2" xfId="11471" xr:uid="{1204E296-2078-456B-BE62-B121A8CF9C03}"/>
    <cellStyle name="40% - Accent2 10 3" xfId="7424" xr:uid="{F330F5C8-A39B-4F8B-8BF6-6BA5ABDD49E1}"/>
    <cellStyle name="40% - Accent2 10 3 2" xfId="14617" xr:uid="{5E5B2AC2-90C1-4D68-9E3C-E09CFD5E6D48}"/>
    <cellStyle name="40% - Accent2 10 4" xfId="9424" xr:uid="{53F2727A-386B-4704-8FA7-05E383774E5B}"/>
    <cellStyle name="40% - Accent2 10 4 2" xfId="16407" xr:uid="{19DF9FA3-B96E-4D9A-9919-BFA8634C5CCA}"/>
    <cellStyle name="40% - Accent2 10 5" xfId="10514" xr:uid="{018175AF-CBC1-4A0C-A55C-E79664FE222A}"/>
    <cellStyle name="40% - Accent2 11" xfId="323" xr:uid="{8DB4B2B0-8754-48E3-9C9D-E2B7DD149015}"/>
    <cellStyle name="40% - Accent2 11 2" xfId="689" xr:uid="{7D7CFB5E-1FB5-4520-B8C8-730AF6C5CEB5}"/>
    <cellStyle name="40% - Accent2 11 2 2" xfId="12304" xr:uid="{5B03E170-A09E-4AD6-A21B-A100D520FA82}"/>
    <cellStyle name="40% - Accent2 11 3" xfId="7425" xr:uid="{E5FEF870-CCC2-42DE-837B-577CEB2C6B3C}"/>
    <cellStyle name="40% - Accent2 11 3 2" xfId="14618" xr:uid="{87A96580-5F2B-4E50-9D38-E583ADBABA4C}"/>
    <cellStyle name="40% - Accent2 11 4" xfId="9513" xr:uid="{DE4BACB1-9165-473A-B65B-606C0AD89924}"/>
    <cellStyle name="40% - Accent2 11 4 2" xfId="16496" xr:uid="{D481F7B3-7422-4DB0-9C83-FE46964F7798}"/>
    <cellStyle name="40% - Accent2 11 5" xfId="10989" xr:uid="{5050E509-4BDE-41CA-BD44-2D8D68BF75AE}"/>
    <cellStyle name="40% - Accent2 12" xfId="336" xr:uid="{B431C14F-DAC2-4119-9FD7-9397E9B57A23}"/>
    <cellStyle name="40% - Accent2 12 2" xfId="702" xr:uid="{C05825D2-2613-4781-89F2-B7E71012907A}"/>
    <cellStyle name="40% - Accent2 12 2 2" xfId="15697" xr:uid="{33DC7299-9B12-4376-934D-089ACE6E907D}"/>
    <cellStyle name="40% - Accent2 12 3" xfId="11451" xr:uid="{E4E86528-6643-4D22-86BC-EE602B50D460}"/>
    <cellStyle name="40% - Accent2 13" xfId="349" xr:uid="{DEB080C0-32A5-4E0E-819B-7C0E39980A25}"/>
    <cellStyle name="40% - Accent2 13 2" xfId="717" xr:uid="{0045DCD0-DC8A-4CAE-BF9B-3F7121B4B59D}"/>
    <cellStyle name="40% - Accent2 14" xfId="362" xr:uid="{3EDCD103-778A-4ED7-BBB1-FE4948FA1455}"/>
    <cellStyle name="40% - Accent2 14 2" xfId="730" xr:uid="{85B12051-D4D1-42E9-976B-E46ED9DB9B0C}"/>
    <cellStyle name="40% - Accent2 15" xfId="375" xr:uid="{71796899-BB8C-4860-A191-FC75FCCADC84}"/>
    <cellStyle name="40% - Accent2 15 2" xfId="743" xr:uid="{3CDE092C-5546-475C-BE6D-CC6A1B7C465C}"/>
    <cellStyle name="40% - Accent2 16" xfId="388" xr:uid="{8558723A-A655-4B34-B694-33CF0736B7FD}"/>
    <cellStyle name="40% - Accent2 16 2" xfId="756" xr:uid="{AEC7FA90-29D9-4ED6-B57E-B2781FB1EC43}"/>
    <cellStyle name="40% - Accent2 17" xfId="401" xr:uid="{74C66080-3BEF-4B20-BC9C-869371850182}"/>
    <cellStyle name="40% - Accent2 17 2" xfId="769" xr:uid="{60D5CAAA-1EF1-44FA-AF8E-E691A963CBB0}"/>
    <cellStyle name="40% - Accent2 18" xfId="414" xr:uid="{60417412-3C25-4479-B703-DDA042C69358}"/>
    <cellStyle name="40% - Accent2 18 2" xfId="782" xr:uid="{B5A9C7C2-7A4F-4025-8AF3-C12864168B55}"/>
    <cellStyle name="40% - Accent2 19" xfId="427" xr:uid="{8DD42DFA-5F44-4AA7-80F9-BEE8D53A2129}"/>
    <cellStyle name="40% - Accent2 19 2" xfId="795" xr:uid="{F3C957BC-3291-4406-A186-17371FA0D65E}"/>
    <cellStyle name="40% - Accent2 2" xfId="199" xr:uid="{8195B455-F1F6-41AC-B7B4-5384008EA1AD}"/>
    <cellStyle name="40% - Accent2 2 10" xfId="8141" xr:uid="{76720390-45AE-418D-81A5-BE7464483AAA}"/>
    <cellStyle name="40% - Accent2 2 10 2" xfId="15169" xr:uid="{9A693355-A667-4006-852F-D7B97672DE7B}"/>
    <cellStyle name="40% - Accent2 2 11" xfId="9562" xr:uid="{9F7D3B07-E7DD-4C32-8C7B-6C8B2F911CFB}"/>
    <cellStyle name="40% - Accent2 2 12" xfId="10054" xr:uid="{37D9E104-BC25-41E2-AF45-9B40AD8360DA}"/>
    <cellStyle name="40% - Accent2 2 2" xfId="567" xr:uid="{A9D9D8DD-7014-4CEE-9A34-C81E6C3CDC8F}"/>
    <cellStyle name="40% - Accent2 2 2 2" xfId="1612" xr:uid="{6DE1852E-C8BA-4F1D-8093-82851065CF09}"/>
    <cellStyle name="40% - Accent2 2 2 2 2" xfId="1613" xr:uid="{3E1427C6-153E-477C-BC52-76AAFBDCFDD8}"/>
    <cellStyle name="40% - Accent2 2 2 2 2 2" xfId="3326" xr:uid="{59D699AF-79CF-489E-B8CF-E0F094024B6F}"/>
    <cellStyle name="40% - Accent2 2 2 2 2 2 2" xfId="9198" xr:uid="{A1E17239-C930-46AD-B174-77FBC7C7E95A}"/>
    <cellStyle name="40% - Accent2 2 2 2 2 2 2 2" xfId="16228" xr:uid="{C27AE6A6-995A-4E8A-8325-EEDF06BD22B7}"/>
    <cellStyle name="40% - Accent2 2 2 2 2 2 3" xfId="10993" xr:uid="{9ECC952A-82B1-49BF-A8A5-292F782BFAD5}"/>
    <cellStyle name="40% - Accent2 2 2 2 2 3" xfId="4651" xr:uid="{99ED5112-A613-4785-BA28-45E9E775A4C3}"/>
    <cellStyle name="40% - Accent2 2 2 2 2 3 2" xfId="12050" xr:uid="{FD9BE222-F9FA-4D08-BE63-0D5ACA1B7D06}"/>
    <cellStyle name="40% - Accent2 2 2 2 2 4" xfId="6189" xr:uid="{414064FB-AA86-47B6-B058-566BE94702E7}"/>
    <cellStyle name="40% - Accent2 2 2 2 2 4 2" xfId="13372" xr:uid="{CBA97BE6-7A99-482D-907B-7AFF99511608}"/>
    <cellStyle name="40% - Accent2 2 2 2 2 5" xfId="6758" xr:uid="{484FA98F-C72B-4FC7-ADB7-1A7DB63A4D12}"/>
    <cellStyle name="40% - Accent2 2 2 2 2 5 2" xfId="13951" xr:uid="{279FCABF-74DA-4E4D-8E49-B2F7CD172DD9}"/>
    <cellStyle name="40% - Accent2 2 2 2 2 6" xfId="8619" xr:uid="{1D6DD1CA-4FAC-4385-AB86-27A596965EED}"/>
    <cellStyle name="40% - Accent2 2 2 2 2 6 2" xfId="15647" xr:uid="{9142FB28-66C1-4A96-9DC4-5DD3C0E6D46F}"/>
    <cellStyle name="40% - Accent2 2 2 2 2 7" xfId="10057" xr:uid="{53CBEFCF-644E-42FB-8925-6C298A642518}"/>
    <cellStyle name="40% - Accent2 2 2 2 3" xfId="3325" xr:uid="{365D36D2-C4C9-46D0-95CF-7BAFC221C4A0}"/>
    <cellStyle name="40% - Accent2 2 2 2 3 2" xfId="8909" xr:uid="{7AC8916D-BD29-4E6A-BF43-B85EDABD3411}"/>
    <cellStyle name="40% - Accent2 2 2 2 3 2 2" xfId="15939" xr:uid="{ED69CBA4-9028-40D4-AD2A-90A31A383D17}"/>
    <cellStyle name="40% - Accent2 2 2 2 3 3" xfId="10992" xr:uid="{39AEBDE5-82DE-40DE-AC12-92B1051E79EF}"/>
    <cellStyle name="40% - Accent2 2 2 2 4" xfId="4351" xr:uid="{C5A5C317-2641-4F72-A1DD-9099FEC76B34}"/>
    <cellStyle name="40% - Accent2 2 2 2 4 2" xfId="11753" xr:uid="{3277A34B-B225-431F-896A-046AE46A953D}"/>
    <cellStyle name="40% - Accent2 2 2 2 5" xfId="5900" xr:uid="{57A79904-CF57-4E65-AFCB-89D18723528C}"/>
    <cellStyle name="40% - Accent2 2 2 2 5 2" xfId="13083" xr:uid="{9B8A55B0-B843-4EE8-86D4-589659DF4D63}"/>
    <cellStyle name="40% - Accent2 2 2 2 6" xfId="6469" xr:uid="{2487FDDC-A826-438F-811C-55B037B883B6}"/>
    <cellStyle name="40% - Accent2 2 2 2 6 2" xfId="13662" xr:uid="{D12AB801-DB7F-46DE-A9F3-0904944657E4}"/>
    <cellStyle name="40% - Accent2 2 2 2 7" xfId="8330" xr:uid="{5A5F4606-42C1-450A-8362-8E70834CA882}"/>
    <cellStyle name="40% - Accent2 2 2 2 7 2" xfId="15358" xr:uid="{C809F882-852E-493D-B32C-EF90D29CFDB8}"/>
    <cellStyle name="40% - Accent2 2 2 2 8" xfId="10056" xr:uid="{B0A29F20-8B25-4FBE-8AC0-7D75FFECC89F}"/>
    <cellStyle name="40% - Accent2 2 2 3" xfId="1614" xr:uid="{F1187F69-3C74-442C-902E-F4DA7A6AE4BE}"/>
    <cellStyle name="40% - Accent2 2 2 3 2" xfId="3327" xr:uid="{0E827E8E-1C8D-40F0-BEB8-A609D5AC5D85}"/>
    <cellStyle name="40% - Accent2 2 2 3 2 2" xfId="9055" xr:uid="{E3921D78-B91C-4A8A-99AB-E37D779120E1}"/>
    <cellStyle name="40% - Accent2 2 2 3 2 2 2" xfId="16085" xr:uid="{04FCF585-6FB5-43B3-AE87-D3D21B943FB9}"/>
    <cellStyle name="40% - Accent2 2 2 3 2 3" xfId="10994" xr:uid="{410E9A65-BBB8-4987-87C2-96466721E153}"/>
    <cellStyle name="40% - Accent2 2 2 3 3" xfId="4508" xr:uid="{378464EF-1407-4A89-A41F-59AA7CA3EF8E}"/>
    <cellStyle name="40% - Accent2 2 2 3 3 2" xfId="11907" xr:uid="{4205B7B2-5293-4D6E-946A-E136A7110CDB}"/>
    <cellStyle name="40% - Accent2 2 2 3 4" xfId="6046" xr:uid="{5F53C776-31A3-4A7C-A055-1ADD7976DF48}"/>
    <cellStyle name="40% - Accent2 2 2 3 4 2" xfId="13229" xr:uid="{F17D59DA-A941-491A-9218-27EEE85491C5}"/>
    <cellStyle name="40% - Accent2 2 2 3 5" xfId="6615" xr:uid="{3A01A5F6-967A-435C-8399-E88931185FCF}"/>
    <cellStyle name="40% - Accent2 2 2 3 5 2" xfId="13808" xr:uid="{83ED4B6A-5243-41FB-A47A-A822C530BAEA}"/>
    <cellStyle name="40% - Accent2 2 2 3 6" xfId="8476" xr:uid="{1A79E540-7CAF-4F2D-B1FD-FF880DE3E281}"/>
    <cellStyle name="40% - Accent2 2 2 3 6 2" xfId="15504" xr:uid="{354FD434-5D58-441E-A0B5-DD027ADB6097}"/>
    <cellStyle name="40% - Accent2 2 2 3 7" xfId="10058" xr:uid="{517D28CE-F8B5-4807-BEB5-0917A9556079}"/>
    <cellStyle name="40% - Accent2 2 2 4" xfId="3324" xr:uid="{DC9600F2-877A-41AE-A24B-17A78F0B705E}"/>
    <cellStyle name="40% - Accent2 2 2 4 2" xfId="9400" xr:uid="{46C4F33D-D80F-4462-A565-094B789DBC8D}"/>
    <cellStyle name="40% - Accent2 2 2 4 2 2" xfId="16383" xr:uid="{F8A2F931-2658-44B0-9596-04A35896C8F3}"/>
    <cellStyle name="40% - Accent2 2 2 4 3" xfId="10991" xr:uid="{C45B709D-6610-4C28-8BA0-161DC3A8CA02}"/>
    <cellStyle name="40% - Accent2 2 2 5" xfId="4206" xr:uid="{6D467131-9D4D-4454-B150-10C35CEFE9A1}"/>
    <cellStyle name="40% - Accent2 2 2 5 2" xfId="9489" xr:uid="{0F15241F-F23D-4D5E-8E8F-BCCA1512B46C}"/>
    <cellStyle name="40% - Accent2 2 2 5 2 2" xfId="16472" xr:uid="{7599D4F0-D74B-4EA3-8FB5-4EAA25490D43}"/>
    <cellStyle name="40% - Accent2 2 2 5 3" xfId="11608" xr:uid="{97582DD3-323E-4BA6-9112-7D1BAA97CCDD}"/>
    <cellStyle name="40% - Accent2 2 2 6" xfId="5757" xr:uid="{E11CA52A-060D-42AD-B09D-44EEF1344E73}"/>
    <cellStyle name="40% - Accent2 2 2 6 2" xfId="8766" xr:uid="{3AF63E19-DA15-40E9-AE10-E1E0F6CDE138}"/>
    <cellStyle name="40% - Accent2 2 2 6 2 2" xfId="15796" xr:uid="{305A192D-B818-4B22-BA2A-571099679B57}"/>
    <cellStyle name="40% - Accent2 2 2 6 3" xfId="12940" xr:uid="{683CC5F9-39F2-48B1-AF16-4B2EBFD90896}"/>
    <cellStyle name="40% - Accent2 2 2 7" xfId="6326" xr:uid="{A3994658-7487-45AD-8680-CA20FDBFF825}"/>
    <cellStyle name="40% - Accent2 2 2 7 2" xfId="13519" xr:uid="{7C8DC1A3-CB72-467B-B637-30797EF0F58D}"/>
    <cellStyle name="40% - Accent2 2 2 8" xfId="8187" xr:uid="{07E45621-64A4-42BA-A188-FF062544F746}"/>
    <cellStyle name="40% - Accent2 2 2 8 2" xfId="15215" xr:uid="{BC32F892-823E-402F-90B9-B55D01FDBA72}"/>
    <cellStyle name="40% - Accent2 2 2 9" xfId="10055" xr:uid="{C1A421D2-BE6A-44F3-AD23-C8E57CBA2661}"/>
    <cellStyle name="40% - Accent2 2 3" xfId="1615" xr:uid="{3366AC02-BE16-42C2-BD30-B261B3162058}"/>
    <cellStyle name="40% - Accent2 2 3 2" xfId="1616" xr:uid="{7E2E1499-5DF4-4F25-9963-ABF4B0399B69}"/>
    <cellStyle name="40% - Accent2 2 3 2 2" xfId="3329" xr:uid="{4F9AC0C0-B887-4A4F-A32A-6411FAE2C9BD}"/>
    <cellStyle name="40% - Accent2 2 3 2 2 2" xfId="9152" xr:uid="{B3242A24-087C-4C6F-B5A8-7516CA4D2F8F}"/>
    <cellStyle name="40% - Accent2 2 3 2 2 2 2" xfId="16182" xr:uid="{50ECFB6D-45A9-4687-A61C-B967BFAA7839}"/>
    <cellStyle name="40% - Accent2 2 3 2 2 3" xfId="10996" xr:uid="{4271FC32-9565-43F6-9696-2D0F30FFBF20}"/>
    <cellStyle name="40% - Accent2 2 3 2 3" xfId="4605" xr:uid="{32132EE9-5882-40E6-A1E6-F951B969D16A}"/>
    <cellStyle name="40% - Accent2 2 3 2 3 2" xfId="12004" xr:uid="{46435AC6-0CC8-4E57-8386-006C25674679}"/>
    <cellStyle name="40% - Accent2 2 3 2 4" xfId="6143" xr:uid="{F6DC10B2-07F2-4CE9-80D8-190F47974EB0}"/>
    <cellStyle name="40% - Accent2 2 3 2 4 2" xfId="13326" xr:uid="{58A01845-EEE5-41F3-92FD-F96819EB2C8E}"/>
    <cellStyle name="40% - Accent2 2 3 2 5" xfId="6712" xr:uid="{37D2FD91-A299-4DED-B60D-D0151FE2F250}"/>
    <cellStyle name="40% - Accent2 2 3 2 5 2" xfId="13905" xr:uid="{7FCCC0A5-CCDF-4B65-8386-3E30052A7126}"/>
    <cellStyle name="40% - Accent2 2 3 2 6" xfId="8573" xr:uid="{E1A28A3F-C4BA-476A-9B98-D19E70397D19}"/>
    <cellStyle name="40% - Accent2 2 3 2 6 2" xfId="15601" xr:uid="{98689FE2-45ED-475F-9991-1E5263CEDEAB}"/>
    <cellStyle name="40% - Accent2 2 3 2 7" xfId="10060" xr:uid="{6B0E59CA-32F0-4E07-94AC-AA13299C1D97}"/>
    <cellStyle name="40% - Accent2 2 3 3" xfId="3328" xr:uid="{A7F33718-7BC6-407D-B9C5-C10052AD9F9A}"/>
    <cellStyle name="40% - Accent2 2 3 3 2" xfId="8863" xr:uid="{80DACFE1-1392-4EE2-AFDA-4868D943E168}"/>
    <cellStyle name="40% - Accent2 2 3 3 2 2" xfId="15893" xr:uid="{C6070E74-CC97-478F-8B88-08D8E5CA629D}"/>
    <cellStyle name="40% - Accent2 2 3 3 3" xfId="10995" xr:uid="{B35FDCB6-09C3-4861-9C2B-DE52432142CD}"/>
    <cellStyle name="40% - Accent2 2 3 4" xfId="4305" xr:uid="{19F18785-5AAB-4988-BCBE-1919C76EFD28}"/>
    <cellStyle name="40% - Accent2 2 3 4 2" xfId="11707" xr:uid="{57618E64-D4EE-47B7-9A2B-7135AE61E428}"/>
    <cellStyle name="40% - Accent2 2 3 5" xfId="5854" xr:uid="{33EA9857-63A9-41DC-83B8-8E6746D00825}"/>
    <cellStyle name="40% - Accent2 2 3 5 2" xfId="13037" xr:uid="{56CE7403-E4C7-4DC8-930D-9760BB3130E8}"/>
    <cellStyle name="40% - Accent2 2 3 6" xfId="6423" xr:uid="{B00B5B4F-D771-42B5-81A6-E6DFC0589FC5}"/>
    <cellStyle name="40% - Accent2 2 3 6 2" xfId="13616" xr:uid="{E9CB9094-943F-4F6E-8599-B83900DA4DDD}"/>
    <cellStyle name="40% - Accent2 2 3 7" xfId="8284" xr:uid="{CAA3AC8D-F628-4B81-A97A-610907AB9E18}"/>
    <cellStyle name="40% - Accent2 2 3 7 2" xfId="15312" xr:uid="{EFCDA525-4840-49CC-8AA8-68044E463D5A}"/>
    <cellStyle name="40% - Accent2 2 3 8" xfId="10059" xr:uid="{CFD0EDC6-F882-498E-8A70-DEE45D9D4886}"/>
    <cellStyle name="40% - Accent2 2 4" xfId="1617" xr:uid="{CD81BB9C-2EAC-4E54-AD24-DE938823CFB5}"/>
    <cellStyle name="40% - Accent2 2 4 2" xfId="3330" xr:uid="{CDB09417-C883-41AD-AF0F-88C17B9A941B}"/>
    <cellStyle name="40% - Accent2 2 4 2 2" xfId="9009" xr:uid="{9AD0B38A-1DDE-4FB8-8FE3-7995B5A80398}"/>
    <cellStyle name="40% - Accent2 2 4 2 2 2" xfId="16039" xr:uid="{226EB296-1865-4E51-A862-2D6015F09AAC}"/>
    <cellStyle name="40% - Accent2 2 4 2 3" xfId="10997" xr:uid="{20A29FCE-F70E-4688-8B09-52E37D9CECA8}"/>
    <cellStyle name="40% - Accent2 2 4 3" xfId="4462" xr:uid="{58241B5F-D09A-48A1-A2BA-0376C4DE5716}"/>
    <cellStyle name="40% - Accent2 2 4 3 2" xfId="11861" xr:uid="{B5202E48-CA91-4234-9AAC-52DD55D6A25A}"/>
    <cellStyle name="40% - Accent2 2 4 4" xfId="6000" xr:uid="{F1A30FE1-43F7-449F-BE76-BB4E078627B8}"/>
    <cellStyle name="40% - Accent2 2 4 4 2" xfId="13183" xr:uid="{6288A4A8-2E32-4E6C-9A2E-C2CCC1606854}"/>
    <cellStyle name="40% - Accent2 2 4 5" xfId="6569" xr:uid="{971CB773-7AEE-47C7-8059-0CF24A63D32B}"/>
    <cellStyle name="40% - Accent2 2 4 5 2" xfId="13762" xr:uid="{F79710DC-2B19-4AB1-8F83-FCB342EE06F3}"/>
    <cellStyle name="40% - Accent2 2 4 6" xfId="8430" xr:uid="{D7A1261D-05F8-451C-8556-C94395A67731}"/>
    <cellStyle name="40% - Accent2 2 4 6 2" xfId="15458" xr:uid="{0F36D93A-B598-4E67-BF36-D297093E53F9}"/>
    <cellStyle name="40% - Accent2 2 4 7" xfId="10061" xr:uid="{317978BA-A0B4-4A0F-B663-AADFAFA8F2BC}"/>
    <cellStyle name="40% - Accent2 2 5" xfId="2867" xr:uid="{8F38B7BE-11B4-444F-AF7B-A363078DF75B}"/>
    <cellStyle name="40% - Accent2 2 5 2" xfId="4914" xr:uid="{6B7F142E-1632-454F-BCD9-7B02DA2D9471}"/>
    <cellStyle name="40% - Accent2 2 5 2 2" xfId="12320" xr:uid="{3D8A73E0-04FC-4FA9-99A9-1281E66D04D5}"/>
    <cellStyle name="40% - Accent2 2 5 3" xfId="7426" xr:uid="{669F13F5-54A2-4F40-8F46-AAFE0060A1D7}"/>
    <cellStyle name="40% - Accent2 2 5 3 2" xfId="14619" xr:uid="{EFC702BD-1095-4F74-A8A3-48FDF286D52A}"/>
    <cellStyle name="40% - Accent2 2 5 4" xfId="9248" xr:uid="{0B61B3F7-8442-44A8-B3FE-09871BA11294}"/>
    <cellStyle name="40% - Accent2 2 5 4 2" xfId="16278" xr:uid="{23394955-111E-4E6A-9BDE-259E9FA3510D}"/>
    <cellStyle name="40% - Accent2 2 5 5" xfId="10531" xr:uid="{B141CFD5-A196-424F-AF15-703CA713A74D}"/>
    <cellStyle name="40% - Accent2 2 6" xfId="3323" xr:uid="{FEF25FAE-E788-4A03-9D80-D6D6C862B47E}"/>
    <cellStyle name="40% - Accent2 2 6 2" xfId="5029" xr:uid="{40D91ABA-9CF2-4373-B23E-2E6E2EE9FFA6}"/>
    <cellStyle name="40% - Accent2 2 6 2 2" xfId="12437" xr:uid="{B5034D62-726D-445B-84FE-EC6652B6807D}"/>
    <cellStyle name="40% - Accent2 2 6 3" xfId="7427" xr:uid="{42759004-2313-4A20-B5E5-0AE400762649}"/>
    <cellStyle name="40% - Accent2 2 6 3 2" xfId="14620" xr:uid="{168562DD-C416-4325-BB6D-27FBB2EB8CCB}"/>
    <cellStyle name="40% - Accent2 2 6 4" xfId="9354" xr:uid="{CB6EEA1C-85E1-4526-968A-A56D59CC96A7}"/>
    <cellStyle name="40% - Accent2 2 6 4 2" xfId="16337" xr:uid="{12D5781E-1B00-45E9-84A6-D0A72F3793D1}"/>
    <cellStyle name="40% - Accent2 2 6 5" xfId="10990" xr:uid="{DA62DE45-8474-4AE6-9D20-7E236CDAD546}"/>
    <cellStyle name="40% - Accent2 2 7" xfId="4138" xr:uid="{262D40B4-55EB-42E4-861B-B67A7F129644}"/>
    <cellStyle name="40% - Accent2 2 7 2" xfId="9443" xr:uid="{533766BF-B1E1-447F-8325-A0A5974B496C}"/>
    <cellStyle name="40% - Accent2 2 7 2 2" xfId="16426" xr:uid="{5896F4EA-52A1-4A40-9F6A-F69DAB767E0C}"/>
    <cellStyle name="40% - Accent2 2 7 3" xfId="11540" xr:uid="{B384F0A6-A1EC-4B83-BB61-97AFE1CE4BEC}"/>
    <cellStyle name="40% - Accent2 2 8" xfId="5711" xr:uid="{CB4A6407-2D50-4CD1-AB45-293D772A402C}"/>
    <cellStyle name="40% - Accent2 2 8 2" xfId="8720" xr:uid="{794403CB-7DD8-4ACA-A175-4E30F6BB493E}"/>
    <cellStyle name="40% - Accent2 2 8 2 2" xfId="15750" xr:uid="{FFF8AAE1-E570-436F-8E92-52B396B18724}"/>
    <cellStyle name="40% - Accent2 2 8 3" xfId="12894" xr:uid="{CFEF0934-5137-4528-9928-8424129B1538}"/>
    <cellStyle name="40% - Accent2 2 9" xfId="6280" xr:uid="{BA51946B-7E82-49E6-ADB4-B1AB2FDEEA51}"/>
    <cellStyle name="40% - Accent2 2 9 2" xfId="13473" xr:uid="{3E4FCB1C-5F9F-4AAC-B755-CA6F7457A369}"/>
    <cellStyle name="40% - Accent2 20" xfId="440" xr:uid="{93858870-D50B-463B-962E-0B6FFBBFAD5D}"/>
    <cellStyle name="40% - Accent2 20 2" xfId="808" xr:uid="{171D6A35-B77E-4172-8A44-9C00B57766D2}"/>
    <cellStyle name="40% - Accent2 21" xfId="459" xr:uid="{414AADB5-94F3-4F64-A489-E1A5EA818B97}"/>
    <cellStyle name="40% - Accent2 21 2" xfId="822" xr:uid="{187B9532-542F-434C-8A38-DBE0C343A27A}"/>
    <cellStyle name="40% - Accent2 22" xfId="478" xr:uid="{2F06F63F-0ECC-415E-BDA8-BC3C2D9FCE83}"/>
    <cellStyle name="40% - Accent2 22 2" xfId="836" xr:uid="{E633A071-14A6-435B-ABAF-AC8190F5CDCE}"/>
    <cellStyle name="40% - Accent2 23" xfId="496" xr:uid="{0AC27243-EDFF-4065-B903-2FB8C121EE74}"/>
    <cellStyle name="40% - Accent2 23 2" xfId="849" xr:uid="{6F4C31A7-128E-48CA-9D46-B8ACA2BA7BED}"/>
    <cellStyle name="40% - Accent2 24" xfId="510" xr:uid="{7792EDA3-A807-43A9-A1D8-0F164DF7CF30}"/>
    <cellStyle name="40% - Accent2 24 2" xfId="862" xr:uid="{913DD0C2-A562-4506-93A7-FDFC868184EC}"/>
    <cellStyle name="40% - Accent2 25" xfId="875" xr:uid="{46D3B5D1-F697-4BE6-B5DA-5204FEF35B26}"/>
    <cellStyle name="40% - Accent2 26" xfId="888" xr:uid="{7962A170-0FC8-44AC-ABE1-99DA7BFEA1B3}"/>
    <cellStyle name="40% - Accent2 27" xfId="901" xr:uid="{05696100-9CB3-48C1-9A09-3B8296032CAB}"/>
    <cellStyle name="40% - Accent2 28" xfId="914" xr:uid="{7B5E3DEF-6025-47AF-B66D-7938F9A7B9E4}"/>
    <cellStyle name="40% - Accent2 29" xfId="927" xr:uid="{72BA37DB-5670-4798-8B47-6882049CA913}"/>
    <cellStyle name="40% - Accent2 3" xfId="215" xr:uid="{904FE8BD-1E41-403D-8C58-288227587F1C}"/>
    <cellStyle name="40% - Accent2 3 2" xfId="582" xr:uid="{C19F4BCA-DE2C-4F16-8354-D48AF5F1F037}"/>
    <cellStyle name="40% - Accent2 3 2 2" xfId="1618" xr:uid="{89B090F1-EBB3-45B1-861A-644E71D98037}"/>
    <cellStyle name="40% - Accent2 3 2 2 2" xfId="3333" xr:uid="{7324D40E-D1CD-4A1D-B370-FC8F99E2B297}"/>
    <cellStyle name="40% - Accent2 3 2 2 2 2" xfId="9175" xr:uid="{53E37A48-266F-4C0D-9745-246CA066DF2D}"/>
    <cellStyle name="40% - Accent2 3 2 2 2 2 2" xfId="16205" xr:uid="{BABFB7FE-5844-4F23-918F-1029E2FFC466}"/>
    <cellStyle name="40% - Accent2 3 2 2 2 3" xfId="11000" xr:uid="{0A48701A-58EE-4BF5-9BA9-491B5A63D1E9}"/>
    <cellStyle name="40% - Accent2 3 2 2 3" xfId="4628" xr:uid="{3C954800-82A4-4CA3-B3B6-9B0585229951}"/>
    <cellStyle name="40% - Accent2 3 2 2 3 2" xfId="12027" xr:uid="{804A5A82-6EE0-4B17-941E-BB5DEA2C48B1}"/>
    <cellStyle name="40% - Accent2 3 2 2 4" xfId="6166" xr:uid="{38E80B9C-A5E2-4804-94E5-B045D3B9E277}"/>
    <cellStyle name="40% - Accent2 3 2 2 4 2" xfId="13349" xr:uid="{EFDB21EA-D18C-47BF-BAEA-6FD615C9924B}"/>
    <cellStyle name="40% - Accent2 3 2 2 5" xfId="6735" xr:uid="{E082E7F3-27A7-44C8-9488-5E4CA8DAF148}"/>
    <cellStyle name="40% - Accent2 3 2 2 5 2" xfId="13928" xr:uid="{AF233B26-4554-4CD6-BFCC-E8FBCC518CE6}"/>
    <cellStyle name="40% - Accent2 3 2 2 6" xfId="8596" xr:uid="{559A05EB-4FBB-4543-A449-A9AD1D177F38}"/>
    <cellStyle name="40% - Accent2 3 2 2 6 2" xfId="15624" xr:uid="{94D6C8DD-EEA2-47BE-807C-A1AD2CFDFD81}"/>
    <cellStyle name="40% - Accent2 3 2 2 7" xfId="10064" xr:uid="{7CC7247F-0F2E-451B-A8C9-C33CDA03FBBC}"/>
    <cellStyle name="40% - Accent2 3 2 3" xfId="3332" xr:uid="{8EE0D738-2E3D-474B-8B18-C6A9F4FE9B08}"/>
    <cellStyle name="40% - Accent2 3 2 3 2" xfId="8886" xr:uid="{5C477192-1870-4718-9B00-343FCA439612}"/>
    <cellStyle name="40% - Accent2 3 2 3 2 2" xfId="15916" xr:uid="{F83969E4-7D8C-47CD-842F-3B97000A04D6}"/>
    <cellStyle name="40% - Accent2 3 2 3 3" xfId="10999" xr:uid="{70911718-C8FF-484A-AA61-20BCE2578167}"/>
    <cellStyle name="40% - Accent2 3 2 4" xfId="4328" xr:uid="{8826DB23-70D0-4C9F-90CD-DE7D3CB7CD97}"/>
    <cellStyle name="40% - Accent2 3 2 4 2" xfId="11730" xr:uid="{40DEC777-5227-48EC-B56C-61CAA31D3B4C}"/>
    <cellStyle name="40% - Accent2 3 2 5" xfId="5877" xr:uid="{BD096D01-7AE7-42C6-BC0D-BA4695BBD449}"/>
    <cellStyle name="40% - Accent2 3 2 5 2" xfId="13060" xr:uid="{30C706F4-D416-4685-88C9-894D4003293D}"/>
    <cellStyle name="40% - Accent2 3 2 6" xfId="6446" xr:uid="{3C4C775C-AE82-4C90-8128-4C27309C7BC6}"/>
    <cellStyle name="40% - Accent2 3 2 6 2" xfId="13639" xr:uid="{45C0B806-E303-471E-B10C-ACC34D069D93}"/>
    <cellStyle name="40% - Accent2 3 2 7" xfId="8307" xr:uid="{3391A0F0-F87D-48C4-8D6E-0753374FE763}"/>
    <cellStyle name="40% - Accent2 3 2 7 2" xfId="15335" xr:uid="{63444B9A-F239-4A07-B6E1-695B67FB02DF}"/>
    <cellStyle name="40% - Accent2 3 2 8" xfId="10063" xr:uid="{4E93317B-965E-4F41-B6B0-437F56F0AEEE}"/>
    <cellStyle name="40% - Accent2 3 3" xfId="1619" xr:uid="{B42168CF-4CAC-469D-8599-F8BFF676DE80}"/>
    <cellStyle name="40% - Accent2 3 3 2" xfId="3334" xr:uid="{8E246ED4-1261-42C4-9273-CB6DFE73E076}"/>
    <cellStyle name="40% - Accent2 3 3 2 2" xfId="9032" xr:uid="{093A762A-58DD-46AC-8627-3667C2E1B6A7}"/>
    <cellStyle name="40% - Accent2 3 3 2 2 2" xfId="16062" xr:uid="{40BC4112-85C5-4A64-AEEF-69F07A5336D6}"/>
    <cellStyle name="40% - Accent2 3 3 2 3" xfId="11001" xr:uid="{083C2C2D-2581-45BC-ABF6-A344ED8DDA00}"/>
    <cellStyle name="40% - Accent2 3 3 3" xfId="4485" xr:uid="{C7121831-08BC-4747-ABEA-29C0A854F31F}"/>
    <cellStyle name="40% - Accent2 3 3 3 2" xfId="11884" xr:uid="{C17FA21A-6DA5-471B-A530-740CE6285B4B}"/>
    <cellStyle name="40% - Accent2 3 3 4" xfId="6023" xr:uid="{401B5D4D-7814-4A99-BA77-1183A9D4DA0A}"/>
    <cellStyle name="40% - Accent2 3 3 4 2" xfId="13206" xr:uid="{E8471846-E7E8-4ACD-A8BA-4BAE318ADDBB}"/>
    <cellStyle name="40% - Accent2 3 3 5" xfId="6592" xr:uid="{A104C4B1-4D0A-44BC-B245-6C4F0B92F80E}"/>
    <cellStyle name="40% - Accent2 3 3 5 2" xfId="13785" xr:uid="{245BECBC-FB7E-46C6-AD16-0860604BA00A}"/>
    <cellStyle name="40% - Accent2 3 3 6" xfId="8453" xr:uid="{A23C4440-0B54-4543-B251-DD15BFCA0B6F}"/>
    <cellStyle name="40% - Accent2 3 3 6 2" xfId="15481" xr:uid="{D433A2F0-A5D8-425E-9412-A4BFA34A55C1}"/>
    <cellStyle name="40% - Accent2 3 3 7" xfId="10065" xr:uid="{D626E10A-4061-4025-A60C-0A478A97FA6F}"/>
    <cellStyle name="40% - Accent2 3 4" xfId="3331" xr:uid="{77305CB9-7B52-455F-BE63-8A5E5BBA0A66}"/>
    <cellStyle name="40% - Accent2 3 4 2" xfId="9377" xr:uid="{1D99DBC9-057C-45D4-B399-08D3B4A18F5D}"/>
    <cellStyle name="40% - Accent2 3 4 2 2" xfId="16360" xr:uid="{AB645CD6-957B-4C52-97A4-C02C9EE5B0EA}"/>
    <cellStyle name="40% - Accent2 3 4 3" xfId="10998" xr:uid="{A04E94FB-0A65-479E-B27C-460ADBE32E6A}"/>
    <cellStyle name="40% - Accent2 3 5" xfId="4180" xr:uid="{7CBBA122-F393-4A66-97A6-1ECB08558750}"/>
    <cellStyle name="40% - Accent2 3 5 2" xfId="9466" xr:uid="{621543C2-CAEF-4305-8054-433337F82769}"/>
    <cellStyle name="40% - Accent2 3 5 2 2" xfId="16449" xr:uid="{44C9D014-9776-4FA6-9C36-F5E33AB1A03B}"/>
    <cellStyle name="40% - Accent2 3 5 3" xfId="11582" xr:uid="{DF6FB18F-606E-46B0-AA18-EA09C9BFCA62}"/>
    <cellStyle name="40% - Accent2 3 6" xfId="5734" xr:uid="{60135E68-4C31-4E4B-B014-A1A78ED5926A}"/>
    <cellStyle name="40% - Accent2 3 6 2" xfId="8743" xr:uid="{313B9AD1-6EAC-4108-A41B-5E7045012CA1}"/>
    <cellStyle name="40% - Accent2 3 6 2 2" xfId="15773" xr:uid="{D19E2BC2-E5AC-47D3-8068-6843009F25FC}"/>
    <cellStyle name="40% - Accent2 3 6 3" xfId="12917" xr:uid="{C9625ACC-A760-4775-8FAA-DF1AC935AE80}"/>
    <cellStyle name="40% - Accent2 3 7" xfId="6303" xr:uid="{BFE6C71F-65C9-4658-BDF1-71E51CEB2077}"/>
    <cellStyle name="40% - Accent2 3 7 2" xfId="13496" xr:uid="{6BED9AC6-E18C-425D-9B5E-BD42B4F36B47}"/>
    <cellStyle name="40% - Accent2 3 8" xfId="8164" xr:uid="{D1BAC86A-DD9B-4149-9F67-00AAFABC77C4}"/>
    <cellStyle name="40% - Accent2 3 8 2" xfId="15192" xr:uid="{40F7E831-1CE3-4FD3-82AD-BB48754F67E1}"/>
    <cellStyle name="40% - Accent2 3 9" xfId="10062" xr:uid="{BEFA722A-E1F5-4775-9F00-00168C4396AD}"/>
    <cellStyle name="40% - Accent2 30" xfId="942" xr:uid="{4FBCCBC7-DC22-4F01-BC89-DF5188E1CFB4}"/>
    <cellStyle name="40% - Accent2 31" xfId="955" xr:uid="{BF86BF69-5FF1-4EF8-A6AC-DA0DEEC0EE58}"/>
    <cellStyle name="40% - Accent2 32" xfId="968" xr:uid="{D85E9419-AA5E-4FF2-AB1E-6BB44F43C5E0}"/>
    <cellStyle name="40% - Accent2 33" xfId="981" xr:uid="{041CB06E-C785-4B6C-8DCA-30F1F490ADFF}"/>
    <cellStyle name="40% - Accent2 34" xfId="994" xr:uid="{98929D8A-A66A-48E5-B21A-784C48C5490A}"/>
    <cellStyle name="40% - Accent2 35" xfId="1007" xr:uid="{EBDFB5B7-9365-444A-A84A-1DA66CE98E0D}"/>
    <cellStyle name="40% - Accent2 36" xfId="1020" xr:uid="{69E27880-77E4-4406-A011-CD366247AC65}"/>
    <cellStyle name="40% - Accent2 37" xfId="1037" xr:uid="{7C96D054-7DCC-4EBF-9ECF-822E97178E34}"/>
    <cellStyle name="40% - Accent2 38" xfId="1057" xr:uid="{4575426F-5671-47E5-AE32-3BD49C8371CA}"/>
    <cellStyle name="40% - Accent2 39" xfId="547" xr:uid="{9F785C36-D242-4D9A-832F-A43906442E48}"/>
    <cellStyle name="40% - Accent2 4" xfId="228" xr:uid="{2473BA99-30F1-493E-9532-E5FAFE4F5A53}"/>
    <cellStyle name="40% - Accent2 4 2" xfId="595" xr:uid="{BF2E7E15-F17D-4F3F-9326-E4A4B28F444D}"/>
    <cellStyle name="40% - Accent2 4 2 2" xfId="1620" xr:uid="{662BDFA3-3A9C-4A98-9825-503D50E21850}"/>
    <cellStyle name="40% - Accent2 4 2 2 2" xfId="3337" xr:uid="{67D1D698-78E5-4834-93A9-FEFD8E2797C2}"/>
    <cellStyle name="40% - Accent2 4 2 2 2 2" xfId="9133" xr:uid="{0E32B3B2-C8F7-4EF8-B1B4-5AE8EC93EA70}"/>
    <cellStyle name="40% - Accent2 4 2 2 2 2 2" xfId="16163" xr:uid="{7C69C91A-BEE3-4410-8899-00B9F9ECC9DC}"/>
    <cellStyle name="40% - Accent2 4 2 2 2 3" xfId="11004" xr:uid="{852637CB-C172-474B-B855-2AE89E7FB94F}"/>
    <cellStyle name="40% - Accent2 4 2 2 3" xfId="4586" xr:uid="{BED2F7FE-3674-41B9-82B3-F6282E3E6DE7}"/>
    <cellStyle name="40% - Accent2 4 2 2 3 2" xfId="11985" xr:uid="{ABD8B831-646B-41EC-980A-45B47A7FC637}"/>
    <cellStyle name="40% - Accent2 4 2 2 4" xfId="6124" xr:uid="{4CD78875-0EF3-4BB8-9F11-44964CDB6810}"/>
    <cellStyle name="40% - Accent2 4 2 2 4 2" xfId="13307" xr:uid="{23154123-3114-4995-B8F1-EA649835BAC6}"/>
    <cellStyle name="40% - Accent2 4 2 2 5" xfId="6693" xr:uid="{2C2217A2-9CF9-45A6-9356-36342D6715B8}"/>
    <cellStyle name="40% - Accent2 4 2 2 5 2" xfId="13886" xr:uid="{37D5234C-991B-4903-9BF7-C8E8C9746A76}"/>
    <cellStyle name="40% - Accent2 4 2 2 6" xfId="8554" xr:uid="{0CE238F3-F645-4201-9003-A18C85ECA17E}"/>
    <cellStyle name="40% - Accent2 4 2 2 6 2" xfId="15582" xr:uid="{F3287A25-2928-41FD-8961-3460F2333C40}"/>
    <cellStyle name="40% - Accent2 4 2 2 7" xfId="10068" xr:uid="{C1C17E51-1F54-4C8C-AFC8-130EC8F0B3EB}"/>
    <cellStyle name="40% - Accent2 4 2 3" xfId="3336" xr:uid="{40C3E3C3-A09C-40B6-8F97-59AE6E27C0A6}"/>
    <cellStyle name="40% - Accent2 4 2 3 2" xfId="8844" xr:uid="{379B8435-5ACA-4D21-AC69-97FC84052470}"/>
    <cellStyle name="40% - Accent2 4 2 3 2 2" xfId="15874" xr:uid="{E71B4A57-79DF-4268-8DC1-E1D1CF42F97E}"/>
    <cellStyle name="40% - Accent2 4 2 3 3" xfId="11003" xr:uid="{702214C4-DB7C-476E-A829-451ACC78E4C1}"/>
    <cellStyle name="40% - Accent2 4 2 4" xfId="4286" xr:uid="{B2A3A109-6435-4172-B347-257DF6A0D492}"/>
    <cellStyle name="40% - Accent2 4 2 4 2" xfId="11688" xr:uid="{58D670D0-DCDA-46D2-A295-70959C38B514}"/>
    <cellStyle name="40% - Accent2 4 2 5" xfId="5835" xr:uid="{4D4185A0-E539-429F-AE3E-D0D1BF31FFEC}"/>
    <cellStyle name="40% - Accent2 4 2 5 2" xfId="13018" xr:uid="{FA93BE2E-55B7-44AE-80C1-9181AE148B86}"/>
    <cellStyle name="40% - Accent2 4 2 6" xfId="6404" xr:uid="{88EB42A1-C8DA-44FB-9707-D1E65CDB7DE3}"/>
    <cellStyle name="40% - Accent2 4 2 6 2" xfId="13597" xr:uid="{6A2CA275-A7C1-4A35-9BDF-17B6245A2825}"/>
    <cellStyle name="40% - Accent2 4 2 7" xfId="8265" xr:uid="{77D1C3E8-C77F-4F34-8889-47193D6145C8}"/>
    <cellStyle name="40% - Accent2 4 2 7 2" xfId="15293" xr:uid="{F03317C3-BE69-4C1F-927A-6A6871F31E00}"/>
    <cellStyle name="40% - Accent2 4 2 8" xfId="10067" xr:uid="{77CCA0C3-F0A5-4A42-A0FC-C1B4C34DCB1C}"/>
    <cellStyle name="40% - Accent2 4 3" xfId="1621" xr:uid="{613B878A-2D5B-4C72-B968-567E5B00267B}"/>
    <cellStyle name="40% - Accent2 4 3 2" xfId="3338" xr:uid="{541CBA4B-78F3-474D-99FD-C98B0033A070}"/>
    <cellStyle name="40% - Accent2 4 3 2 2" xfId="8993" xr:uid="{1472F4ED-7BED-4614-9941-6C4A3C64F764}"/>
    <cellStyle name="40% - Accent2 4 3 2 2 2" xfId="16023" xr:uid="{6C32FEB4-AB3A-4E1C-A5C3-85815C61B9B1}"/>
    <cellStyle name="40% - Accent2 4 3 2 3" xfId="11005" xr:uid="{56690AFB-C63D-45C9-B55C-07CBCBD967EB}"/>
    <cellStyle name="40% - Accent2 4 3 3" xfId="4446" xr:uid="{5328CFD1-890C-49FC-975B-FE34F9E37C37}"/>
    <cellStyle name="40% - Accent2 4 3 3 2" xfId="11845" xr:uid="{EDB5F5E2-08D5-4D24-91C5-4DD5A7CD858B}"/>
    <cellStyle name="40% - Accent2 4 3 4" xfId="5984" xr:uid="{B5C78778-564A-459D-A0E9-FB6C0678A522}"/>
    <cellStyle name="40% - Accent2 4 3 4 2" xfId="13167" xr:uid="{206DD4FB-FD5B-4C1D-8444-1F8D62E2E428}"/>
    <cellStyle name="40% - Accent2 4 3 5" xfId="6553" xr:uid="{9FC2491B-FC91-43A8-9B6F-835F348AC148}"/>
    <cellStyle name="40% - Accent2 4 3 5 2" xfId="13746" xr:uid="{C6640BFF-7EA4-4970-B479-03F57EA7622E}"/>
    <cellStyle name="40% - Accent2 4 3 6" xfId="8414" xr:uid="{1CCB8728-C7B0-44CD-8BB8-D9008AF1A46F}"/>
    <cellStyle name="40% - Accent2 4 3 6 2" xfId="15442" xr:uid="{98C02230-596F-403B-BD33-00AA45A6616C}"/>
    <cellStyle name="40% - Accent2 4 3 7" xfId="10069" xr:uid="{0852B9D7-2283-4545-B533-69FB77CE1C45}"/>
    <cellStyle name="40% - Accent2 4 4" xfId="3335" xr:uid="{0A3AD6F1-6502-4F89-A155-7FE4A63C0CD4}"/>
    <cellStyle name="40% - Accent2 4 4 2" xfId="8701" xr:uid="{ABE4D6DE-EDF1-4DD5-98A8-B2D770D33D86}"/>
    <cellStyle name="40% - Accent2 4 4 2 2" xfId="15731" xr:uid="{725A53BB-C052-403A-9600-C58A668C7EDD}"/>
    <cellStyle name="40% - Accent2 4 4 3" xfId="11002" xr:uid="{F2D96C13-0E1F-42D0-B0E5-3713097285B9}"/>
    <cellStyle name="40% - Accent2 4 5" xfId="4117" xr:uid="{9488354A-6EFC-4426-A470-30870E10026A}"/>
    <cellStyle name="40% - Accent2 4 5 2" xfId="11519" xr:uid="{9F4D55EC-76DB-4E98-9D4D-7C86590BB5F8}"/>
    <cellStyle name="40% - Accent2 4 6" xfId="5692" xr:uid="{5FD933E6-AC3F-4981-AF31-95DB27CC56C8}"/>
    <cellStyle name="40% - Accent2 4 6 2" xfId="12875" xr:uid="{32167B02-230E-4DD7-861B-246FF2442853}"/>
    <cellStyle name="40% - Accent2 4 7" xfId="6261" xr:uid="{ABBD60DE-BB7B-46DB-9D49-3994F29EA131}"/>
    <cellStyle name="40% - Accent2 4 7 2" xfId="13454" xr:uid="{569D537B-A5BF-4A4E-A8DE-BAF1A5316D63}"/>
    <cellStyle name="40% - Accent2 4 8" xfId="8122" xr:uid="{6CB82F02-50A0-4BA2-A509-08F67278BE86}"/>
    <cellStyle name="40% - Accent2 4 8 2" xfId="15150" xr:uid="{44BCC227-FC74-44FD-88CC-BA17F081BBDC}"/>
    <cellStyle name="40% - Accent2 4 9" xfId="10066" xr:uid="{BA750080-4DBA-4F7B-8F72-2E0EB186B879}"/>
    <cellStyle name="40% - Accent2 40" xfId="1076" xr:uid="{8C40E91B-BC14-422D-8DD0-71E9A66056F0}"/>
    <cellStyle name="40% - Accent2 41" xfId="1142" xr:uid="{F5D4A52D-B242-4648-BBC9-BB2263FABF46}"/>
    <cellStyle name="40% - Accent2 5" xfId="241" xr:uid="{4945D97B-0205-4D00-B210-9C6012EC91C4}"/>
    <cellStyle name="40% - Accent2 5 2" xfId="608" xr:uid="{0D286DFF-1094-4B7E-94BC-195BEB112F9C}"/>
    <cellStyle name="40% - Accent2 5 2 2" xfId="1622" xr:uid="{6D2B6E44-BB26-40FA-AD00-8270AFC1A8E1}"/>
    <cellStyle name="40% - Accent2 5 2 2 2" xfId="3341" xr:uid="{580E6F0A-7A32-4032-83F1-8F37E837B1C8}"/>
    <cellStyle name="40% - Accent2 5 2 2 2 2" xfId="9116" xr:uid="{1B75EFDE-951B-4F39-B0B3-3219C2D2DE33}"/>
    <cellStyle name="40% - Accent2 5 2 2 2 2 2" xfId="16146" xr:uid="{8E1BDD0B-10DB-4782-BFEC-BD9EDE3B8C78}"/>
    <cellStyle name="40% - Accent2 5 2 2 2 3" xfId="11008" xr:uid="{8ECEA3BE-455D-4CDF-ADD4-54F32E801D84}"/>
    <cellStyle name="40% - Accent2 5 2 2 3" xfId="4569" xr:uid="{FC323307-2410-47C0-9576-BAE61619198A}"/>
    <cellStyle name="40% - Accent2 5 2 2 3 2" xfId="11968" xr:uid="{CB5D4F39-1377-4A73-811F-4639B7B039F8}"/>
    <cellStyle name="40% - Accent2 5 2 2 4" xfId="6107" xr:uid="{CAEFD6E8-734E-497E-9C17-F30880F82C24}"/>
    <cellStyle name="40% - Accent2 5 2 2 4 2" xfId="13290" xr:uid="{496099D9-FDE5-4CCC-8D9B-030C549AD9FE}"/>
    <cellStyle name="40% - Accent2 5 2 2 5" xfId="6676" xr:uid="{B4201F4B-C77E-4F1F-932D-FF76805C16BC}"/>
    <cellStyle name="40% - Accent2 5 2 2 5 2" xfId="13869" xr:uid="{0D179E19-CBC7-4FAA-B076-1701FC631813}"/>
    <cellStyle name="40% - Accent2 5 2 2 6" xfId="8537" xr:uid="{F1C38134-2892-4212-A09B-CF164A3D9A59}"/>
    <cellStyle name="40% - Accent2 5 2 2 6 2" xfId="15565" xr:uid="{D959025C-BD3C-4DFC-BF35-22361DD88AFC}"/>
    <cellStyle name="40% - Accent2 5 2 2 7" xfId="10072" xr:uid="{F7B530FD-E70A-4F67-9324-6AF228698256}"/>
    <cellStyle name="40% - Accent2 5 2 3" xfId="3340" xr:uid="{9E612D46-4F90-4B74-ADC0-4C2AB937CA36}"/>
    <cellStyle name="40% - Accent2 5 2 3 2" xfId="8827" xr:uid="{DB6827DF-4A1D-4E8E-9E3E-FAB30C8B7BFF}"/>
    <cellStyle name="40% - Accent2 5 2 3 2 2" xfId="15857" xr:uid="{E4744B0A-E42A-4AED-9ABB-96A921F42E35}"/>
    <cellStyle name="40% - Accent2 5 2 3 3" xfId="11007" xr:uid="{04726663-09BD-4E4A-B92C-3676D9638983}"/>
    <cellStyle name="40% - Accent2 5 2 4" xfId="4269" xr:uid="{E3380E27-A8E4-43FD-83F5-D839D253215B}"/>
    <cellStyle name="40% - Accent2 5 2 4 2" xfId="11671" xr:uid="{6EB71D10-85E4-45DB-BDBC-618CE844C434}"/>
    <cellStyle name="40% - Accent2 5 2 5" xfId="5818" xr:uid="{E16FDDCB-C308-481F-A610-DF31B97A3C13}"/>
    <cellStyle name="40% - Accent2 5 2 5 2" xfId="13001" xr:uid="{09F4A1C6-8A4D-49BA-9A05-E4B676F833FA}"/>
    <cellStyle name="40% - Accent2 5 2 6" xfId="6387" xr:uid="{8EBDE5B2-F399-42F9-8328-F62C318378D8}"/>
    <cellStyle name="40% - Accent2 5 2 6 2" xfId="13580" xr:uid="{2A29CAA6-CD56-4908-9E64-7ED35AFD5063}"/>
    <cellStyle name="40% - Accent2 5 2 7" xfId="8248" xr:uid="{6B2660A1-6708-4EA7-8928-1699D4F31C01}"/>
    <cellStyle name="40% - Accent2 5 2 7 2" xfId="15276" xr:uid="{12789F02-5728-4C38-837A-D9C702314DCA}"/>
    <cellStyle name="40% - Accent2 5 2 8" xfId="10071" xr:uid="{53F06407-9C3F-40EC-8129-0E48D5D4652E}"/>
    <cellStyle name="40% - Accent2 5 3" xfId="1623" xr:uid="{34E69AD8-7CC9-48AD-AB24-3018054C7C58}"/>
    <cellStyle name="40% - Accent2 5 3 2" xfId="3342" xr:uid="{AC0081DF-9262-42AD-9948-6DA8A68B2C90}"/>
    <cellStyle name="40% - Accent2 5 3 2 2" xfId="8976" xr:uid="{7828E080-D304-4AD6-B380-B887CA711476}"/>
    <cellStyle name="40% - Accent2 5 3 2 2 2" xfId="16006" xr:uid="{368C984A-30B2-480A-A88F-1B9333D594E6}"/>
    <cellStyle name="40% - Accent2 5 3 2 3" xfId="11009" xr:uid="{71FF4376-B8E2-40B7-A3F5-9EE21143B8E7}"/>
    <cellStyle name="40% - Accent2 5 3 3" xfId="4429" xr:uid="{E623A6A6-3C9C-49FC-8DB1-A956D5FA0382}"/>
    <cellStyle name="40% - Accent2 5 3 3 2" xfId="11828" xr:uid="{65044F40-9F92-4369-8171-42D54AE45020}"/>
    <cellStyle name="40% - Accent2 5 3 4" xfId="5967" xr:uid="{CD066199-1A73-4C9E-9903-E85833B5DB96}"/>
    <cellStyle name="40% - Accent2 5 3 4 2" xfId="13150" xr:uid="{D7394E07-12D3-43E8-B8D1-65C5B0F92DF1}"/>
    <cellStyle name="40% - Accent2 5 3 5" xfId="6536" xr:uid="{C2EF856C-71C6-4980-AF99-00D0C2E52DE8}"/>
    <cellStyle name="40% - Accent2 5 3 5 2" xfId="13729" xr:uid="{87B8409F-32D6-4A0E-9FFF-788835BC22D0}"/>
    <cellStyle name="40% - Accent2 5 3 6" xfId="8397" xr:uid="{940889A4-C638-4169-8B17-073665607751}"/>
    <cellStyle name="40% - Accent2 5 3 6 2" xfId="15425" xr:uid="{49069A2F-CED1-4791-80EB-FD6A42340ECF}"/>
    <cellStyle name="40% - Accent2 5 3 7" xfId="10073" xr:uid="{FCADC2F7-0B3D-4149-9E8A-AB8D6AF2CA3D}"/>
    <cellStyle name="40% - Accent2 5 4" xfId="3339" xr:uid="{F90DC5F0-683C-41CE-94D1-F420A4C2EE75}"/>
    <cellStyle name="40% - Accent2 5 4 2" xfId="8684" xr:uid="{57CFBA75-F056-4074-82FA-06023EA6E902}"/>
    <cellStyle name="40% - Accent2 5 4 2 2" xfId="15714" xr:uid="{EC22704D-AA48-4C31-A132-7D1D65D45C3E}"/>
    <cellStyle name="40% - Accent2 5 4 3" xfId="11006" xr:uid="{AFF9DD62-60E4-46A0-9FA6-C1E35C47CA27}"/>
    <cellStyle name="40% - Accent2 5 5" xfId="4100" xr:uid="{133DBE56-812F-489F-BDF7-85B7F6FD35D9}"/>
    <cellStyle name="40% - Accent2 5 5 2" xfId="11502" xr:uid="{0B2857FA-B863-4259-AEE9-54936F157F9D}"/>
    <cellStyle name="40% - Accent2 5 6" xfId="5675" xr:uid="{D27A6322-2E4B-4FD2-9027-55788DE3EBE8}"/>
    <cellStyle name="40% - Accent2 5 6 2" xfId="12858" xr:uid="{154BE7CD-9902-4BA3-835C-34872DEB47E7}"/>
    <cellStyle name="40% - Accent2 5 7" xfId="6244" xr:uid="{44DC6985-23D5-4DF8-B44D-4EF3A48647D9}"/>
    <cellStyle name="40% - Accent2 5 7 2" xfId="13437" xr:uid="{2F3EC308-EF6D-49E3-B5DF-CC65D96C556A}"/>
    <cellStyle name="40% - Accent2 5 8" xfId="8105" xr:uid="{4A42862F-1FA2-4811-87FE-8225A46C133F}"/>
    <cellStyle name="40% - Accent2 5 8 2" xfId="15133" xr:uid="{6561D7BA-AD78-4B0C-BA71-41B3563C04FF}"/>
    <cellStyle name="40% - Accent2 5 9" xfId="10070" xr:uid="{F65BD631-38B9-40D3-8553-E1546E1D9B09}"/>
    <cellStyle name="40% - Accent2 6" xfId="254" xr:uid="{1E5F059E-125E-44D6-8D8C-FAA7A8F37C76}"/>
    <cellStyle name="40% - Accent2 6 2" xfId="621" xr:uid="{32FCB253-5EB0-4F29-B3AE-C7C43084B16E}"/>
    <cellStyle name="40% - Accent2 6 2 2" xfId="1624" xr:uid="{C1DF6A6D-71A3-4AD3-A7E0-7C13CE87C966}"/>
    <cellStyle name="40% - Accent2 6 2 2 2" xfId="3345" xr:uid="{4D4F3CE3-EA13-4234-B5A3-CA7DE6D7A837}"/>
    <cellStyle name="40% - Accent2 6 2 2 2 2" xfId="9222" xr:uid="{E38723F3-E6A4-4637-B599-9B1F5E8EEDE2}"/>
    <cellStyle name="40% - Accent2 6 2 2 2 2 2" xfId="16252" xr:uid="{11BA058E-502A-4C85-BBB0-C27DA1BE511E}"/>
    <cellStyle name="40% - Accent2 6 2 2 2 3" xfId="11012" xr:uid="{FF8EE05B-07A5-4E13-ACA3-3BBA2736FBB3}"/>
    <cellStyle name="40% - Accent2 6 2 2 3" xfId="4675" xr:uid="{830FF1B3-43AE-4D1A-AD11-48D8EE9B2A3E}"/>
    <cellStyle name="40% - Accent2 6 2 2 3 2" xfId="12074" xr:uid="{96852E7A-B261-420F-A411-82B0AD746FEB}"/>
    <cellStyle name="40% - Accent2 6 2 2 4" xfId="6213" xr:uid="{58D0F98F-5CF0-45F6-ACCF-C3484EDC2BD6}"/>
    <cellStyle name="40% - Accent2 6 2 2 4 2" xfId="13396" xr:uid="{A7414CA4-25D1-4F38-AE61-7033ABF54166}"/>
    <cellStyle name="40% - Accent2 6 2 2 5" xfId="6782" xr:uid="{95827617-19DE-426E-9D10-D4B1C03F8272}"/>
    <cellStyle name="40% - Accent2 6 2 2 5 2" xfId="13975" xr:uid="{C69B7155-0C40-40B0-A0FB-54C315EDC3CB}"/>
    <cellStyle name="40% - Accent2 6 2 2 6" xfId="8643" xr:uid="{8F00F3E1-0E71-45B7-B7F5-ECB6D7C33C53}"/>
    <cellStyle name="40% - Accent2 6 2 2 6 2" xfId="15671" xr:uid="{40D80AF4-2B0C-4075-B627-BF8BDADEA9F1}"/>
    <cellStyle name="40% - Accent2 6 2 2 7" xfId="10076" xr:uid="{70057BA6-5ED2-4F60-B108-7035746831B5}"/>
    <cellStyle name="40% - Accent2 6 2 3" xfId="3344" xr:uid="{B17BF43F-4FB0-4E62-9062-7A53A8E6624F}"/>
    <cellStyle name="40% - Accent2 6 2 3 2" xfId="8933" xr:uid="{5D3C9F74-169C-4190-BD2B-85656D8E6E1B}"/>
    <cellStyle name="40% - Accent2 6 2 3 2 2" xfId="15963" xr:uid="{104A83BE-834C-403F-99BE-B82568EE8BF6}"/>
    <cellStyle name="40% - Accent2 6 2 3 3" xfId="11011" xr:uid="{F185A7AE-FEAF-4834-B1DB-35067672435C}"/>
    <cellStyle name="40% - Accent2 6 2 4" xfId="4375" xr:uid="{AB4D4832-E83D-4F70-899F-A0DC41E1CF02}"/>
    <cellStyle name="40% - Accent2 6 2 4 2" xfId="11777" xr:uid="{AFB93241-2E96-4A36-9C85-F8ED2F423F8E}"/>
    <cellStyle name="40% - Accent2 6 2 5" xfId="5924" xr:uid="{D454D285-F65A-4C5F-95CB-1068D0316659}"/>
    <cellStyle name="40% - Accent2 6 2 5 2" xfId="13107" xr:uid="{907B6E0A-3AFF-4D02-9EC6-5C5FFE097FD8}"/>
    <cellStyle name="40% - Accent2 6 2 6" xfId="6493" xr:uid="{5E760E68-4F8C-4FDF-9168-B53FE9BEC922}"/>
    <cellStyle name="40% - Accent2 6 2 6 2" xfId="13686" xr:uid="{7723DB75-7458-41F5-BFDB-D6637E0EB7AA}"/>
    <cellStyle name="40% - Accent2 6 2 7" xfId="8354" xr:uid="{8359AAA1-B80B-4FBB-B13F-459BB8CF1360}"/>
    <cellStyle name="40% - Accent2 6 2 7 2" xfId="15382" xr:uid="{0E566675-9854-4ECE-A92C-FAB2C8F03043}"/>
    <cellStyle name="40% - Accent2 6 2 8" xfId="10075" xr:uid="{929668A9-529C-4A01-859F-2D08B1B24EC0}"/>
    <cellStyle name="40% - Accent2 6 3" xfId="1625" xr:uid="{499FF4C0-8618-47CC-84DE-063E0E1F384E}"/>
    <cellStyle name="40% - Accent2 6 3 2" xfId="3346" xr:uid="{12D4FEC1-1C90-4420-9C3D-819B201DAA9D}"/>
    <cellStyle name="40% - Accent2 6 3 2 2" xfId="9079" xr:uid="{16C28497-4ACC-452B-834A-22730B9B1E03}"/>
    <cellStyle name="40% - Accent2 6 3 2 2 2" xfId="16109" xr:uid="{CF303560-5090-4047-A6D0-0EBCF8E75768}"/>
    <cellStyle name="40% - Accent2 6 3 2 3" xfId="11013" xr:uid="{CC2E01E2-3B0A-4417-842E-4A3CC8C90E4E}"/>
    <cellStyle name="40% - Accent2 6 3 3" xfId="4532" xr:uid="{22726DF7-F021-4C2F-ACFC-F2F4BBED1BDC}"/>
    <cellStyle name="40% - Accent2 6 3 3 2" xfId="11931" xr:uid="{4438596E-2BB7-4C35-832F-A1A6EE216323}"/>
    <cellStyle name="40% - Accent2 6 3 4" xfId="6070" xr:uid="{2CF775C2-6872-449A-9343-54E23E0A851B}"/>
    <cellStyle name="40% - Accent2 6 3 4 2" xfId="13253" xr:uid="{BD1D1B8B-115D-4391-84E3-AE4389085A1C}"/>
    <cellStyle name="40% - Accent2 6 3 5" xfId="6639" xr:uid="{AA7544E2-2128-4BB7-8333-43A806684EE8}"/>
    <cellStyle name="40% - Accent2 6 3 5 2" xfId="13832" xr:uid="{AF494B98-999C-4C2A-942E-4B11940A41C3}"/>
    <cellStyle name="40% - Accent2 6 3 6" xfId="8500" xr:uid="{1799B3ED-5650-4A73-A035-8F1A920AEEFC}"/>
    <cellStyle name="40% - Accent2 6 3 6 2" xfId="15528" xr:uid="{2E1ED6E8-1B55-457A-9157-29897210338C}"/>
    <cellStyle name="40% - Accent2 6 3 7" xfId="10077" xr:uid="{F7AD5157-5C33-41D3-96F6-2E86EAA36541}"/>
    <cellStyle name="40% - Accent2 6 4" xfId="3343" xr:uid="{77FEB316-7694-425F-A2EA-95090E7D18A6}"/>
    <cellStyle name="40% - Accent2 6 4 2" xfId="8790" xr:uid="{F59E8713-E297-44DC-9695-7768F2547A4D}"/>
    <cellStyle name="40% - Accent2 6 4 2 2" xfId="15820" xr:uid="{57016E69-B092-4406-B2C6-F666F03958B7}"/>
    <cellStyle name="40% - Accent2 6 4 3" xfId="11010" xr:uid="{22940204-D988-44CF-B191-09688F493B91}"/>
    <cellStyle name="40% - Accent2 6 5" xfId="4230" xr:uid="{0BF63CB9-F9CB-434A-A810-910B5F12468B}"/>
    <cellStyle name="40% - Accent2 6 5 2" xfId="11632" xr:uid="{DAF1BB48-15D3-483C-94FF-68C6D308B093}"/>
    <cellStyle name="40% - Accent2 6 6" xfId="5781" xr:uid="{3A13ACF7-6632-4BCE-9035-3C1001FBEDCC}"/>
    <cellStyle name="40% - Accent2 6 6 2" xfId="12964" xr:uid="{ED66B6A8-2C49-42A0-AA74-6D53706C8BCB}"/>
    <cellStyle name="40% - Accent2 6 7" xfId="6350" xr:uid="{28378B72-71C4-4EDF-9B33-F73056E169A2}"/>
    <cellStyle name="40% - Accent2 6 7 2" xfId="13543" xr:uid="{FED8C5C5-7255-4AE6-8462-8C273B647D23}"/>
    <cellStyle name="40% - Accent2 6 8" xfId="8211" xr:uid="{58E6B881-112D-4043-9378-D4D0D901710D}"/>
    <cellStyle name="40% - Accent2 6 8 2" xfId="15239" xr:uid="{135868CB-BEE6-4871-A0AA-808DCE3306E4}"/>
    <cellStyle name="40% - Accent2 6 9" xfId="10074" xr:uid="{C01FBD6C-E9C4-4B00-8225-7D1B871D61F8}"/>
    <cellStyle name="40% - Accent2 7" xfId="270" xr:uid="{16BDA0C3-23FD-4475-AEEB-5D7E496B74C0}"/>
    <cellStyle name="40% - Accent2 7 2" xfId="636" xr:uid="{2E4A77D9-E373-4682-B6A3-3D631F4B3715}"/>
    <cellStyle name="40% - Accent2 7 2 2" xfId="3348" xr:uid="{84E2F1CC-09E5-44DC-85DD-E9CF76B4CA47}"/>
    <cellStyle name="40% - Accent2 7 2 2 2" xfId="9095" xr:uid="{945E685E-D97E-439A-943C-2596FD156224}"/>
    <cellStyle name="40% - Accent2 7 2 2 2 2" xfId="16125" xr:uid="{DB85D6F2-BDDC-4C03-B0AE-A45EC34ED952}"/>
    <cellStyle name="40% - Accent2 7 2 2 3" xfId="11015" xr:uid="{62A2C4E6-5806-49EF-A7F4-0B30A0AF82B0}"/>
    <cellStyle name="40% - Accent2 7 2 3" xfId="4548" xr:uid="{432DF4B3-3482-4FF7-A074-861AD610B014}"/>
    <cellStyle name="40% - Accent2 7 2 3 2" xfId="11947" xr:uid="{689BA647-FF73-4EEA-9209-9404A846BD94}"/>
    <cellStyle name="40% - Accent2 7 2 4" xfId="6086" xr:uid="{7AE2B642-3A43-4BB5-8430-CC4FA302CB8D}"/>
    <cellStyle name="40% - Accent2 7 2 4 2" xfId="13269" xr:uid="{4188B5CD-9E40-48CE-9A7C-D67FA760D96E}"/>
    <cellStyle name="40% - Accent2 7 2 5" xfId="6655" xr:uid="{2EE30EA7-88D3-4257-B6A9-6C497A88039F}"/>
    <cellStyle name="40% - Accent2 7 2 5 2" xfId="13848" xr:uid="{A921923A-2184-42DB-8EF9-C5D6B6FBC632}"/>
    <cellStyle name="40% - Accent2 7 2 6" xfId="8516" xr:uid="{B94E0155-8B29-46AE-B22D-A53B0C00F025}"/>
    <cellStyle name="40% - Accent2 7 2 6 2" xfId="15544" xr:uid="{490E9F4F-19C8-4141-B8E4-421A129F9FB9}"/>
    <cellStyle name="40% - Accent2 7 2 7" xfId="10079" xr:uid="{FCDA34DA-226E-408A-AFFD-F1D1E08FDF44}"/>
    <cellStyle name="40% - Accent2 7 3" xfId="3347" xr:uid="{5CE02C8A-DFDF-47EB-90A2-2ADDEDA14942}"/>
    <cellStyle name="40% - Accent2 7 3 2" xfId="8806" xr:uid="{D1CE37A0-768D-4A6D-A2E7-6B364C09B3E7}"/>
    <cellStyle name="40% - Accent2 7 3 2 2" xfId="15836" xr:uid="{1D3E0A41-46B1-498F-8A10-373B93035CA0}"/>
    <cellStyle name="40% - Accent2 7 3 3" xfId="11014" xr:uid="{CE759E79-1402-4410-B7AC-4B6F13F3DE14}"/>
    <cellStyle name="40% - Accent2 7 4" xfId="4246" xr:uid="{BFE29199-6337-44F7-9C92-AAD13F4A30C7}"/>
    <cellStyle name="40% - Accent2 7 4 2" xfId="11648" xr:uid="{E07F94C7-5A3D-4DDD-A530-C80986345FF7}"/>
    <cellStyle name="40% - Accent2 7 5" xfId="5797" xr:uid="{03CC281A-F69B-4140-89BA-FB829C3C3B45}"/>
    <cellStyle name="40% - Accent2 7 5 2" xfId="12980" xr:uid="{09EFF1DC-32A5-4473-B3F1-EF6CF8EBA9CB}"/>
    <cellStyle name="40% - Accent2 7 6" xfId="6366" xr:uid="{6CD65A4A-CA34-4686-B97B-05E6E83F8AE2}"/>
    <cellStyle name="40% - Accent2 7 6 2" xfId="13559" xr:uid="{129B57DA-B61E-487F-AFF1-8CBBCB333458}"/>
    <cellStyle name="40% - Accent2 7 7" xfId="8227" xr:uid="{544CA03A-4F72-4F1B-A36C-0FB0E46972D9}"/>
    <cellStyle name="40% - Accent2 7 7 2" xfId="15255" xr:uid="{51321DFE-DC5D-44E8-BE78-03E6A6E13BA9}"/>
    <cellStyle name="40% - Accent2 7 8" xfId="10078" xr:uid="{814C0F81-2DA0-4C3F-AE67-702069B5FE77}"/>
    <cellStyle name="40% - Accent2 8" xfId="284" xr:uid="{5339B42F-AB17-415D-AB43-57B2A76AED23}"/>
    <cellStyle name="40% - Accent2 8 2" xfId="650" xr:uid="{2C02DD8D-4624-40F7-96B5-D76C6DDCC0A3}"/>
    <cellStyle name="40% - Accent2 8 2 2" xfId="8953" xr:uid="{279039DA-B13A-488A-9D05-D62A80E771DB}"/>
    <cellStyle name="40% - Accent2 8 2 2 2" xfId="15983" xr:uid="{4BA3C7BE-0728-4755-AEF1-6F9D8FB353C5}"/>
    <cellStyle name="40% - Accent2 8 2 3" xfId="11016" xr:uid="{8C8EC478-634E-4E46-8BAA-919877FD637E}"/>
    <cellStyle name="40% - Accent2 8 3" xfId="4396" xr:uid="{927E4F1B-6581-4E6E-8144-47B209BBBCB0}"/>
    <cellStyle name="40% - Accent2 8 3 2" xfId="11797" xr:uid="{EFD62D41-FE06-4DB1-B839-E55E38436C26}"/>
    <cellStyle name="40% - Accent2 8 4" xfId="5944" xr:uid="{47E01157-6211-4740-9D88-7B834D6E8D02}"/>
    <cellStyle name="40% - Accent2 8 4 2" xfId="13127" xr:uid="{4BB69281-C455-4CE0-A8F3-780B67A19151}"/>
    <cellStyle name="40% - Accent2 8 5" xfId="6513" xr:uid="{5B2CBA8E-9A2D-4BBF-A697-AACC19194B40}"/>
    <cellStyle name="40% - Accent2 8 5 2" xfId="13706" xr:uid="{0DCFE19D-4803-49DB-ACB3-73F05FB3B74C}"/>
    <cellStyle name="40% - Accent2 8 6" xfId="8374" xr:uid="{44ED8DCE-9017-42C8-9F2E-17D1F0D28337}"/>
    <cellStyle name="40% - Accent2 8 6 2" xfId="15402" xr:uid="{6090C840-A0C1-433C-B8AE-B4B2360F7416}"/>
    <cellStyle name="40% - Accent2 8 7" xfId="10080" xr:uid="{8D17B976-115F-404D-A1D4-802A8A98FA7D}"/>
    <cellStyle name="40% - Accent2 9" xfId="297" xr:uid="{6C117846-E175-4670-BC31-D6F3F9B4549A}"/>
    <cellStyle name="40% - Accent2 9 2" xfId="663" xr:uid="{C3E6E622-A3D0-478A-B0FA-21AC1584A4C0}"/>
    <cellStyle name="40% - Accent2 9 2 2" xfId="11434" xr:uid="{12FB38A4-4902-4B4E-BEE5-E62FBA3B9EED}"/>
    <cellStyle name="40% - Accent2 9 3" xfId="4827" xr:uid="{3F86CD9A-373B-4D66-A3BD-474A0754D12F}"/>
    <cellStyle name="40% - Accent2 9 3 2" xfId="12232" xr:uid="{1A6E2234-2BC2-4CDF-9A2C-25C4C4A931C9}"/>
    <cellStyle name="40% - Accent2 9 4" xfId="7428" xr:uid="{EBC6C619-401F-4A4F-A9FD-CE5CD19120E4}"/>
    <cellStyle name="40% - Accent2 9 4 2" xfId="14621" xr:uid="{D7488050-29B1-416A-85E0-E83951CEC675}"/>
    <cellStyle name="40% - Accent2 9 5" xfId="9335" xr:uid="{7653F47E-8C12-4ACE-B72F-FFE477A9CADB}"/>
    <cellStyle name="40% - Accent2 9 5 2" xfId="16318" xr:uid="{5332044B-F3F9-4683-A681-239F4A708160}"/>
    <cellStyle name="40% - Accent2 9 6" xfId="10497" xr:uid="{3CB14396-F5D0-403A-8FE3-8C61506B15D4}"/>
    <cellStyle name="40% - Accent3" xfId="33" builtinId="39" customBuiltin="1"/>
    <cellStyle name="40% - Accent3 10" xfId="312" xr:uid="{3704074D-8E7A-4BE1-AC30-4643E63CD590}"/>
    <cellStyle name="40% - Accent3 10 2" xfId="678" xr:uid="{3856CD22-D399-4C6B-9E0A-3E7835761AFE}"/>
    <cellStyle name="40% - Accent3 10 2 2" xfId="5082" xr:uid="{9BA00F75-E933-4EC5-A7A5-CF3694168060}"/>
    <cellStyle name="40% - Accent3 10 2 2 2" xfId="12490" xr:uid="{A16BF552-ED0E-4C98-AA9B-852AE1017A27}"/>
    <cellStyle name="40% - Accent3 10 2 3" xfId="7431" xr:uid="{832AAE4C-C4A0-4A07-A0A7-B188673F683D}"/>
    <cellStyle name="40% - Accent3 10 2 3 2" xfId="14624" xr:uid="{B6892CAB-C8EE-4E9F-94CA-B39B907AC642}"/>
    <cellStyle name="40% - Accent3 10 2 4" xfId="11018" xr:uid="{6ACE431F-A8FA-4718-A398-F91885AD5D49}"/>
    <cellStyle name="40% - Accent3 10 2 5" xfId="3350" xr:uid="{EC8C2093-219F-4316-A886-31CA000BE21C}"/>
    <cellStyle name="40% - Accent3 10 3" xfId="4996" xr:uid="{23FD137F-592F-41E6-913E-2000AE33EBA8}"/>
    <cellStyle name="40% - Accent3 10 3 2" xfId="12404" xr:uid="{E3B7182E-5071-489F-B277-708EFEE779B8}"/>
    <cellStyle name="40% - Accent3 10 4" xfId="7430" xr:uid="{9107F963-4C70-4E9F-9413-B05FA5DB436F}"/>
    <cellStyle name="40% - Accent3 10 4 2" xfId="14623" xr:uid="{D332A2E0-D81F-40B8-AEFA-F97ECADE3D4F}"/>
    <cellStyle name="40% - Accent3 10 5" xfId="9425" xr:uid="{B3C33145-1072-44DA-A135-3023B3E0A4FB}"/>
    <cellStyle name="40% - Accent3 10 5 2" xfId="16408" xr:uid="{05509CE4-2ABD-4B38-8528-638DEE6FEC0D}"/>
    <cellStyle name="40% - Accent3 10 6" xfId="10082" xr:uid="{85958B45-31D9-406E-8E4C-E90C277E64C4}"/>
    <cellStyle name="40% - Accent3 10 7" xfId="1627" xr:uid="{189A257A-31A0-4860-AE12-2D0752640712}"/>
    <cellStyle name="40% - Accent3 11" xfId="325" xr:uid="{A9DB63DA-B909-428E-A049-BFDB9EDF4210}"/>
    <cellStyle name="40% - Accent3 11 2" xfId="691" xr:uid="{FCD746DC-57C3-4EF8-8261-7F1F76EAAEA0}"/>
    <cellStyle name="40% - Accent3 11 2 2" xfId="11019" xr:uid="{E9A969C3-385C-423A-9F82-B403049254EC}"/>
    <cellStyle name="40% - Accent3 11 2 3" xfId="3351" xr:uid="{910F4E7F-37AD-464B-98FD-B03653A6CBFC}"/>
    <cellStyle name="40% - Accent3 11 3" xfId="4917" xr:uid="{43592246-3AD7-47C4-9562-5051D3A32040}"/>
    <cellStyle name="40% - Accent3 11 3 2" xfId="12323" xr:uid="{E93920E9-DE18-426E-9006-2AA2726724CE}"/>
    <cellStyle name="40% - Accent3 11 4" xfId="7432" xr:uid="{CF1D1FC2-C9D6-48BF-B28A-672B3D3A503D}"/>
    <cellStyle name="40% - Accent3 11 4 2" xfId="14625" xr:uid="{E61FB877-5BC7-4343-BCC2-38A5345C0B89}"/>
    <cellStyle name="40% - Accent3 11 5" xfId="9514" xr:uid="{5245FF28-9B0D-4824-B68B-1D4DF92EF81D}"/>
    <cellStyle name="40% - Accent3 11 5 2" xfId="16497" xr:uid="{32FE9333-FE2B-4A06-A8C0-EB8F09EBDEAC}"/>
    <cellStyle name="40% - Accent3 11 6" xfId="10083" xr:uid="{EAD6D139-CDBD-41F2-8FD6-53E3F4AE802F}"/>
    <cellStyle name="40% - Accent3 11 7" xfId="1628" xr:uid="{802BB4D1-F13E-45E7-AA6B-53916283599D}"/>
    <cellStyle name="40% - Accent3 12" xfId="338" xr:uid="{7B30323C-59FA-437D-939F-6952CFD60DDA}"/>
    <cellStyle name="40% - Accent3 12 2" xfId="704" xr:uid="{35236A33-E852-4BB3-B2BE-0AD16771BB0E}"/>
    <cellStyle name="40% - Accent3 12 2 2" xfId="3353" xr:uid="{F48E9870-01F0-43AD-8997-A87A9F6DC09F}"/>
    <cellStyle name="40% - Accent3 12 2 2 2" xfId="11021" xr:uid="{0BD2C7B8-E7E4-44FB-937F-1D07FC8FC2A1}"/>
    <cellStyle name="40% - Accent3 12 2 3" xfId="4929" xr:uid="{7C487AD8-80CA-4321-A08D-051BA7ABC96E}"/>
    <cellStyle name="40% - Accent3 12 2 3 2" xfId="12335" xr:uid="{43453062-AA16-42F4-81A2-8DF912877F25}"/>
    <cellStyle name="40% - Accent3 12 2 4" xfId="7434" xr:uid="{A267E041-CE66-4A31-B784-B3013BBBB297}"/>
    <cellStyle name="40% - Accent3 12 2 4 2" xfId="14627" xr:uid="{DB6B492B-A780-4089-B213-420E7C76049C}"/>
    <cellStyle name="40% - Accent3 12 2 5" xfId="10085" xr:uid="{F8E9D14B-DAA7-486C-B991-C3B4118D0ED8}"/>
    <cellStyle name="40% - Accent3 12 2 6" xfId="1630" xr:uid="{6B50E733-4E98-48D3-8A9F-C7C31361FD1E}"/>
    <cellStyle name="40% - Accent3 12 3" xfId="3352" xr:uid="{9898ED00-D4FF-4DCB-A696-0BE6F021670A}"/>
    <cellStyle name="40% - Accent3 12 3 2" xfId="11020" xr:uid="{BF900AE1-4B58-4C46-BAF7-8A490CC7A2B2}"/>
    <cellStyle name="40% - Accent3 12 4" xfId="4193" xr:uid="{1AA47526-9A3F-4FBB-BA09-41703442F562}"/>
    <cellStyle name="40% - Accent3 12 4 2" xfId="11595" xr:uid="{D2BD5460-446A-49AB-A1FF-340157877CC4}"/>
    <cellStyle name="40% - Accent3 12 5" xfId="7433" xr:uid="{C42E83A5-2941-42BE-A55B-C5388C009572}"/>
    <cellStyle name="40% - Accent3 12 5 2" xfId="14626" xr:uid="{3248BE27-8483-4016-96F2-B1EE3B4C847B}"/>
    <cellStyle name="40% - Accent3 12 6" xfId="8668" xr:uid="{2F79CCA7-1A95-47CC-922A-F27FCF1BBA5C}"/>
    <cellStyle name="40% - Accent3 12 6 2" xfId="15698" xr:uid="{B26F32BB-5AD4-43ED-A3A3-00286A10BC14}"/>
    <cellStyle name="40% - Accent3 12 7" xfId="10084" xr:uid="{8D97D360-C640-4056-B3A5-498DFBF1C5E8}"/>
    <cellStyle name="40% - Accent3 12 8" xfId="1629" xr:uid="{D7E5F222-D69F-437A-919B-9334E14927ED}"/>
    <cellStyle name="40% - Accent3 13" xfId="351" xr:uid="{12D887E6-4215-4A2A-9105-5823EFF297BA}"/>
    <cellStyle name="40% - Accent3 13 2" xfId="719" xr:uid="{AC77D011-B288-4456-BE6A-A220B65246DA}"/>
    <cellStyle name="40% - Accent3 13 2 2" xfId="11022" xr:uid="{B3ECF732-2582-4F25-A4F6-EF7A61EF53F7}"/>
    <cellStyle name="40% - Accent3 13 2 3" xfId="3354" xr:uid="{33F96A8A-476D-4AF9-9789-E011E11EE24A}"/>
    <cellStyle name="40% - Accent3 13 3" xfId="4189" xr:uid="{718893F6-27ED-4975-9749-0EB7946C4CB8}"/>
    <cellStyle name="40% - Accent3 13 3 2" xfId="11591" xr:uid="{1CE2EC61-E0A8-4132-9B5E-5DD7C72D1212}"/>
    <cellStyle name="40% - Accent3 13 4" xfId="7435" xr:uid="{5B8B594B-3CE9-4540-A8EE-C0312D05443E}"/>
    <cellStyle name="40% - Accent3 13 4 2" xfId="14628" xr:uid="{51B08229-4781-4645-BE5C-BDCA51595BEC}"/>
    <cellStyle name="40% - Accent3 13 5" xfId="10086" xr:uid="{0F2713F4-BED1-4412-90DB-1592F6FC2673}"/>
    <cellStyle name="40% - Accent3 13 6" xfId="1631" xr:uid="{71AB1F2A-B9C3-4D76-8F8A-116551643654}"/>
    <cellStyle name="40% - Accent3 14" xfId="364" xr:uid="{8ADC6475-1F12-481E-9D1A-0600EEE77070}"/>
    <cellStyle name="40% - Accent3 14 2" xfId="732" xr:uid="{4A4F8A87-642C-4580-A705-E5FC5D3ADF5B}"/>
    <cellStyle name="40% - Accent3 14 2 2" xfId="11023" xr:uid="{AC40B3F7-2069-4A76-9539-990C8018AD38}"/>
    <cellStyle name="40% - Accent3 14 2 3" xfId="3355" xr:uid="{EDC62D38-2EBF-4D43-9B5B-0B030A4ADDC6}"/>
    <cellStyle name="40% - Accent3 14 3" xfId="4921" xr:uid="{B2BFCDDD-450C-492A-B3B2-8D37B9EEFF34}"/>
    <cellStyle name="40% - Accent3 14 3 2" xfId="12327" xr:uid="{4C035B01-3F9E-4C32-9FAE-27D8FFB2CDBC}"/>
    <cellStyle name="40% - Accent3 14 4" xfId="7436" xr:uid="{A4A9488F-1CAF-433B-9B4A-11459ED528CE}"/>
    <cellStyle name="40% - Accent3 14 4 2" xfId="14629" xr:uid="{FD41508D-B495-4DCC-A61A-37AB4520C0B9}"/>
    <cellStyle name="40% - Accent3 14 5" xfId="10087" xr:uid="{93B6CCD3-EFC6-4243-AC07-57E2B88EA4DF}"/>
    <cellStyle name="40% - Accent3 14 6" xfId="1632" xr:uid="{F6C0A62A-F154-4C31-9F22-F75115F7AC61}"/>
    <cellStyle name="40% - Accent3 15" xfId="377" xr:uid="{1EE69D46-E8E4-40E6-87B2-21808D067BA1}"/>
    <cellStyle name="40% - Accent3 15 2" xfId="745" xr:uid="{FEA7830C-2501-4829-BB4F-C08347F3B56D}"/>
    <cellStyle name="40% - Accent3 15 2 2" xfId="11024" xr:uid="{1D76D6B1-25CE-41CC-A5FD-2F54A833FB07}"/>
    <cellStyle name="40% - Accent3 15 2 3" xfId="3356" xr:uid="{3D666E5C-C77F-433C-BBCB-0532F8EF2877}"/>
    <cellStyle name="40% - Accent3 15 3" xfId="4864" xr:uid="{76802E89-E242-4937-AD31-6D1FC0C82E94}"/>
    <cellStyle name="40% - Accent3 15 3 2" xfId="12269" xr:uid="{4F4CDD6A-2286-49E1-BCFF-3C8FB308ED3C}"/>
    <cellStyle name="40% - Accent3 15 4" xfId="7437" xr:uid="{FDD5EBE3-5470-4A91-B2E8-6067F0A0DDFC}"/>
    <cellStyle name="40% - Accent3 15 4 2" xfId="14630" xr:uid="{A652A861-45BF-4295-A555-6596891124B1}"/>
    <cellStyle name="40% - Accent3 15 5" xfId="10088" xr:uid="{B0AFAC87-96E2-4BDF-BAFF-2ACEA2FD8139}"/>
    <cellStyle name="40% - Accent3 15 6" xfId="1633" xr:uid="{CC2E6A80-B0F9-4C72-AF87-716084E08D93}"/>
    <cellStyle name="40% - Accent3 16" xfId="390" xr:uid="{D2C77322-7CE8-48DC-B8EF-02DA2A68A0F6}"/>
    <cellStyle name="40% - Accent3 16 2" xfId="758" xr:uid="{ED567B19-1C52-4380-AD41-4101E63B6050}"/>
    <cellStyle name="40% - Accent3 16 2 2" xfId="11025" xr:uid="{2CDDA859-DB74-4DBC-A30E-86A4A50634B6}"/>
    <cellStyle name="40% - Accent3 16 2 3" xfId="3357" xr:uid="{E0F1426E-5265-4B7A-9119-84B55B33F4DC}"/>
    <cellStyle name="40% - Accent3 16 3" xfId="4161" xr:uid="{578CBA20-4F3A-45EA-879E-E981A72443F1}"/>
    <cellStyle name="40% - Accent3 16 3 2" xfId="11563" xr:uid="{723828A0-8719-4C1A-99C4-E3E7C98CCF1A}"/>
    <cellStyle name="40% - Accent3 16 4" xfId="7438" xr:uid="{26A72AF1-33B8-4F4A-8415-351D9B5CB24C}"/>
    <cellStyle name="40% - Accent3 16 4 2" xfId="14631" xr:uid="{1FBE9874-ADF7-43D9-B335-EA5A6F03FB9C}"/>
    <cellStyle name="40% - Accent3 16 5" xfId="10089" xr:uid="{A33FC613-117B-492C-B553-086B5E3E30F6}"/>
    <cellStyle name="40% - Accent3 16 6" xfId="1634" xr:uid="{E2ECEEF8-7D4E-4DDB-9F83-8E08E8C93DF2}"/>
    <cellStyle name="40% - Accent3 17" xfId="403" xr:uid="{3658C451-D255-4FE7-A11D-D775E46439B1}"/>
    <cellStyle name="40% - Accent3 17 2" xfId="771" xr:uid="{DBE6D5A9-C5F6-4358-A0B8-3FEAA7758C48}"/>
    <cellStyle name="40% - Accent3 17 2 2" xfId="11026" xr:uid="{2D6F3ADA-560F-4B7B-AE17-40EC60D61F59}"/>
    <cellStyle name="40% - Accent3 17 2 3" xfId="3358" xr:uid="{FCBF5334-6937-4B26-936B-3029C71B9B5E}"/>
    <cellStyle name="40% - Accent3 17 3" xfId="4092" xr:uid="{0000375C-4D90-44F3-A11B-4D9E99038B88}"/>
    <cellStyle name="40% - Accent3 17 3 2" xfId="11494" xr:uid="{92A43825-D358-49B4-B372-DBF3ABEB3A2F}"/>
    <cellStyle name="40% - Accent3 17 4" xfId="7439" xr:uid="{D17B0FDC-078E-47B5-A6B4-D89F4C3EA9AF}"/>
    <cellStyle name="40% - Accent3 17 4 2" xfId="14632" xr:uid="{CBDCB857-12AE-4584-A547-68BC6ACB4F04}"/>
    <cellStyle name="40% - Accent3 17 5" xfId="10090" xr:uid="{194B24A3-E6B2-470D-A66A-D8CFC0EA602F}"/>
    <cellStyle name="40% - Accent3 17 6" xfId="1635" xr:uid="{8D0D6D0D-AF9A-4E7D-8AD8-F3A885A699DC}"/>
    <cellStyle name="40% - Accent3 18" xfId="416" xr:uid="{DE5EBB45-B303-4B04-8BFB-C665576D8E40}"/>
    <cellStyle name="40% - Accent3 18 2" xfId="784" xr:uid="{0F5898B1-3BBF-4184-B707-6794618A3F39}"/>
    <cellStyle name="40% - Accent3 18 2 2" xfId="11027" xr:uid="{09C37852-F038-4D80-8765-16A6B411EC69}"/>
    <cellStyle name="40% - Accent3 18 2 3" xfId="3359" xr:uid="{EAA68820-E4E2-4A9F-8F25-A2F594CD3CAC}"/>
    <cellStyle name="40% - Accent3 18 3" xfId="4909" xr:uid="{43A7800E-FDD2-4807-BD9D-470F0F95940F}"/>
    <cellStyle name="40% - Accent3 18 3 2" xfId="12315" xr:uid="{A71E3EAB-29CE-48A6-9EBF-36CFA07B67A0}"/>
    <cellStyle name="40% - Accent3 18 4" xfId="7440" xr:uid="{BCA96630-C745-4B9F-9666-8235367ACD9D}"/>
    <cellStyle name="40% - Accent3 18 4 2" xfId="14633" xr:uid="{54A72A50-4D98-4134-B9FE-678FD00160E8}"/>
    <cellStyle name="40% - Accent3 18 5" xfId="10091" xr:uid="{7C0AA4CC-BED9-4685-820E-4B288574C513}"/>
    <cellStyle name="40% - Accent3 18 6" xfId="1636" xr:uid="{14864DC9-EF36-4590-8D9E-54DC258791BD}"/>
    <cellStyle name="40% - Accent3 19" xfId="429" xr:uid="{0D124364-9290-418A-9BE5-C7BFB680C950}"/>
    <cellStyle name="40% - Accent3 19 2" xfId="797" xr:uid="{4DA3EEA1-845A-4E7F-B93D-8E78F2E43A1F}"/>
    <cellStyle name="40% - Accent3 19 2 2" xfId="11435" xr:uid="{4EFD1197-8DB0-4392-B4B4-F8BB0D575EAE}"/>
    <cellStyle name="40% - Accent3 19 3" xfId="5097" xr:uid="{042F42AF-57EC-40E0-B0D1-69921CA869F0}"/>
    <cellStyle name="40% - Accent3 19 3 2" xfId="12505" xr:uid="{C8F76C4B-CA40-4BDC-B97A-5DA85697460B}"/>
    <cellStyle name="40% - Accent3 19 4" xfId="7441" xr:uid="{57172F86-AEBE-4D2E-A3E0-A483B93ECB26}"/>
    <cellStyle name="40% - Accent3 19 4 2" xfId="14634" xr:uid="{8AFB6C23-1F3D-4566-B621-91D13AB493A8}"/>
    <cellStyle name="40% - Accent3 19 5" xfId="10498" xr:uid="{FF760BE1-7F09-4B90-9312-3E7177546527}"/>
    <cellStyle name="40% - Accent3 2" xfId="201" xr:uid="{E255F0B3-25EB-4840-A16F-DD77EAB4779F}"/>
    <cellStyle name="40% - Accent3 2 10" xfId="4140" xr:uid="{F72A45F9-599E-4210-AF73-5F4B34CCFD40}"/>
    <cellStyle name="40% - Accent3 2 10 2" xfId="7443" xr:uid="{D8D7A07B-8BB0-44E5-B48C-3FFC48F6D62C}"/>
    <cellStyle name="40% - Accent3 2 10 2 2" xfId="14636" xr:uid="{3E82DC7D-0D3E-49B8-A5EC-5A036F1CBD3B}"/>
    <cellStyle name="40% - Accent3 2 10 3" xfId="11542" xr:uid="{3E783BE5-1055-463B-BEE1-FB68A7BF35DE}"/>
    <cellStyle name="40% - Accent3 2 11" xfId="4051" xr:uid="{4F27322B-C610-4487-BADC-808AE0EC51C9}"/>
    <cellStyle name="40% - Accent3 2 11 2" xfId="11452" xr:uid="{9DBD4EDA-7D0B-468D-8AB8-0BD6F29C6F41}"/>
    <cellStyle name="40% - Accent3 2 12" xfId="5713" xr:uid="{AF783581-1D35-46F6-AB6B-4A3721E44397}"/>
    <cellStyle name="40% - Accent3 2 12 2" xfId="12896" xr:uid="{F5EB97BF-B857-47FE-A51B-4D7213C8694E}"/>
    <cellStyle name="40% - Accent3 2 13" xfId="6282" xr:uid="{14447BBA-023C-4065-816F-5ACBBD0F7783}"/>
    <cellStyle name="40% - Accent3 2 13 2" xfId="13475" xr:uid="{5E4F3D80-1837-4989-9A8B-70764C766A45}"/>
    <cellStyle name="40% - Accent3 2 14" xfId="7442" xr:uid="{F342D5EA-8E3D-48A6-A0E2-0B30F7FE0BB8}"/>
    <cellStyle name="40% - Accent3 2 14 2" xfId="14635" xr:uid="{7D94D302-5A00-485C-BA3D-6BD005655684}"/>
    <cellStyle name="40% - Accent3 2 15" xfId="8143" xr:uid="{B3D088E5-802E-4FCB-884A-2AD6E66BD0CA}"/>
    <cellStyle name="40% - Accent3 2 15 2" xfId="15171" xr:uid="{76CD2558-8A5F-48CE-850A-7CB3D0DD29C7}"/>
    <cellStyle name="40% - Accent3 2 16" xfId="9566" xr:uid="{4C21DACD-66DE-454F-98FA-3615A5319227}"/>
    <cellStyle name="40% - Accent3 2 17" xfId="10092" xr:uid="{3F8706E4-C7DD-46C3-A8B3-C0E9F4B0328A}"/>
    <cellStyle name="40% - Accent3 2 18" xfId="1637" xr:uid="{CA66BF5E-A1A9-4D26-8763-86FA73FEBAB5}"/>
    <cellStyle name="40% - Accent3 2 2" xfId="569" xr:uid="{6BF951AD-6786-489D-A5D6-84D976BB5842}"/>
    <cellStyle name="40% - Accent3 2 2 10" xfId="7444" xr:uid="{F5CCA8B8-AC70-45EC-A99D-6F9099124887}"/>
    <cellStyle name="40% - Accent3 2 2 10 2" xfId="14637" xr:uid="{CE75D425-974B-4906-A9A0-9D05490BB9DD}"/>
    <cellStyle name="40% - Accent3 2 2 11" xfId="8189" xr:uid="{3AA6FCD2-AEB5-4A07-8247-AD9747AF039A}"/>
    <cellStyle name="40% - Accent3 2 2 11 2" xfId="15217" xr:uid="{F24DE041-62D0-4135-8B40-BC54AC12B54D}"/>
    <cellStyle name="40% - Accent3 2 2 12" xfId="10093" xr:uid="{1256EBAD-0BB2-44CE-B174-DBBAF3F6527D}"/>
    <cellStyle name="40% - Accent3 2 2 13" xfId="1638" xr:uid="{D11BD9A0-D85F-4E06-AA60-A2CA80D0A90E}"/>
    <cellStyle name="40% - Accent3 2 2 2" xfId="1639" xr:uid="{2598C61B-884F-4ECC-86FE-03C70B0C81FD}"/>
    <cellStyle name="40% - Accent3 2 2 2 10" xfId="8332" xr:uid="{860978DF-E806-49A8-870B-F958BA0C77C7}"/>
    <cellStyle name="40% - Accent3 2 2 2 10 2" xfId="15360" xr:uid="{FBFDB8A0-5D67-473C-821B-58A304385694}"/>
    <cellStyle name="40% - Accent3 2 2 2 11" xfId="10094" xr:uid="{5B2F3D8D-45A9-41E0-B06D-0BE392F86113}"/>
    <cellStyle name="40% - Accent3 2 2 2 2" xfId="1640" xr:uid="{E1A4727A-863B-46C3-924F-8717B69C1303}"/>
    <cellStyle name="40% - Accent3 2 2 2 2 10" xfId="10095" xr:uid="{D578D81B-DCEE-4428-905D-A1BFFB39F736}"/>
    <cellStyle name="40% - Accent3 2 2 2 2 2" xfId="1641" xr:uid="{89B69DD7-2DB7-4DBF-8AC1-93DC4AE5FB52}"/>
    <cellStyle name="40% - Accent3 2 2 2 2 2 2" xfId="3364" xr:uid="{1B8EFEE7-D39D-4319-97A1-02A6F633EB0E}"/>
    <cellStyle name="40% - Accent3 2 2 2 2 2 2 2" xfId="11032" xr:uid="{38038965-E045-4250-852D-2EB1D9C5071E}"/>
    <cellStyle name="40% - Accent3 2 2 2 2 2 3" xfId="4962" xr:uid="{864B1FD3-3C99-4529-A134-5DA9856B1164}"/>
    <cellStyle name="40% - Accent3 2 2 2 2 2 3 2" xfId="12368" xr:uid="{E28B1835-5B68-4843-89D4-E93487C7CCFF}"/>
    <cellStyle name="40% - Accent3 2 2 2 2 2 4" xfId="7447" xr:uid="{E26FF9FD-085C-4C18-9B8E-BB9762D72DC7}"/>
    <cellStyle name="40% - Accent3 2 2 2 2 2 4 2" xfId="14640" xr:uid="{1B68BBD6-EE94-4A40-8B71-84BA12C0C22C}"/>
    <cellStyle name="40% - Accent3 2 2 2 2 2 5" xfId="9200" xr:uid="{88DE4633-E6CA-4590-A9D4-07228A9063BF}"/>
    <cellStyle name="40% - Accent3 2 2 2 2 2 5 2" xfId="16230" xr:uid="{0B2B9AA1-6250-44B4-9C1C-E708550C1421}"/>
    <cellStyle name="40% - Accent3 2 2 2 2 2 6" xfId="10096" xr:uid="{3A169CBE-0E73-4023-825F-C147E1CEAD8A}"/>
    <cellStyle name="40% - Accent3 2 2 2 2 3" xfId="3363" xr:uid="{6389BAFD-51C7-46B4-9A9E-265FB174380F}"/>
    <cellStyle name="40% - Accent3 2 2 2 2 3 2" xfId="7448" xr:uid="{0B64157C-7163-42E7-8D62-17197C0ED56F}"/>
    <cellStyle name="40% - Accent3 2 2 2 2 3 2 2" xfId="14641" xr:uid="{EAC671E5-2FBC-4257-A1CF-62662B162808}"/>
    <cellStyle name="40% - Accent3 2 2 2 2 3 3" xfId="11031" xr:uid="{67166556-1B83-4815-AAAB-BA65B018FE85}"/>
    <cellStyle name="40% - Accent3 2 2 2 2 4" xfId="4653" xr:uid="{44A2CB4E-8B62-456F-ADA3-F5836A196DA4}"/>
    <cellStyle name="40% - Accent3 2 2 2 2 4 2" xfId="12052" xr:uid="{3D39E05E-1D9A-450F-8BF2-FA85B8741074}"/>
    <cellStyle name="40% - Accent3 2 2 2 2 5" xfId="4925" xr:uid="{83F34CAC-B9CD-4DB1-B689-1F73391B6852}"/>
    <cellStyle name="40% - Accent3 2 2 2 2 5 2" xfId="12331" xr:uid="{632A2C70-A14A-445A-ACD7-B615C79ADD1E}"/>
    <cellStyle name="40% - Accent3 2 2 2 2 6" xfId="6191" xr:uid="{C6055D24-9A33-4887-A159-0B6F459A0CFD}"/>
    <cellStyle name="40% - Accent3 2 2 2 2 6 2" xfId="13374" xr:uid="{79A5BB33-6BBE-469F-9250-0A4857B3B172}"/>
    <cellStyle name="40% - Accent3 2 2 2 2 7" xfId="6760" xr:uid="{10825CB1-A5E7-4FF4-B7E9-EC92D8E1B891}"/>
    <cellStyle name="40% - Accent3 2 2 2 2 7 2" xfId="13953" xr:uid="{E595CCB1-9DF7-4B19-BFE6-3419281C08AB}"/>
    <cellStyle name="40% - Accent3 2 2 2 2 8" xfId="7446" xr:uid="{B9D4D21C-3D96-4CCB-8605-FCDCBA5A01A5}"/>
    <cellStyle name="40% - Accent3 2 2 2 2 8 2" xfId="14639" xr:uid="{8BF7F7B3-C56B-4FC6-9D16-ED7AB8A28BEA}"/>
    <cellStyle name="40% - Accent3 2 2 2 2 9" xfId="8621" xr:uid="{51FA0A0A-D934-4968-98FF-E233D72DB743}"/>
    <cellStyle name="40% - Accent3 2 2 2 2 9 2" xfId="15649" xr:uid="{F380E66A-F425-470D-8EA6-476671FFEDBF}"/>
    <cellStyle name="40% - Accent3 2 2 2 3" xfId="1642" xr:uid="{54FF126A-F5CC-4863-B3E8-EBF9D82F5F70}"/>
    <cellStyle name="40% - Accent3 2 2 2 3 2" xfId="3365" xr:uid="{EABA561C-3681-4B1E-9704-EB1B7B88FFC6}"/>
    <cellStyle name="40% - Accent3 2 2 2 3 2 2" xfId="11033" xr:uid="{6DED021F-C720-4650-884E-F0E91BF1F59E}"/>
    <cellStyle name="40% - Accent3 2 2 2 3 3" xfId="4785" xr:uid="{9F65EFF5-9986-4AF0-9436-3C57D0889657}"/>
    <cellStyle name="40% - Accent3 2 2 2 3 3 2" xfId="12190" xr:uid="{03469559-5955-4BCE-B978-B00DA5B8BD90}"/>
    <cellStyle name="40% - Accent3 2 2 2 3 4" xfId="7449" xr:uid="{DC91C0E4-38F5-450D-9F64-427D1EA3D5DE}"/>
    <cellStyle name="40% - Accent3 2 2 2 3 4 2" xfId="14642" xr:uid="{3A9D682D-ACEC-4165-A7F5-69CE342C9A83}"/>
    <cellStyle name="40% - Accent3 2 2 2 3 5" xfId="8911" xr:uid="{6D2CDA7D-8CA2-473A-8CC4-992BA19ECABB}"/>
    <cellStyle name="40% - Accent3 2 2 2 3 5 2" xfId="15941" xr:uid="{DF3C4A69-B548-4F89-9A65-C7476C575C2D}"/>
    <cellStyle name="40% - Accent3 2 2 2 3 6" xfId="10097" xr:uid="{438520D9-D823-401A-9B4C-BFFC0732A76F}"/>
    <cellStyle name="40% - Accent3 2 2 2 4" xfId="3362" xr:uid="{0E0612F2-E989-46BB-9D36-E3D42D8F5E49}"/>
    <cellStyle name="40% - Accent3 2 2 2 4 2" xfId="7450" xr:uid="{87C589CD-E64C-471E-86CF-F53401360A0D}"/>
    <cellStyle name="40% - Accent3 2 2 2 4 2 2" xfId="14643" xr:uid="{01BD0443-0401-4977-86F2-BC7D1A8CD50D}"/>
    <cellStyle name="40% - Accent3 2 2 2 4 3" xfId="11030" xr:uid="{EA087DD4-39BC-44A0-B97A-679B60379A2A}"/>
    <cellStyle name="40% - Accent3 2 2 2 5" xfId="4353" xr:uid="{0766E475-96A0-4EF2-BD2E-9C59E5B81492}"/>
    <cellStyle name="40% - Accent3 2 2 2 5 2" xfId="11755" xr:uid="{EB9293E8-901D-4464-9401-44609B741FC1}"/>
    <cellStyle name="40% - Accent3 2 2 2 6" xfId="4763" xr:uid="{BB2B040E-47B9-461F-A2DB-B255E07D9D7E}"/>
    <cellStyle name="40% - Accent3 2 2 2 6 2" xfId="12166" xr:uid="{CF02C36A-D7A4-4163-8EFD-6F597980C502}"/>
    <cellStyle name="40% - Accent3 2 2 2 7" xfId="5902" xr:uid="{69D14ED3-D7BA-4FA0-BF0F-92B566984C5A}"/>
    <cellStyle name="40% - Accent3 2 2 2 7 2" xfId="13085" xr:uid="{BF04E890-E227-4CF3-B45F-56B16170F2CD}"/>
    <cellStyle name="40% - Accent3 2 2 2 8" xfId="6471" xr:uid="{C3E7422C-53C5-479C-A9AC-2782104346BD}"/>
    <cellStyle name="40% - Accent3 2 2 2 8 2" xfId="13664" xr:uid="{D9879494-F761-48A0-A9CD-D42F59F45E48}"/>
    <cellStyle name="40% - Accent3 2 2 2 9" xfId="7445" xr:uid="{C6753EDD-41B6-4E4E-9885-D33E1E3DE104}"/>
    <cellStyle name="40% - Accent3 2 2 2 9 2" xfId="14638" xr:uid="{ECEF7751-6E5B-4781-BDA5-D59DA4610A87}"/>
    <cellStyle name="40% - Accent3 2 2 3" xfId="1643" xr:uid="{A549CF4D-AF69-4230-89A4-6AAFA231C37E}"/>
    <cellStyle name="40% - Accent3 2 2 3 10" xfId="10098" xr:uid="{7317F979-706C-4317-927E-BB7C9A425B2C}"/>
    <cellStyle name="40% - Accent3 2 2 3 2" xfId="1644" xr:uid="{17A7BF64-4B26-409A-9A4F-E6F293FF2BF3}"/>
    <cellStyle name="40% - Accent3 2 2 3 2 2" xfId="3367" xr:uid="{B518F032-37F8-4C66-8271-8E26520D6F3E}"/>
    <cellStyle name="40% - Accent3 2 2 3 2 2 2" xfId="11035" xr:uid="{F5170887-31A4-470B-9EAA-D070F939572A}"/>
    <cellStyle name="40% - Accent3 2 2 3 2 3" xfId="5015" xr:uid="{D3CCA369-2372-48DC-9F00-AA8B1D88F6D1}"/>
    <cellStyle name="40% - Accent3 2 2 3 2 3 2" xfId="12423" xr:uid="{6DC48C61-98A0-4FAF-99EE-B6BC8D982F68}"/>
    <cellStyle name="40% - Accent3 2 2 3 2 4" xfId="7452" xr:uid="{500D0FAD-7362-43A7-920F-B0A4D6CA8AA7}"/>
    <cellStyle name="40% - Accent3 2 2 3 2 4 2" xfId="14645" xr:uid="{164791CB-F4C8-4C60-AE89-4F82B0D2C23D}"/>
    <cellStyle name="40% - Accent3 2 2 3 2 5" xfId="9057" xr:uid="{0E5738C0-8F0F-4189-95CE-9B611C8541D2}"/>
    <cellStyle name="40% - Accent3 2 2 3 2 5 2" xfId="16087" xr:uid="{F85BA9AD-A030-4714-B1DA-564D682CEB94}"/>
    <cellStyle name="40% - Accent3 2 2 3 2 6" xfId="10099" xr:uid="{76794939-006C-4CD4-912E-7CBA26B8DDE1}"/>
    <cellStyle name="40% - Accent3 2 2 3 3" xfId="3366" xr:uid="{7154F5CD-EE0E-48AD-849D-BD3BD1A7FEE7}"/>
    <cellStyle name="40% - Accent3 2 2 3 3 2" xfId="7453" xr:uid="{77E28871-77A2-40A5-8ACC-5811AACF0F44}"/>
    <cellStyle name="40% - Accent3 2 2 3 3 2 2" xfId="14646" xr:uid="{2845BB5E-2E15-4A61-BB14-AB190815C58D}"/>
    <cellStyle name="40% - Accent3 2 2 3 3 3" xfId="11034" xr:uid="{0C93883D-7AA1-49A0-B24A-6E71D3578793}"/>
    <cellStyle name="40% - Accent3 2 2 3 4" xfId="4510" xr:uid="{CB71D460-8017-4BBD-907D-F342D064420B}"/>
    <cellStyle name="40% - Accent3 2 2 3 4 2" xfId="11909" xr:uid="{7A2281CF-ABC3-43D0-9EBB-5F01525F737B}"/>
    <cellStyle name="40% - Accent3 2 2 3 5" xfId="4794" xr:uid="{8F79C5E0-F0AD-4EE5-A48D-55D3A4D471BA}"/>
    <cellStyle name="40% - Accent3 2 2 3 5 2" xfId="12199" xr:uid="{EC51A8B4-3868-4364-8FF0-2949013CCC27}"/>
    <cellStyle name="40% - Accent3 2 2 3 6" xfId="6048" xr:uid="{CF608645-D94F-4CD4-BF06-37D38BF85C78}"/>
    <cellStyle name="40% - Accent3 2 2 3 6 2" xfId="13231" xr:uid="{FD581F45-55BF-4188-B941-EB9BA4B0C388}"/>
    <cellStyle name="40% - Accent3 2 2 3 7" xfId="6617" xr:uid="{EC30DBDA-C0F8-4C69-A4A3-3860605A2AB2}"/>
    <cellStyle name="40% - Accent3 2 2 3 7 2" xfId="13810" xr:uid="{9C737DC4-3246-4A17-BEC7-A482FFCE70BD}"/>
    <cellStyle name="40% - Accent3 2 2 3 8" xfId="7451" xr:uid="{5733AA63-A6F3-4413-A8FE-F74F9B090A50}"/>
    <cellStyle name="40% - Accent3 2 2 3 8 2" xfId="14644" xr:uid="{381E3B82-73B0-4640-B887-5D7046729B87}"/>
    <cellStyle name="40% - Accent3 2 2 3 9" xfId="8478" xr:uid="{5B35107B-6AF9-4D8C-8AD7-8425C96EF82A}"/>
    <cellStyle name="40% - Accent3 2 2 3 9 2" xfId="15506" xr:uid="{2F1E1E04-CA77-4255-B20A-CF7ACE7563B1}"/>
    <cellStyle name="40% - Accent3 2 2 4" xfId="1645" xr:uid="{76EFE3A3-FC8D-48CD-825A-21D4D77D554A}"/>
    <cellStyle name="40% - Accent3 2 2 4 2" xfId="3368" xr:uid="{2AE44D89-6B2C-4B7A-AA88-466A6FBA8DFF}"/>
    <cellStyle name="40% - Accent3 2 2 4 2 2" xfId="11036" xr:uid="{81EA8EB0-BEEA-41F3-B8BD-EDA4A7149E71}"/>
    <cellStyle name="40% - Accent3 2 2 4 3" xfId="4690" xr:uid="{D99F78F9-7456-4E7D-A345-B78D12754FDB}"/>
    <cellStyle name="40% - Accent3 2 2 4 3 2" xfId="12089" xr:uid="{077D9521-E00B-4ACB-8153-7E6D39977C53}"/>
    <cellStyle name="40% - Accent3 2 2 4 4" xfId="7454" xr:uid="{25E627A9-F3D0-451D-892B-EE533F493867}"/>
    <cellStyle name="40% - Accent3 2 2 4 4 2" xfId="14647" xr:uid="{DFBA5536-288E-464B-9746-26FB1F4FF443}"/>
    <cellStyle name="40% - Accent3 2 2 4 5" xfId="9402" xr:uid="{9077448E-B99B-4E44-AC44-D97E8E953E17}"/>
    <cellStyle name="40% - Accent3 2 2 4 5 2" xfId="16385" xr:uid="{23BCA2EE-0D1D-46B2-86E3-751334457426}"/>
    <cellStyle name="40% - Accent3 2 2 4 6" xfId="10100" xr:uid="{F307AD28-7332-4F31-9DDF-B2F285E3543A}"/>
    <cellStyle name="40% - Accent3 2 2 5" xfId="3361" xr:uid="{44C40740-21B6-4381-A031-B4388A61638E}"/>
    <cellStyle name="40% - Accent3 2 2 5 2" xfId="7455" xr:uid="{D500C476-7591-4632-BB18-038CDF5784A2}"/>
    <cellStyle name="40% - Accent3 2 2 5 2 2" xfId="14648" xr:uid="{22B7AEB9-FAA4-4E4C-BF59-FEB13A6F1183}"/>
    <cellStyle name="40% - Accent3 2 2 5 3" xfId="9491" xr:uid="{C61B1436-3291-49C3-8568-38D7769B2690}"/>
    <cellStyle name="40% - Accent3 2 2 5 3 2" xfId="16474" xr:uid="{3F080A5F-EF3E-46CE-AF34-E2A00235A234}"/>
    <cellStyle name="40% - Accent3 2 2 5 4" xfId="11029" xr:uid="{7F83F437-48DE-4363-A321-8AA331415ADE}"/>
    <cellStyle name="40% - Accent3 2 2 6" xfId="4208" xr:uid="{B6423C2A-4E16-473E-BB9B-C3E5646669DD}"/>
    <cellStyle name="40% - Accent3 2 2 6 2" xfId="8768" xr:uid="{799138B8-FA26-4F10-9C3D-17E4D623290E}"/>
    <cellStyle name="40% - Accent3 2 2 6 2 2" xfId="15798" xr:uid="{0EC5C4A2-4D6E-44CF-958D-E5D7A5E4BBFB}"/>
    <cellStyle name="40% - Accent3 2 2 6 3" xfId="11610" xr:uid="{9A699517-A274-4C04-A320-BD4B47ABEED2}"/>
    <cellStyle name="40% - Accent3 2 2 7" xfId="4698" xr:uid="{ADF3892C-3623-4F29-88B4-42723B6C31A4}"/>
    <cellStyle name="40% - Accent3 2 2 7 2" xfId="12097" xr:uid="{0E4751C3-891C-43E4-87F7-452A15C6A7BC}"/>
    <cellStyle name="40% - Accent3 2 2 8" xfId="5759" xr:uid="{6DC5581B-B7CD-440E-882B-836309CF74E6}"/>
    <cellStyle name="40% - Accent3 2 2 8 2" xfId="12942" xr:uid="{8EF7E7FB-69E2-4730-BDD5-93B1A1B2E4FF}"/>
    <cellStyle name="40% - Accent3 2 2 9" xfId="6328" xr:uid="{B8574D54-49BC-4F1B-B2F2-5F591793BA2F}"/>
    <cellStyle name="40% - Accent3 2 2 9 2" xfId="13521" xr:uid="{F7E8381B-37DC-42C4-BC99-DCC3979FFA5E}"/>
    <cellStyle name="40% - Accent3 2 3" xfId="1646" xr:uid="{89274E38-D020-4B22-B9C7-03723699E08A}"/>
    <cellStyle name="40% - Accent3 2 3 10" xfId="8286" xr:uid="{AFC12A61-74ED-4D02-8BD2-5A18BFFCE72B}"/>
    <cellStyle name="40% - Accent3 2 3 10 2" xfId="15314" xr:uid="{653C1956-6AC0-4C45-A082-3E2B9C98488D}"/>
    <cellStyle name="40% - Accent3 2 3 11" xfId="10101" xr:uid="{41CED8F4-774B-423B-8B09-36165CAA21A1}"/>
    <cellStyle name="40% - Accent3 2 3 2" xfId="1647" xr:uid="{F2C09A7B-5422-4981-A015-5E2B75EA4CF2}"/>
    <cellStyle name="40% - Accent3 2 3 2 10" xfId="10102" xr:uid="{BE2F37AA-F366-49FF-9714-9066EB684B6D}"/>
    <cellStyle name="40% - Accent3 2 3 2 2" xfId="1648" xr:uid="{F88EC471-C420-4DD9-BED6-9B216308A76E}"/>
    <cellStyle name="40% - Accent3 2 3 2 2 2" xfId="3371" xr:uid="{E5B6417C-E542-4A38-B2A5-B4DAB2B84DC1}"/>
    <cellStyle name="40% - Accent3 2 3 2 2 2 2" xfId="11039" xr:uid="{38E33249-A3D6-4D88-B115-EC705EB7159C}"/>
    <cellStyle name="40% - Accent3 2 3 2 2 3" xfId="4727" xr:uid="{7D20BA00-2EE1-4A28-927C-E491B8243C02}"/>
    <cellStyle name="40% - Accent3 2 3 2 2 3 2" xfId="12128" xr:uid="{6BD4F1BB-CB4C-4DD4-880F-14556577F69D}"/>
    <cellStyle name="40% - Accent3 2 3 2 2 4" xfId="7458" xr:uid="{F28BC836-1941-41AE-A97B-62E010BE2E32}"/>
    <cellStyle name="40% - Accent3 2 3 2 2 4 2" xfId="14651" xr:uid="{E59A8CBD-B265-4175-993D-F5419EBAD4DA}"/>
    <cellStyle name="40% - Accent3 2 3 2 2 5" xfId="9154" xr:uid="{242253AB-CEEC-4ACA-BC85-0C8F1AA6DBF0}"/>
    <cellStyle name="40% - Accent3 2 3 2 2 5 2" xfId="16184" xr:uid="{AFF87D2E-3B42-4F4E-92B4-818A1D7C9C9F}"/>
    <cellStyle name="40% - Accent3 2 3 2 2 6" xfId="10103" xr:uid="{F3CF783D-C319-4159-B4E5-5D509D261EDB}"/>
    <cellStyle name="40% - Accent3 2 3 2 3" xfId="3370" xr:uid="{480AFCA4-4BB1-4797-B7D3-ABB917D46FA7}"/>
    <cellStyle name="40% - Accent3 2 3 2 3 2" xfId="7459" xr:uid="{D7A49812-7D1E-4811-B131-909A3B3881C1}"/>
    <cellStyle name="40% - Accent3 2 3 2 3 2 2" xfId="14652" xr:uid="{9A64C507-4DF3-43CF-9FC9-8C75265A7F8E}"/>
    <cellStyle name="40% - Accent3 2 3 2 3 3" xfId="11038" xr:uid="{55157D9C-B64E-4527-A403-6784E0AAC0F4}"/>
    <cellStyle name="40% - Accent3 2 3 2 4" xfId="4607" xr:uid="{28BC6542-CF02-4D77-9CBB-1DA047DF964A}"/>
    <cellStyle name="40% - Accent3 2 3 2 4 2" xfId="12006" xr:uid="{976EF71C-B62C-4C47-A8BD-86EC6C36CD01}"/>
    <cellStyle name="40% - Accent3 2 3 2 5" xfId="4867" xr:uid="{D79CB6BE-5988-455E-9DD6-4CABB85CCDAC}"/>
    <cellStyle name="40% - Accent3 2 3 2 5 2" xfId="12272" xr:uid="{53D3EDC2-9143-46F1-B2DA-EAED1C1FC888}"/>
    <cellStyle name="40% - Accent3 2 3 2 6" xfId="6145" xr:uid="{DA66FFE1-DDAC-478B-B35D-B8AD51248796}"/>
    <cellStyle name="40% - Accent3 2 3 2 6 2" xfId="13328" xr:uid="{F3D8F1EB-054D-4C29-8A1C-CF0523C3A897}"/>
    <cellStyle name="40% - Accent3 2 3 2 7" xfId="6714" xr:uid="{ABFA4FD3-12E8-4BE2-B3CC-6DE55783FA43}"/>
    <cellStyle name="40% - Accent3 2 3 2 7 2" xfId="13907" xr:uid="{C6BD0691-1F94-45AC-AAB8-86B912FB48A1}"/>
    <cellStyle name="40% - Accent3 2 3 2 8" xfId="7457" xr:uid="{F67DB98C-0706-4AB7-BDF8-1814F177A049}"/>
    <cellStyle name="40% - Accent3 2 3 2 8 2" xfId="14650" xr:uid="{C6359C9D-2D15-4C86-BF1E-D58D80430E34}"/>
    <cellStyle name="40% - Accent3 2 3 2 9" xfId="8575" xr:uid="{289BF8A5-A008-4E4B-B30D-A09CD2FB662C}"/>
    <cellStyle name="40% - Accent3 2 3 2 9 2" xfId="15603" xr:uid="{9E2332EE-7046-4131-AC02-73B84E102CEF}"/>
    <cellStyle name="40% - Accent3 2 3 3" xfId="1649" xr:uid="{DF1D6C34-52DD-4418-A562-AB2171E2F154}"/>
    <cellStyle name="40% - Accent3 2 3 3 2" xfId="3372" xr:uid="{ED73D0FE-8AFE-42EB-AD27-7631DA0CFCAD}"/>
    <cellStyle name="40% - Accent3 2 3 3 2 2" xfId="11040" xr:uid="{F24BA3E0-3EDE-46AF-9D80-BBCBA558CCF8}"/>
    <cellStyle name="40% - Accent3 2 3 3 3" xfId="5103" xr:uid="{E2C99AEE-8A2B-451F-A5D1-C27ED7819970}"/>
    <cellStyle name="40% - Accent3 2 3 3 3 2" xfId="12511" xr:uid="{70EC8A92-C4D3-42A0-8274-EE503371B711}"/>
    <cellStyle name="40% - Accent3 2 3 3 4" xfId="7460" xr:uid="{459B80C7-69D4-49F8-9EE0-26B134170FC7}"/>
    <cellStyle name="40% - Accent3 2 3 3 4 2" xfId="14653" xr:uid="{1E2C6AA5-0580-4DDB-A1FC-519E11503964}"/>
    <cellStyle name="40% - Accent3 2 3 3 5" xfId="8865" xr:uid="{86256CF8-1DE7-46AD-8A36-0D61EC9BD878}"/>
    <cellStyle name="40% - Accent3 2 3 3 5 2" xfId="15895" xr:uid="{E5CAEB4D-D9E2-4869-97EC-3B7913E4342E}"/>
    <cellStyle name="40% - Accent3 2 3 3 6" xfId="10104" xr:uid="{B95E88A6-4965-4ABD-AC51-605E245D016D}"/>
    <cellStyle name="40% - Accent3 2 3 4" xfId="3369" xr:uid="{2F08F7BC-6C30-4642-BACE-CFABED0E723B}"/>
    <cellStyle name="40% - Accent3 2 3 4 2" xfId="7461" xr:uid="{F242F1E8-7096-4760-B68B-26BDCA0A93B0}"/>
    <cellStyle name="40% - Accent3 2 3 4 2 2" xfId="14654" xr:uid="{6B6DCC12-CD8A-411F-8503-7F1CA12D8B6B}"/>
    <cellStyle name="40% - Accent3 2 3 4 3" xfId="11037" xr:uid="{22AB7860-5BC9-4F43-ADEC-F35FBB6F9DF7}"/>
    <cellStyle name="40% - Accent3 2 3 5" xfId="4307" xr:uid="{A90251A8-3D9F-4F67-8887-1BED0B4005E2}"/>
    <cellStyle name="40% - Accent3 2 3 5 2" xfId="11709" xr:uid="{5C2C24BA-DA3B-486D-BB15-2D6DF3EC9002}"/>
    <cellStyle name="40% - Accent3 2 3 6" xfId="4910" xr:uid="{1E513FC0-A088-4642-B1CD-6A27F9890F6B}"/>
    <cellStyle name="40% - Accent3 2 3 6 2" xfId="12316" xr:uid="{C256A544-768C-49A4-AF6C-CC6596D8825C}"/>
    <cellStyle name="40% - Accent3 2 3 7" xfId="5856" xr:uid="{40E7A56B-8F44-47FC-8863-2C8B0E678E67}"/>
    <cellStyle name="40% - Accent3 2 3 7 2" xfId="13039" xr:uid="{9CF60ADB-66E6-4805-9E16-C5C7525C221F}"/>
    <cellStyle name="40% - Accent3 2 3 8" xfId="6425" xr:uid="{9BC515B4-4211-4738-BCAB-630E8B88D593}"/>
    <cellStyle name="40% - Accent3 2 3 8 2" xfId="13618" xr:uid="{317F24A3-BA92-435B-9EF3-E584381A323A}"/>
    <cellStyle name="40% - Accent3 2 3 9" xfId="7456" xr:uid="{8777DC21-325B-4F0A-A428-59FAEDA2BD8B}"/>
    <cellStyle name="40% - Accent3 2 3 9 2" xfId="14649" xr:uid="{E1B0B904-D290-4B75-A5A9-055E8B5C7704}"/>
    <cellStyle name="40% - Accent3 2 4" xfId="1650" xr:uid="{DF0E7606-8262-4434-A222-660220BC13F3}"/>
    <cellStyle name="40% - Accent3 2 4 10" xfId="10105" xr:uid="{3C9B85C5-17EF-449C-8BBF-791CC7F92E93}"/>
    <cellStyle name="40% - Accent3 2 4 2" xfId="1651" xr:uid="{D1D25CC8-3E26-4D9F-8A49-62E0BC6A1406}"/>
    <cellStyle name="40% - Accent3 2 4 2 2" xfId="3374" xr:uid="{B14D504C-1746-4FF3-9197-33075FFD514C}"/>
    <cellStyle name="40% - Accent3 2 4 2 2 2" xfId="11042" xr:uid="{02EDA9D3-ADE3-4C28-830C-4614EDACFAA7}"/>
    <cellStyle name="40% - Accent3 2 4 2 3" xfId="5105" xr:uid="{566155DB-C945-449C-BEA6-84F0A62A5749}"/>
    <cellStyle name="40% - Accent3 2 4 2 3 2" xfId="12513" xr:uid="{370CC1E4-C51F-457F-A1C9-408627EB10D8}"/>
    <cellStyle name="40% - Accent3 2 4 2 4" xfId="7463" xr:uid="{AC5CE715-8191-4C34-9D88-3A9471985F6E}"/>
    <cellStyle name="40% - Accent3 2 4 2 4 2" xfId="14656" xr:uid="{00AD29C8-1341-4531-BA62-4E41F9F422FF}"/>
    <cellStyle name="40% - Accent3 2 4 2 5" xfId="9011" xr:uid="{CED92634-B9E4-4E93-80E8-E232AB6D7701}"/>
    <cellStyle name="40% - Accent3 2 4 2 5 2" xfId="16041" xr:uid="{F21C6FD6-7C5F-4144-871E-8A3B9C9E8B3C}"/>
    <cellStyle name="40% - Accent3 2 4 2 6" xfId="10106" xr:uid="{2DF2482E-6D8F-4B98-A17A-6A72263CEBFA}"/>
    <cellStyle name="40% - Accent3 2 4 3" xfId="3373" xr:uid="{B4D762E8-FBCA-41AC-BF3F-05BF943F1B2B}"/>
    <cellStyle name="40% - Accent3 2 4 3 2" xfId="7464" xr:uid="{68C7D2DF-1F70-4950-ACAC-0D3CA916F5BB}"/>
    <cellStyle name="40% - Accent3 2 4 3 2 2" xfId="14657" xr:uid="{0D7FAEA6-D476-4F7B-A927-412730BB2A07}"/>
    <cellStyle name="40% - Accent3 2 4 3 3" xfId="11041" xr:uid="{F9C4588B-5845-4F4D-B0EC-7B5F2ACE9457}"/>
    <cellStyle name="40% - Accent3 2 4 4" xfId="4464" xr:uid="{0149D706-5A59-48BB-B3E1-E5E55AFB528D}"/>
    <cellStyle name="40% - Accent3 2 4 4 2" xfId="11863" xr:uid="{0296AB5D-C2CC-41DC-8502-50A6BF1A1453}"/>
    <cellStyle name="40% - Accent3 2 4 5" xfId="5104" xr:uid="{22BAAD34-C426-4FD9-8693-FAE4A87CA515}"/>
    <cellStyle name="40% - Accent3 2 4 5 2" xfId="12512" xr:uid="{D0FB3F73-2C23-43A2-85F5-8A2A2202793C}"/>
    <cellStyle name="40% - Accent3 2 4 6" xfId="6002" xr:uid="{7DEFFA1F-8A5B-42F0-92AF-5DBC9E1DCFDE}"/>
    <cellStyle name="40% - Accent3 2 4 6 2" xfId="13185" xr:uid="{2713D6C2-B111-410E-B0E6-1B7A378D8202}"/>
    <cellStyle name="40% - Accent3 2 4 7" xfId="6571" xr:uid="{4682618F-7FB6-4048-9E9C-FC6B98CAA3E3}"/>
    <cellStyle name="40% - Accent3 2 4 7 2" xfId="13764" xr:uid="{D6F0C6CE-E9A4-464B-A45D-80E2FAFEB539}"/>
    <cellStyle name="40% - Accent3 2 4 8" xfId="7462" xr:uid="{85166FA4-C793-4982-AFB7-3DF0589B538B}"/>
    <cellStyle name="40% - Accent3 2 4 8 2" xfId="14655" xr:uid="{83B15B27-98F0-45E5-A2A9-3FD11F614881}"/>
    <cellStyle name="40% - Accent3 2 4 9" xfId="8432" xr:uid="{228EE23F-1883-4A55-A8F7-BA9B65D5B393}"/>
    <cellStyle name="40% - Accent3 2 4 9 2" xfId="15460" xr:uid="{9E18D381-7990-44AF-963C-F2D03160FB46}"/>
    <cellStyle name="40% - Accent3 2 5" xfId="1652" xr:uid="{36F4C497-AF12-4D6C-94CC-C28F65CEDEA9}"/>
    <cellStyle name="40% - Accent3 2 5 2" xfId="1653" xr:uid="{FDA8D700-5662-4AD7-8681-5545931AFA13}"/>
    <cellStyle name="40% - Accent3 2 5 2 2" xfId="3376" xr:uid="{8BBAF8FF-02E1-44E7-AF81-046EF70B149E}"/>
    <cellStyle name="40% - Accent3 2 5 2 2 2" xfId="11044" xr:uid="{6A76C65C-D611-4993-94F0-1686ED89E7FB}"/>
    <cellStyle name="40% - Accent3 2 5 2 3" xfId="5107" xr:uid="{C2D5DB24-339F-4BAD-8B3B-366F5259B261}"/>
    <cellStyle name="40% - Accent3 2 5 2 3 2" xfId="12515" xr:uid="{DA01E7AC-9402-4D31-8138-4ACACECD8D10}"/>
    <cellStyle name="40% - Accent3 2 5 2 4" xfId="7466" xr:uid="{F51F46F0-6015-4507-9F68-D2DFE3E0007B}"/>
    <cellStyle name="40% - Accent3 2 5 2 4 2" xfId="14659" xr:uid="{739E1326-922D-48A2-8BFD-E394C71755BB}"/>
    <cellStyle name="40% - Accent3 2 5 2 5" xfId="10108" xr:uid="{D6697465-305E-4703-BCAA-C2ED725EB8D6}"/>
    <cellStyle name="40% - Accent3 2 5 3" xfId="3375" xr:uid="{B5C2EA09-19B2-4009-9613-08EC352DD2BF}"/>
    <cellStyle name="40% - Accent3 2 5 3 2" xfId="11043" xr:uid="{54D02DFE-556A-4571-83F0-11F82FC90C5E}"/>
    <cellStyle name="40% - Accent3 2 5 4" xfId="5106" xr:uid="{22B4B481-D504-4397-9766-33F084AA66E2}"/>
    <cellStyle name="40% - Accent3 2 5 4 2" xfId="12514" xr:uid="{1D3BE86E-0B0E-4D74-AB67-4212305D4E0D}"/>
    <cellStyle name="40% - Accent3 2 5 5" xfId="7465" xr:uid="{551CC0BF-8DCB-463B-9DA5-E0F0FB3566C6}"/>
    <cellStyle name="40% - Accent3 2 5 5 2" xfId="14658" xr:uid="{1A3BC4DE-F906-40F7-B5FD-58019E4B046C}"/>
    <cellStyle name="40% - Accent3 2 5 6" xfId="9249" xr:uid="{554181BC-26B3-4A15-82DB-250D78976F13}"/>
    <cellStyle name="40% - Accent3 2 5 6 2" xfId="16279" xr:uid="{4282F7BD-8B4C-4006-946F-956972C1BB61}"/>
    <cellStyle name="40% - Accent3 2 5 7" xfId="10107" xr:uid="{0CEE2C18-2843-412B-A834-5679C1842ED6}"/>
    <cellStyle name="40% - Accent3 2 6" xfId="1654" xr:uid="{421D112E-862E-4AE4-9915-E3F4EF6205DB}"/>
    <cellStyle name="40% - Accent3 2 6 2" xfId="3377" xr:uid="{075EC525-BC1C-445D-AA04-4BD999092B39}"/>
    <cellStyle name="40% - Accent3 2 6 2 2" xfId="11045" xr:uid="{4448E626-E119-4345-BC09-355B119E714B}"/>
    <cellStyle name="40% - Accent3 2 6 3" xfId="5108" xr:uid="{A4B5E532-6F59-4DDB-AB52-0FC157D72195}"/>
    <cellStyle name="40% - Accent3 2 6 3 2" xfId="12516" xr:uid="{90BD024B-848A-41A6-8B7D-A01C2A49AA72}"/>
    <cellStyle name="40% - Accent3 2 6 4" xfId="7467" xr:uid="{0C756D73-65B8-47FE-9B20-F08A4D6FCEAF}"/>
    <cellStyle name="40% - Accent3 2 6 4 2" xfId="14660" xr:uid="{6873D76D-7008-4090-B34A-76339DD487E5}"/>
    <cellStyle name="40% - Accent3 2 6 5" xfId="9356" xr:uid="{A86DAD93-8382-4E35-AAED-B70AFD51D697}"/>
    <cellStyle name="40% - Accent3 2 6 5 2" xfId="16339" xr:uid="{B1E2EB05-06D7-465B-B43F-45567AB84CC6}"/>
    <cellStyle name="40% - Accent3 2 6 6" xfId="10109" xr:uid="{576CA17E-643F-4422-A117-24E292C1466C}"/>
    <cellStyle name="40% - Accent3 2 7" xfId="1655" xr:uid="{A013F4DD-4C2B-4345-88BE-C7574A7905A1}"/>
    <cellStyle name="40% - Accent3 2 7 2" xfId="3378" xr:uid="{A975BA41-FFBB-45B7-A24D-94C9B0020D48}"/>
    <cellStyle name="40% - Accent3 2 7 2 2" xfId="11046" xr:uid="{FC78D9D0-B519-4621-8318-ADAF6F16C820}"/>
    <cellStyle name="40% - Accent3 2 7 3" xfId="5109" xr:uid="{1D7409AC-6524-43F5-AD14-50FF585EF40C}"/>
    <cellStyle name="40% - Accent3 2 7 3 2" xfId="12517" xr:uid="{D85017AB-4F72-44E2-B282-9D842B79562E}"/>
    <cellStyle name="40% - Accent3 2 7 4" xfId="7468" xr:uid="{E5EF1B88-04BF-49E9-924D-00C8AF534997}"/>
    <cellStyle name="40% - Accent3 2 7 4 2" xfId="14661" xr:uid="{C2F983AE-8387-4EFB-9919-535F505951E2}"/>
    <cellStyle name="40% - Accent3 2 7 5" xfId="9445" xr:uid="{5C1CBE05-CFDC-4E98-A8D8-FD986E0901CA}"/>
    <cellStyle name="40% - Accent3 2 7 5 2" xfId="16428" xr:uid="{3382E58A-7382-4EA3-B31E-942BDAA0EB95}"/>
    <cellStyle name="40% - Accent3 2 7 6" xfId="10110" xr:uid="{56C5C07C-BC1A-4C0D-901C-62492A65AD2E}"/>
    <cellStyle name="40% - Accent3 2 8" xfId="2868" xr:uid="{5E58F9DB-4F9C-4C8C-BF14-D2E5C1FC0384}"/>
    <cellStyle name="40% - Accent3 2 8 2" xfId="5110" xr:uid="{1869DCBD-FDCE-4307-9E44-920EDC6969ED}"/>
    <cellStyle name="40% - Accent3 2 8 2 2" xfId="12518" xr:uid="{E57CC408-BF2D-4C83-B87C-9B0B5023C0F4}"/>
    <cellStyle name="40% - Accent3 2 8 3" xfId="7469" xr:uid="{1559C73A-2A73-48B6-804E-82AD1F25E2DE}"/>
    <cellStyle name="40% - Accent3 2 8 3 2" xfId="14662" xr:uid="{731FBE69-DABD-4D3E-A5AE-7C64636E334B}"/>
    <cellStyle name="40% - Accent3 2 8 4" xfId="8722" xr:uid="{2FBB227B-2E5E-497D-B406-B98DC1425B9C}"/>
    <cellStyle name="40% - Accent3 2 8 4 2" xfId="15752" xr:uid="{B3115173-3FE1-41FF-9E8B-D47085559CE0}"/>
    <cellStyle name="40% - Accent3 2 8 5" xfId="10532" xr:uid="{9F72F818-E1CD-4425-92F6-F5BC97BA0007}"/>
    <cellStyle name="40% - Accent3 2 9" xfId="3360" xr:uid="{5A76D427-D5EC-4496-8C8E-BE31BA815536}"/>
    <cellStyle name="40% - Accent3 2 9 2" xfId="5111" xr:uid="{1A024449-B128-4023-9023-625CBD195744}"/>
    <cellStyle name="40% - Accent3 2 9 2 2" xfId="12519" xr:uid="{CAAD1C9A-0DDA-430F-9EAC-96E95FE5A791}"/>
    <cellStyle name="40% - Accent3 2 9 3" xfId="7470" xr:uid="{D9EB0CF1-2433-426D-B6CA-CB9F8F35AB65}"/>
    <cellStyle name="40% - Accent3 2 9 3 2" xfId="14663" xr:uid="{C0EDD04C-1F97-4E19-A0D2-F3F82F7CB40E}"/>
    <cellStyle name="40% - Accent3 2 9 4" xfId="11028" xr:uid="{3453CE45-0D4E-42DA-8D95-10B9889BAE2E}"/>
    <cellStyle name="40% - Accent3 20" xfId="442" xr:uid="{957119D9-2FAE-43D8-AB10-9FE6C0EB89AC}"/>
    <cellStyle name="40% - Accent3 20 2" xfId="810" xr:uid="{AAC2B404-5F04-4D33-BA12-E476578FC197}"/>
    <cellStyle name="40% - Accent3 20 2 2" xfId="12520" xr:uid="{A071A36C-4B8C-4442-B6AD-01A5DF36C73A}"/>
    <cellStyle name="40% - Accent3 20 3" xfId="7471" xr:uid="{C3D6BE08-B25A-4257-AC95-9C44203B4961}"/>
    <cellStyle name="40% - Accent3 20 3 2" xfId="14664" xr:uid="{77411C6D-AFE7-466B-8629-0ADCF61AC24E}"/>
    <cellStyle name="40% - Accent3 20 4" xfId="10515" xr:uid="{D1CFBD89-74F9-4DEB-B3E0-D1714E7D91E4}"/>
    <cellStyle name="40% - Accent3 21" xfId="462" xr:uid="{6A04371F-660A-4572-A628-C4ACDC4A0AF3}"/>
    <cellStyle name="40% - Accent3 21 2" xfId="824" xr:uid="{EB0B81E3-21E6-4849-A57A-32CE8EB04536}"/>
    <cellStyle name="40% - Accent3 21 2 2" xfId="12521" xr:uid="{F5CEA471-687E-42A5-890D-FB3AA45436A6}"/>
    <cellStyle name="40% - Accent3 21 2 3" xfId="5112" xr:uid="{D519DC4A-BF55-4C61-B32A-746D67D67F51}"/>
    <cellStyle name="40% - Accent3 21 3" xfId="7472" xr:uid="{B7C4B61E-342D-4F8A-A650-14FCCDAB9B2A}"/>
    <cellStyle name="40% - Accent3 21 3 2" xfId="14665" xr:uid="{18C4F555-2A39-4F32-807B-BCC7F2C8BE44}"/>
    <cellStyle name="40% - Accent3 21 4" xfId="11017" xr:uid="{BD63821C-5F16-49FD-AD4F-AF2AE860CD1F}"/>
    <cellStyle name="40% - Accent3 21 5" xfId="3349" xr:uid="{C047370B-934A-4D70-9069-89C2CF5A6242}"/>
    <cellStyle name="40% - Accent3 22" xfId="481" xr:uid="{0FE0935D-F80B-4FB5-95E6-4519D763ABB6}"/>
    <cellStyle name="40% - Accent3 22 2" xfId="838" xr:uid="{C7E4F3E1-E1EF-4D8A-832D-5A455D70AEC0}"/>
    <cellStyle name="40% - Accent3 23" xfId="498" xr:uid="{74946A4E-F955-4253-A036-DF970F2EEEC8}"/>
    <cellStyle name="40% - Accent3 23 2" xfId="851" xr:uid="{EDF58481-A51C-4C95-AFE4-6C0683FAD043}"/>
    <cellStyle name="40% - Accent3 23 2 2" xfId="12192" xr:uid="{01829CD5-C387-48B6-9F7B-3236689DB542}"/>
    <cellStyle name="40% - Accent3 23 3" xfId="4787" xr:uid="{69B41B11-5403-4986-8CA8-FDD21A86D089}"/>
    <cellStyle name="40% - Accent3 24" xfId="513" xr:uid="{39FF140B-81A7-4746-AA6D-7B1D22F63BB0}"/>
    <cellStyle name="40% - Accent3 24 2" xfId="864" xr:uid="{D7AEF3F6-C2CC-425F-A42A-C5A2639C728B}"/>
    <cellStyle name="40% - Accent3 25" xfId="877" xr:uid="{B5C22A3F-561A-43C8-833F-479008F43C9A}"/>
    <cellStyle name="40% - Accent3 25 2" xfId="13421" xr:uid="{C281379E-F860-4B0D-987A-DE9498498EC1}"/>
    <cellStyle name="40% - Accent3 26" xfId="890" xr:uid="{DDE20951-A04D-40E9-BDA1-78CD7C674F0B}"/>
    <cellStyle name="40% - Accent3 26 2" xfId="14622" xr:uid="{C81030B7-1F5C-45EE-989F-5FE1DB3931AD}"/>
    <cellStyle name="40% - Accent3 26 3" xfId="7429" xr:uid="{C1C0AD23-8F61-4FF1-9473-E09AC7FD182D}"/>
    <cellStyle name="40% - Accent3 27" xfId="903" xr:uid="{C4D6FF09-4094-443F-A3C7-EFCC121035CB}"/>
    <cellStyle name="40% - Accent3 27 2" xfId="15101" xr:uid="{5AA85994-11C8-4686-B54D-34890EE3D052}"/>
    <cellStyle name="40% - Accent3 28" xfId="916" xr:uid="{B05EADFE-896A-4224-9222-1A7ED5D10B65}"/>
    <cellStyle name="40% - Accent3 28 2" xfId="15117" xr:uid="{6E1D8ADC-A91D-4A97-8878-0CDE99DE3A80}"/>
    <cellStyle name="40% - Accent3 29" xfId="929" xr:uid="{69A1AF5E-39F0-4636-A719-BF376D0B4F09}"/>
    <cellStyle name="40% - Accent3 29 2" xfId="10081" xr:uid="{80670AA8-FB92-4A63-89BF-975A22BB029D}"/>
    <cellStyle name="40% - Accent3 29 3" xfId="1626" xr:uid="{714D0DC5-B7BE-4137-97DB-B04A72434FA8}"/>
    <cellStyle name="40% - Accent3 3" xfId="217" xr:uid="{4563F723-C283-4C33-8544-83E8EF4312C7}"/>
    <cellStyle name="40% - Accent3 3 10" xfId="6305" xr:uid="{E13BDAED-CBB0-4C99-B26F-90DC820F99E4}"/>
    <cellStyle name="40% - Accent3 3 10 2" xfId="13498" xr:uid="{CB68D5ED-B2E3-47F7-B036-ED7BB2AFCD85}"/>
    <cellStyle name="40% - Accent3 3 11" xfId="7473" xr:uid="{995F8CF3-BE20-4AA0-ABD4-75DB85EADFCB}"/>
    <cellStyle name="40% - Accent3 3 11 2" xfId="14666" xr:uid="{3F85D733-F3B9-42B7-983E-74DED268D365}"/>
    <cellStyle name="40% - Accent3 3 12" xfId="8166" xr:uid="{9D8F6719-4F42-44F3-92A3-AB79CC91801F}"/>
    <cellStyle name="40% - Accent3 3 12 2" xfId="15194" xr:uid="{1EDC23BC-AA02-4862-BFBF-43C0E0217D94}"/>
    <cellStyle name="40% - Accent3 3 13" xfId="10111" xr:uid="{7D345DF7-3DEB-4BF0-A8ED-E5808976C815}"/>
    <cellStyle name="40% - Accent3 3 14" xfId="1656" xr:uid="{7C97FF75-DF8C-4F4F-B11C-7621C967B520}"/>
    <cellStyle name="40% - Accent3 3 2" xfId="584" xr:uid="{19AAD83E-4C0D-4625-BA7A-2921D1D893EA}"/>
    <cellStyle name="40% - Accent3 3 2 10" xfId="8309" xr:uid="{EF21FC3C-69F6-44DB-9454-3B99DE6FC2C9}"/>
    <cellStyle name="40% - Accent3 3 2 10 2" xfId="15337" xr:uid="{AED7DC57-2CDC-47E5-9B02-96B21121AAE1}"/>
    <cellStyle name="40% - Accent3 3 2 11" xfId="10112" xr:uid="{AD031717-A115-4607-A76D-293C6B823A93}"/>
    <cellStyle name="40% - Accent3 3 2 12" xfId="1657" xr:uid="{0977C6A9-D37D-43A6-BA2F-729A313B32EE}"/>
    <cellStyle name="40% - Accent3 3 2 2" xfId="1658" xr:uid="{5CE207E9-AC67-489F-97EC-5025EE6378E8}"/>
    <cellStyle name="40% - Accent3 3 2 2 10" xfId="10113" xr:uid="{130B200B-2D48-461E-93CF-F66399CCD082}"/>
    <cellStyle name="40% - Accent3 3 2 2 2" xfId="1659" xr:uid="{4E5FEC5C-7D04-4124-9881-53F034B2E4AA}"/>
    <cellStyle name="40% - Accent3 3 2 2 2 2" xfId="3382" xr:uid="{9059109C-329A-4FAE-B70C-71FC26416DC3}"/>
    <cellStyle name="40% - Accent3 3 2 2 2 2 2" xfId="11050" xr:uid="{C626DC85-7D32-45D3-A652-88425F9776A0}"/>
    <cellStyle name="40% - Accent3 3 2 2 2 3" xfId="5116" xr:uid="{B601B90D-3773-4B0B-AC23-70D2F2A313B8}"/>
    <cellStyle name="40% - Accent3 3 2 2 2 3 2" xfId="12525" xr:uid="{3BA88097-D07A-4499-A9CA-77B309360C44}"/>
    <cellStyle name="40% - Accent3 3 2 2 2 4" xfId="7476" xr:uid="{24334D83-C013-438F-A5C6-C4DD5E52BE46}"/>
    <cellStyle name="40% - Accent3 3 2 2 2 4 2" xfId="14669" xr:uid="{0845E1E2-7700-4F62-A27B-0D92E573F2C7}"/>
    <cellStyle name="40% - Accent3 3 2 2 2 5" xfId="9177" xr:uid="{811C4888-AA70-4833-8779-ACCF25946116}"/>
    <cellStyle name="40% - Accent3 3 2 2 2 5 2" xfId="16207" xr:uid="{20E6DDA6-7D38-41D9-B198-26F4203419BD}"/>
    <cellStyle name="40% - Accent3 3 2 2 2 6" xfId="10114" xr:uid="{48A8DDD2-6812-4B86-8ABE-68520A994E47}"/>
    <cellStyle name="40% - Accent3 3 2 2 3" xfId="3381" xr:uid="{1406C1AB-C91C-45AD-B40B-C276C944C28C}"/>
    <cellStyle name="40% - Accent3 3 2 2 3 2" xfId="7477" xr:uid="{5274A612-FA12-4E97-B92B-7C50A5426AB0}"/>
    <cellStyle name="40% - Accent3 3 2 2 3 2 2" xfId="14670" xr:uid="{FE14CEA4-9C2F-4EE0-A211-FE6E2459AA55}"/>
    <cellStyle name="40% - Accent3 3 2 2 3 3" xfId="11049" xr:uid="{CB42E9D4-5684-4916-98C2-B80DF7ABA81C}"/>
    <cellStyle name="40% - Accent3 3 2 2 4" xfId="4630" xr:uid="{BA8D12D0-5D50-4B85-A965-B3041842CAC2}"/>
    <cellStyle name="40% - Accent3 3 2 2 4 2" xfId="12029" xr:uid="{F93B9125-A39D-4297-9BEF-2D1D0DAD6582}"/>
    <cellStyle name="40% - Accent3 3 2 2 5" xfId="5115" xr:uid="{72346B15-3F5D-4A51-821D-A2FBA58A9D18}"/>
    <cellStyle name="40% - Accent3 3 2 2 5 2" xfId="12524" xr:uid="{0BB01A02-BB0E-43AA-896A-E2F12DA4EBD6}"/>
    <cellStyle name="40% - Accent3 3 2 2 6" xfId="6168" xr:uid="{B2ADBCC2-8094-48F1-AE5D-24FA7C28417C}"/>
    <cellStyle name="40% - Accent3 3 2 2 6 2" xfId="13351" xr:uid="{5C562522-69D7-483C-883A-A21D9C6475E4}"/>
    <cellStyle name="40% - Accent3 3 2 2 7" xfId="6737" xr:uid="{D87783DB-89C6-45A2-A9FF-20CD371C8A98}"/>
    <cellStyle name="40% - Accent3 3 2 2 7 2" xfId="13930" xr:uid="{718623C9-9259-4C62-88C1-4A80045BDA41}"/>
    <cellStyle name="40% - Accent3 3 2 2 8" xfId="7475" xr:uid="{5143E1D7-1F32-4111-8098-B54C8CE37C54}"/>
    <cellStyle name="40% - Accent3 3 2 2 8 2" xfId="14668" xr:uid="{894410D6-A291-4428-9A57-59A0BBD34989}"/>
    <cellStyle name="40% - Accent3 3 2 2 9" xfId="8598" xr:uid="{AA26DBFA-B381-4657-A1DB-7A1D31D1232B}"/>
    <cellStyle name="40% - Accent3 3 2 2 9 2" xfId="15626" xr:uid="{859B525E-6FD4-493E-825B-8B70784A9C64}"/>
    <cellStyle name="40% - Accent3 3 2 3" xfId="1660" xr:uid="{CDE05547-08E7-4CE6-BFF4-CD25B90AA0CF}"/>
    <cellStyle name="40% - Accent3 3 2 3 2" xfId="3383" xr:uid="{3941F1CF-FD2A-4C0C-83E1-7E2A9997F64F}"/>
    <cellStyle name="40% - Accent3 3 2 3 2 2" xfId="11051" xr:uid="{C7642628-8C71-4872-B104-1323EDCD2D1E}"/>
    <cellStyle name="40% - Accent3 3 2 3 3" xfId="5117" xr:uid="{C141CB65-5683-477B-B1DC-AC800FA1BA10}"/>
    <cellStyle name="40% - Accent3 3 2 3 3 2" xfId="12526" xr:uid="{31F16AD4-1F8A-40F1-A3DF-D6157AD99765}"/>
    <cellStyle name="40% - Accent3 3 2 3 4" xfId="7478" xr:uid="{1FE0FDF0-6547-467F-AE7C-AF7C219C3DC5}"/>
    <cellStyle name="40% - Accent3 3 2 3 4 2" xfId="14671" xr:uid="{B7E411EA-D60C-4138-8EDF-ACD26E5DEF7A}"/>
    <cellStyle name="40% - Accent3 3 2 3 5" xfId="8888" xr:uid="{6CC82E80-5A13-4B60-8EF1-FF2FBF369857}"/>
    <cellStyle name="40% - Accent3 3 2 3 5 2" xfId="15918" xr:uid="{19118E77-E270-4947-BADE-21343530B9C2}"/>
    <cellStyle name="40% - Accent3 3 2 3 6" xfId="10115" xr:uid="{C4E30063-AAEF-4ABE-9686-F4C61588BC25}"/>
    <cellStyle name="40% - Accent3 3 2 4" xfId="3380" xr:uid="{AEDCBD30-6550-400E-8033-D73414EBA086}"/>
    <cellStyle name="40% - Accent3 3 2 4 2" xfId="7479" xr:uid="{37ECC5E7-9A1A-4798-818B-9AE8A2C1B5B2}"/>
    <cellStyle name="40% - Accent3 3 2 4 2 2" xfId="14672" xr:uid="{A3321A19-4CB0-4367-89F9-99BDF8DFAA0E}"/>
    <cellStyle name="40% - Accent3 3 2 4 3" xfId="11048" xr:uid="{A6CB3C66-09D1-4B72-8A13-E4A259E7DDEB}"/>
    <cellStyle name="40% - Accent3 3 2 5" xfId="4330" xr:uid="{4ABEA5D3-3611-4BD2-9D76-047F8E7FFC99}"/>
    <cellStyle name="40% - Accent3 3 2 5 2" xfId="11732" xr:uid="{9BFB4A38-2414-422A-8677-D5856A0A0A49}"/>
    <cellStyle name="40% - Accent3 3 2 6" xfId="5114" xr:uid="{6AADCDA3-E88B-4623-8A19-87CA3ECEA220}"/>
    <cellStyle name="40% - Accent3 3 2 6 2" xfId="12523" xr:uid="{AA5D6381-BDE6-425F-8029-9E2FD458B748}"/>
    <cellStyle name="40% - Accent3 3 2 7" xfId="5879" xr:uid="{FA3561A8-AD0A-47D6-BF1B-6DFB69ABC98C}"/>
    <cellStyle name="40% - Accent3 3 2 7 2" xfId="13062" xr:uid="{818D0160-2382-40B8-867D-24C0F5C84248}"/>
    <cellStyle name="40% - Accent3 3 2 8" xfId="6448" xr:uid="{7D558208-7BA5-46C3-A9FA-A690C269540F}"/>
    <cellStyle name="40% - Accent3 3 2 8 2" xfId="13641" xr:uid="{A2A1D70B-F365-4867-83A6-47BD20824BFC}"/>
    <cellStyle name="40% - Accent3 3 2 9" xfId="7474" xr:uid="{85539F6B-F734-4E63-8416-ECC8CDD520CF}"/>
    <cellStyle name="40% - Accent3 3 2 9 2" xfId="14667" xr:uid="{0023DF5E-A4B4-4792-9EC1-D734F4E7880E}"/>
    <cellStyle name="40% - Accent3 3 3" xfId="1661" xr:uid="{B3CF9AFD-87F2-4D14-8DC3-2FECB994A39E}"/>
    <cellStyle name="40% - Accent3 3 3 10" xfId="10116" xr:uid="{B160AF9B-34DB-4EEF-ACA7-71EA924E5468}"/>
    <cellStyle name="40% - Accent3 3 3 2" xfId="1662" xr:uid="{DD5CFA8C-3AB1-4F97-AEA1-109A4C686F05}"/>
    <cellStyle name="40% - Accent3 3 3 2 2" xfId="3385" xr:uid="{9BC8B073-25FD-4BE7-B13E-C8542E6B9B96}"/>
    <cellStyle name="40% - Accent3 3 3 2 2 2" xfId="11053" xr:uid="{78718EE9-899C-4EC7-AA46-C9A4919B8F40}"/>
    <cellStyle name="40% - Accent3 3 3 2 3" xfId="5119" xr:uid="{F188137E-DE7C-45A6-B12E-900C386D2B80}"/>
    <cellStyle name="40% - Accent3 3 3 2 3 2" xfId="12528" xr:uid="{0811C455-348F-4236-9E89-EBF4C22839A1}"/>
    <cellStyle name="40% - Accent3 3 3 2 4" xfId="7481" xr:uid="{854CD924-B93A-4B5B-B9BE-138CEF486D11}"/>
    <cellStyle name="40% - Accent3 3 3 2 4 2" xfId="14674" xr:uid="{F9A9A5AD-12F3-46AB-BB05-E6B880B8EA48}"/>
    <cellStyle name="40% - Accent3 3 3 2 5" xfId="9034" xr:uid="{7E291ADB-1739-4199-8B21-11E4A593BBC6}"/>
    <cellStyle name="40% - Accent3 3 3 2 5 2" xfId="16064" xr:uid="{D3FDCFAC-2D20-4B77-8D29-BAA2BDEC8F12}"/>
    <cellStyle name="40% - Accent3 3 3 2 6" xfId="10117" xr:uid="{8D6AA69C-103C-4A99-BAE0-29C9C3250E2D}"/>
    <cellStyle name="40% - Accent3 3 3 3" xfId="3384" xr:uid="{5CA99590-4B83-46EC-8874-7C4C15470C4E}"/>
    <cellStyle name="40% - Accent3 3 3 3 2" xfId="7482" xr:uid="{592D5C8B-F152-4184-8AF3-F86AF11F9C15}"/>
    <cellStyle name="40% - Accent3 3 3 3 2 2" xfId="14675" xr:uid="{B2AD27CF-B1B5-42AA-A34F-1EA268106A27}"/>
    <cellStyle name="40% - Accent3 3 3 3 3" xfId="11052" xr:uid="{9F2C3B11-271E-4E36-BCFE-7A81FF0C84A2}"/>
    <cellStyle name="40% - Accent3 3 3 4" xfId="4487" xr:uid="{FCB6BB81-E77D-4394-BC91-766F2B79B950}"/>
    <cellStyle name="40% - Accent3 3 3 4 2" xfId="11886" xr:uid="{288D8CE9-26DA-4A7E-A1AF-AAB296C77A93}"/>
    <cellStyle name="40% - Accent3 3 3 5" xfId="5118" xr:uid="{84D14950-3D5E-4FDC-A385-37A0729B1C09}"/>
    <cellStyle name="40% - Accent3 3 3 5 2" xfId="12527" xr:uid="{560A4799-C8DC-46AD-8B25-63C9A69332AF}"/>
    <cellStyle name="40% - Accent3 3 3 6" xfId="6025" xr:uid="{CDEB45D5-6A73-4308-B59F-864BA39D919E}"/>
    <cellStyle name="40% - Accent3 3 3 6 2" xfId="13208" xr:uid="{8470AEEB-620E-4A27-9457-309852098B27}"/>
    <cellStyle name="40% - Accent3 3 3 7" xfId="6594" xr:uid="{A564D406-9B01-466B-A472-DFB7044573E7}"/>
    <cellStyle name="40% - Accent3 3 3 7 2" xfId="13787" xr:uid="{CF5CB8C5-3A7F-41DA-8002-84DB72E35A70}"/>
    <cellStyle name="40% - Accent3 3 3 8" xfId="7480" xr:uid="{10B36C85-BAB1-4372-91A9-E5D50E9818A9}"/>
    <cellStyle name="40% - Accent3 3 3 8 2" xfId="14673" xr:uid="{D55AF9CB-29CE-4CC0-AECA-1328A9A511B2}"/>
    <cellStyle name="40% - Accent3 3 3 9" xfId="8455" xr:uid="{39DCA8B6-19BF-4B07-B0CC-086F0EA25492}"/>
    <cellStyle name="40% - Accent3 3 3 9 2" xfId="15483" xr:uid="{8AC1DE9D-F88E-46BB-8466-FE01F86A21F1}"/>
    <cellStyle name="40% - Accent3 3 4" xfId="1663" xr:uid="{187B6A80-A42D-4601-94E0-77B24B39F550}"/>
    <cellStyle name="40% - Accent3 3 4 2" xfId="3386" xr:uid="{D857E7A3-C2DF-468F-9E46-AA425809BC27}"/>
    <cellStyle name="40% - Accent3 3 4 2 2" xfId="11054" xr:uid="{45735D8B-FC50-4B80-A4F2-4F7901BC15E5}"/>
    <cellStyle name="40% - Accent3 3 4 3" xfId="5120" xr:uid="{04B8A3B9-184A-4771-88DE-3E67E9161B60}"/>
    <cellStyle name="40% - Accent3 3 4 3 2" xfId="12529" xr:uid="{5A44A308-0A98-4F5E-8D3A-9E5D3257C54E}"/>
    <cellStyle name="40% - Accent3 3 4 4" xfId="7483" xr:uid="{16A811AD-64C8-4D0A-87B3-48D81451D1FD}"/>
    <cellStyle name="40% - Accent3 3 4 4 2" xfId="14676" xr:uid="{17AB8A9E-89F0-4563-9321-57A95F26E2A7}"/>
    <cellStyle name="40% - Accent3 3 4 5" xfId="9379" xr:uid="{596D1AA5-FB05-4486-A929-5E8B19C65239}"/>
    <cellStyle name="40% - Accent3 3 4 5 2" xfId="16362" xr:uid="{3C3FD6D3-1E1E-4CA9-90FB-9DA31488AAE1}"/>
    <cellStyle name="40% - Accent3 3 4 6" xfId="10118" xr:uid="{D270371D-172A-4D51-8E09-254417C11B2A}"/>
    <cellStyle name="40% - Accent3 3 5" xfId="1664" xr:uid="{6063D099-34DF-4218-9D2C-F227CCC23550}"/>
    <cellStyle name="40% - Accent3 3 5 2" xfId="3387" xr:uid="{A0E2E45C-4575-460A-839F-878C5C4524E3}"/>
    <cellStyle name="40% - Accent3 3 5 2 2" xfId="11055" xr:uid="{B5267256-11F3-4A76-A3AD-F2AB5407D701}"/>
    <cellStyle name="40% - Accent3 3 5 3" xfId="5121" xr:uid="{A9C7383B-63AB-4C65-A05D-714CBA6E942E}"/>
    <cellStyle name="40% - Accent3 3 5 3 2" xfId="12530" xr:uid="{CB2D5569-831E-4EFB-B24F-FCF904E7345F}"/>
    <cellStyle name="40% - Accent3 3 5 4" xfId="7484" xr:uid="{EBFBF91B-DC24-4D3B-A141-8251F9344F04}"/>
    <cellStyle name="40% - Accent3 3 5 4 2" xfId="14677" xr:uid="{FCEAF195-3D60-4A15-9001-638BFE00C8BE}"/>
    <cellStyle name="40% - Accent3 3 5 5" xfId="9468" xr:uid="{A7CC22AE-EC6F-4A16-A725-3C142356CA76}"/>
    <cellStyle name="40% - Accent3 3 5 5 2" xfId="16451" xr:uid="{27578844-78C8-4571-8E4D-761CD40566E3}"/>
    <cellStyle name="40% - Accent3 3 5 6" xfId="10119" xr:uid="{E38762A2-BAA7-4AB1-B4A3-037636346F76}"/>
    <cellStyle name="40% - Accent3 3 6" xfId="3379" xr:uid="{428E080C-B674-4A71-BC80-0F42CB32C8B0}"/>
    <cellStyle name="40% - Accent3 3 6 2" xfId="7485" xr:uid="{95CC8DB5-4A3C-4404-A552-F3FF2B954456}"/>
    <cellStyle name="40% - Accent3 3 6 2 2" xfId="14678" xr:uid="{23DC7046-9453-49D7-AE82-874C04663DAF}"/>
    <cellStyle name="40% - Accent3 3 6 3" xfId="8745" xr:uid="{38B8E170-6FA3-4AEB-880E-585AC4A8627C}"/>
    <cellStyle name="40% - Accent3 3 6 3 2" xfId="15775" xr:uid="{36D8B483-91E1-442F-9F40-6BA428329737}"/>
    <cellStyle name="40% - Accent3 3 6 4" xfId="11047" xr:uid="{3CD9E65E-2AED-4141-9052-FCB90A47B3C2}"/>
    <cellStyle name="40% - Accent3 3 7" xfId="4182" xr:uid="{BF2C837E-A092-40B2-8EE9-EDC2A8B2FA98}"/>
    <cellStyle name="40% - Accent3 3 7 2" xfId="11584" xr:uid="{D6442F04-E361-40F0-A33B-A97BDF12ED71}"/>
    <cellStyle name="40% - Accent3 3 8" xfId="5113" xr:uid="{51B68D27-9C52-48F8-BE14-E3A3A46F6976}"/>
    <cellStyle name="40% - Accent3 3 8 2" xfId="12522" xr:uid="{AFED1F0D-2FD7-4054-8A8E-92E8AF549DA8}"/>
    <cellStyle name="40% - Accent3 3 9" xfId="5736" xr:uid="{2C9F474C-8525-4AAA-B814-F6B8A7FD4845}"/>
    <cellStyle name="40% - Accent3 3 9 2" xfId="12919" xr:uid="{EF95344C-E411-4CCB-8E56-7E4F56E9EFEA}"/>
    <cellStyle name="40% - Accent3 30" xfId="944" xr:uid="{1EC064C7-E77E-448C-A8DC-4CD3678DFE6D}"/>
    <cellStyle name="40% - Accent3 30 2" xfId="16515" xr:uid="{A5B7CBA5-AF59-4457-A3EF-63F7738C5263}"/>
    <cellStyle name="40% - Accent3 31" xfId="957" xr:uid="{F881A30E-1425-43AF-965D-7ADEB2FA8783}"/>
    <cellStyle name="40% - Accent3 32" xfId="970" xr:uid="{24CCE2BB-6967-426F-9179-589C3D5F9B30}"/>
    <cellStyle name="40% - Accent3 33" xfId="983" xr:uid="{DBD73D7C-7D63-463F-880D-0A921A846D37}"/>
    <cellStyle name="40% - Accent3 34" xfId="996" xr:uid="{2A14D629-BB65-47CD-B503-4019EF79FFDF}"/>
    <cellStyle name="40% - Accent3 35" xfId="1009" xr:uid="{2BEC3A47-365C-4C6B-B7AF-1033BCD18BEE}"/>
    <cellStyle name="40% - Accent3 36" xfId="1022" xr:uid="{AFBC1F7D-279F-4B05-AA30-FCB41DAB1AD0}"/>
    <cellStyle name="40% - Accent3 37" xfId="1040" xr:uid="{06086B62-B06B-45B4-8285-2A754BD279CC}"/>
    <cellStyle name="40% - Accent3 38" xfId="1060" xr:uid="{C97FA3A5-C8C6-47FE-B819-BEB46B19E365}"/>
    <cellStyle name="40% - Accent3 39" xfId="549" xr:uid="{704A1537-E2FA-4149-9D78-A912869FE893}"/>
    <cellStyle name="40% - Accent3 4" xfId="230" xr:uid="{C917E7C5-DF27-4BB5-B594-706820152C9A}"/>
    <cellStyle name="40% - Accent3 4 10" xfId="7486" xr:uid="{0DE6DFA9-612C-4F6D-8AD3-716D08FF1575}"/>
    <cellStyle name="40% - Accent3 4 10 2" xfId="14679" xr:uid="{26461C80-C13F-4F0C-A0B4-AD8039D2B9F2}"/>
    <cellStyle name="40% - Accent3 4 11" xfId="8123" xr:uid="{614E54DB-BFDD-4234-AE3E-FB0DF74534FD}"/>
    <cellStyle name="40% - Accent3 4 11 2" xfId="15151" xr:uid="{8460471C-F9FE-4EA5-8356-1A6E493F830D}"/>
    <cellStyle name="40% - Accent3 4 12" xfId="10120" xr:uid="{09EF3A21-90FF-4B2E-8AB9-EFD63BF254C3}"/>
    <cellStyle name="40% - Accent3 4 13" xfId="1665" xr:uid="{E22F4E2A-3796-4A45-B316-9B18985BF520}"/>
    <cellStyle name="40% - Accent3 4 2" xfId="597" xr:uid="{313CECF2-EAD9-41A8-A00D-03BBB69BB5DD}"/>
    <cellStyle name="40% - Accent3 4 2 10" xfId="8266" xr:uid="{DFA64A0F-3969-477F-9955-18655E5CAB29}"/>
    <cellStyle name="40% - Accent3 4 2 10 2" xfId="15294" xr:uid="{BDF8AED6-49BF-4909-8726-9B09988803B5}"/>
    <cellStyle name="40% - Accent3 4 2 11" xfId="10121" xr:uid="{8502E521-9A5E-4F10-9B57-73A20E266EDD}"/>
    <cellStyle name="40% - Accent3 4 2 12" xfId="1666" xr:uid="{A1E212BC-061C-4D22-8CCF-135653385A60}"/>
    <cellStyle name="40% - Accent3 4 2 2" xfId="1667" xr:uid="{6107BC74-D523-441F-8497-4A16F0572717}"/>
    <cellStyle name="40% - Accent3 4 2 2 10" xfId="10122" xr:uid="{FE222D05-77FE-4DA0-A920-D215139D4D13}"/>
    <cellStyle name="40% - Accent3 4 2 2 2" xfId="1668" xr:uid="{5FD1F98F-3D6A-4FF6-AAD7-3685550EAE25}"/>
    <cellStyle name="40% - Accent3 4 2 2 2 2" xfId="3391" xr:uid="{A92D9832-5D2D-4E89-A64D-20003C52986E}"/>
    <cellStyle name="40% - Accent3 4 2 2 2 2 2" xfId="11059" xr:uid="{E900648F-066C-43D5-A725-9636689E7616}"/>
    <cellStyle name="40% - Accent3 4 2 2 2 3" xfId="5125" xr:uid="{051B28F2-913E-46EB-9FE6-3BF1FE58C413}"/>
    <cellStyle name="40% - Accent3 4 2 2 2 3 2" xfId="12534" xr:uid="{B95295DC-9116-47F5-A9DD-5F075089015F}"/>
    <cellStyle name="40% - Accent3 4 2 2 2 4" xfId="7489" xr:uid="{8E035ED1-638A-410F-BCC3-F53FACBE58BE}"/>
    <cellStyle name="40% - Accent3 4 2 2 2 4 2" xfId="14682" xr:uid="{F461C30E-97B3-4247-A18B-0488325F4B1C}"/>
    <cellStyle name="40% - Accent3 4 2 2 2 5" xfId="9134" xr:uid="{72246B61-D2B7-4AD3-B3A2-F9289ACF1E5E}"/>
    <cellStyle name="40% - Accent3 4 2 2 2 5 2" xfId="16164" xr:uid="{100A650E-648C-4602-A8A7-6D63D8BDD5FE}"/>
    <cellStyle name="40% - Accent3 4 2 2 2 6" xfId="10123" xr:uid="{1BF5BD52-30BA-4D14-BDAA-B179C883EB8A}"/>
    <cellStyle name="40% - Accent3 4 2 2 3" xfId="3390" xr:uid="{CC8D0AE7-F93A-4D8C-A0EE-C1660A7134BE}"/>
    <cellStyle name="40% - Accent3 4 2 2 3 2" xfId="7490" xr:uid="{F79C21E2-4C95-4989-8002-92A1E1DFB338}"/>
    <cellStyle name="40% - Accent3 4 2 2 3 2 2" xfId="14683" xr:uid="{E522180E-2BF8-4982-B58A-FF5A602E0819}"/>
    <cellStyle name="40% - Accent3 4 2 2 3 3" xfId="11058" xr:uid="{20C05BD6-9042-49A8-9286-F1EBEAD79C12}"/>
    <cellStyle name="40% - Accent3 4 2 2 4" xfId="4587" xr:uid="{EC4DA9EF-4158-4C11-B162-28D71FED6C84}"/>
    <cellStyle name="40% - Accent3 4 2 2 4 2" xfId="11986" xr:uid="{72070641-B50C-4058-8698-E59A9207B32C}"/>
    <cellStyle name="40% - Accent3 4 2 2 5" xfId="5124" xr:uid="{F7ACAA94-4A73-47DA-B6B8-6A04F6EDBAE9}"/>
    <cellStyle name="40% - Accent3 4 2 2 5 2" xfId="12533" xr:uid="{B298D424-A37A-4CF6-A9D1-AA0C7D020832}"/>
    <cellStyle name="40% - Accent3 4 2 2 6" xfId="6125" xr:uid="{F0B509CF-BA3F-44FC-BF1F-222A8C3A806C}"/>
    <cellStyle name="40% - Accent3 4 2 2 6 2" xfId="13308" xr:uid="{9CF300CD-3972-4A21-BA0A-BCE48FF19013}"/>
    <cellStyle name="40% - Accent3 4 2 2 7" xfId="6694" xr:uid="{E9209874-C86E-4A49-94A9-7418E6E85CCC}"/>
    <cellStyle name="40% - Accent3 4 2 2 7 2" xfId="13887" xr:uid="{8FE27FE9-E011-4370-AECC-2ED2A1685C64}"/>
    <cellStyle name="40% - Accent3 4 2 2 8" xfId="7488" xr:uid="{98AD5DE0-3380-42B4-A0BB-33437CCACF72}"/>
    <cellStyle name="40% - Accent3 4 2 2 8 2" xfId="14681" xr:uid="{70D05139-EF86-4AC1-A7E4-8EE12E70F2AB}"/>
    <cellStyle name="40% - Accent3 4 2 2 9" xfId="8555" xr:uid="{A997D4A4-3FD3-49E4-BEB0-5E2D55D84F50}"/>
    <cellStyle name="40% - Accent3 4 2 2 9 2" xfId="15583" xr:uid="{6700F3D9-9187-46B0-93E5-63A74F687E1B}"/>
    <cellStyle name="40% - Accent3 4 2 3" xfId="1669" xr:uid="{A00BE088-84DD-4256-BFCC-EB2B5CEC68E5}"/>
    <cellStyle name="40% - Accent3 4 2 3 2" xfId="3392" xr:uid="{50C768CC-A9E7-49E1-AB77-A15B0FAE9B87}"/>
    <cellStyle name="40% - Accent3 4 2 3 2 2" xfId="11060" xr:uid="{00C61BE4-B488-4497-86C1-13C1C95FF8F6}"/>
    <cellStyle name="40% - Accent3 4 2 3 3" xfId="5126" xr:uid="{FA056EA9-0AFC-49C3-94BF-8032C4E34298}"/>
    <cellStyle name="40% - Accent3 4 2 3 3 2" xfId="12535" xr:uid="{0F373FEA-E957-4027-A249-A27CF0846C90}"/>
    <cellStyle name="40% - Accent3 4 2 3 4" xfId="7491" xr:uid="{70D440E6-8B50-4525-BEF9-A0E52CD5D5E1}"/>
    <cellStyle name="40% - Accent3 4 2 3 4 2" xfId="14684" xr:uid="{2EF29860-CFB4-4640-9054-D158D553A4C3}"/>
    <cellStyle name="40% - Accent3 4 2 3 5" xfId="8845" xr:uid="{29C22F18-C5B6-499E-8666-4DFD9FA25369}"/>
    <cellStyle name="40% - Accent3 4 2 3 5 2" xfId="15875" xr:uid="{F293CCD8-7533-4705-82F3-0914C82A7E96}"/>
    <cellStyle name="40% - Accent3 4 2 3 6" xfId="10124" xr:uid="{BAC1F550-DF74-4986-9C78-5E38128F64EB}"/>
    <cellStyle name="40% - Accent3 4 2 4" xfId="3389" xr:uid="{EDAE2D76-B0A3-4548-8381-25EB52182456}"/>
    <cellStyle name="40% - Accent3 4 2 4 2" xfId="7492" xr:uid="{F1B81FC1-4243-4453-8451-4CCDE73AF9A3}"/>
    <cellStyle name="40% - Accent3 4 2 4 2 2" xfId="14685" xr:uid="{EF73D812-F4D4-4ABE-BFD2-DF7B5B9984B3}"/>
    <cellStyle name="40% - Accent3 4 2 4 3" xfId="11057" xr:uid="{0D8DD369-A347-4826-B2D1-7E6B6053958D}"/>
    <cellStyle name="40% - Accent3 4 2 5" xfId="4287" xr:uid="{71937843-F05B-4541-BB8F-9B34961E154C}"/>
    <cellStyle name="40% - Accent3 4 2 5 2" xfId="11689" xr:uid="{01EF5CFE-2A9A-43BC-853A-5677FBF7D6E2}"/>
    <cellStyle name="40% - Accent3 4 2 6" xfId="5123" xr:uid="{AA1CDE0E-BD5F-4345-979B-3BC21B0C6AF0}"/>
    <cellStyle name="40% - Accent3 4 2 6 2" xfId="12532" xr:uid="{D04AD613-1378-42E8-B704-6603A29A1895}"/>
    <cellStyle name="40% - Accent3 4 2 7" xfId="5836" xr:uid="{E322CE20-2099-4CC9-8C97-0669D57B7A2F}"/>
    <cellStyle name="40% - Accent3 4 2 7 2" xfId="13019" xr:uid="{201FBC1E-D156-4395-B2ED-29EE44AB1B30}"/>
    <cellStyle name="40% - Accent3 4 2 8" xfId="6405" xr:uid="{3E2CC9AA-6139-496B-B14B-049E33F47957}"/>
    <cellStyle name="40% - Accent3 4 2 8 2" xfId="13598" xr:uid="{A3003274-5102-4170-A414-8BA03E4F4FF7}"/>
    <cellStyle name="40% - Accent3 4 2 9" xfId="7487" xr:uid="{EEC388AA-0041-4BAD-8B72-3A7333AF24B6}"/>
    <cellStyle name="40% - Accent3 4 2 9 2" xfId="14680" xr:uid="{982EAAC4-E007-4D50-9D3A-D550CB1FFD37}"/>
    <cellStyle name="40% - Accent3 4 3" xfId="1670" xr:uid="{A1A60940-E3E8-4AC5-800D-6D5922076E91}"/>
    <cellStyle name="40% - Accent3 4 3 10" xfId="10125" xr:uid="{6BF2E032-8ED6-414E-B388-64B47AB4BCB0}"/>
    <cellStyle name="40% - Accent3 4 3 2" xfId="1671" xr:uid="{0DBE2580-04B5-4078-AE13-2B0E9B223813}"/>
    <cellStyle name="40% - Accent3 4 3 2 2" xfId="3394" xr:uid="{E71A607A-A86E-41F2-9920-E61B0A5ACCCF}"/>
    <cellStyle name="40% - Accent3 4 3 2 2 2" xfId="11062" xr:uid="{1B04CB6A-F33C-4FAE-8B57-D0DD04CF3471}"/>
    <cellStyle name="40% - Accent3 4 3 2 3" xfId="5128" xr:uid="{42601EAE-4160-409D-944E-C30631344B04}"/>
    <cellStyle name="40% - Accent3 4 3 2 3 2" xfId="12537" xr:uid="{CC8E5A52-C6CA-44E5-9FE8-474256DE8070}"/>
    <cellStyle name="40% - Accent3 4 3 2 4" xfId="7494" xr:uid="{19349066-98C0-4615-96CA-F7F90D6CD05A}"/>
    <cellStyle name="40% - Accent3 4 3 2 4 2" xfId="14687" xr:uid="{249A0912-FE1E-4411-B44F-89F162F96A3F}"/>
    <cellStyle name="40% - Accent3 4 3 2 5" xfId="8994" xr:uid="{FA01E3FB-B176-4230-8D00-C0D8941A199C}"/>
    <cellStyle name="40% - Accent3 4 3 2 5 2" xfId="16024" xr:uid="{4F9F4366-EC00-4195-869D-EF723DAFC646}"/>
    <cellStyle name="40% - Accent3 4 3 2 6" xfId="10126" xr:uid="{7358C414-B2DD-4846-904E-897447F18674}"/>
    <cellStyle name="40% - Accent3 4 3 3" xfId="3393" xr:uid="{49CE2E1E-7D01-46B6-A703-3F7B578FDC88}"/>
    <cellStyle name="40% - Accent3 4 3 3 2" xfId="7495" xr:uid="{2998C5AB-8BD9-48B8-AB95-2B976B8B1FB5}"/>
    <cellStyle name="40% - Accent3 4 3 3 2 2" xfId="14688" xr:uid="{9F87243D-B265-431B-9B67-19215DFFB7D9}"/>
    <cellStyle name="40% - Accent3 4 3 3 3" xfId="11061" xr:uid="{E8EA1AA0-770F-4640-B898-70301F6FE4E3}"/>
    <cellStyle name="40% - Accent3 4 3 4" xfId="4447" xr:uid="{A909A75F-67F1-4B98-A7BA-D90CF448E25C}"/>
    <cellStyle name="40% - Accent3 4 3 4 2" xfId="11846" xr:uid="{D9C0A34E-61A7-4111-8E14-84715FCC1519}"/>
    <cellStyle name="40% - Accent3 4 3 5" xfId="5127" xr:uid="{6FE32DAB-8B02-46D8-8B55-239395B41BC1}"/>
    <cellStyle name="40% - Accent3 4 3 5 2" xfId="12536" xr:uid="{963089BC-E7C0-4646-9E67-BAFF794E2A64}"/>
    <cellStyle name="40% - Accent3 4 3 6" xfId="5985" xr:uid="{E55F458D-196E-4409-8382-02FFDE50CEFD}"/>
    <cellStyle name="40% - Accent3 4 3 6 2" xfId="13168" xr:uid="{7D09C232-23D8-4FFB-97B7-4C5AA012D9FA}"/>
    <cellStyle name="40% - Accent3 4 3 7" xfId="6554" xr:uid="{2578CF4F-BD46-4701-AD22-E71442A02A52}"/>
    <cellStyle name="40% - Accent3 4 3 7 2" xfId="13747" xr:uid="{167D8E56-B818-438B-B9B0-AD97E914B7E5}"/>
    <cellStyle name="40% - Accent3 4 3 8" xfId="7493" xr:uid="{800F3FE3-0DB3-4A5F-B54C-A0D8A55F2626}"/>
    <cellStyle name="40% - Accent3 4 3 8 2" xfId="14686" xr:uid="{5DF403EF-DB68-4FC5-A45D-1D978FCB1736}"/>
    <cellStyle name="40% - Accent3 4 3 9" xfId="8415" xr:uid="{A8074297-174D-4E1E-8045-C0885E9905C7}"/>
    <cellStyle name="40% - Accent3 4 3 9 2" xfId="15443" xr:uid="{415A4F58-83E5-455A-B939-4CE95B39D016}"/>
    <cellStyle name="40% - Accent3 4 4" xfId="1672" xr:uid="{E25CDFA8-1279-45CF-876C-35AA35924B11}"/>
    <cellStyle name="40% - Accent3 4 4 2" xfId="3395" xr:uid="{5DC4D09B-F98B-49B4-9FD5-D1B4865E73CE}"/>
    <cellStyle name="40% - Accent3 4 4 2 2" xfId="11063" xr:uid="{93F0696B-5DE1-4214-89A4-DE3B33B6C5C4}"/>
    <cellStyle name="40% - Accent3 4 4 3" xfId="5129" xr:uid="{95A282CB-DC65-499C-B47D-8BD93BD19BF3}"/>
    <cellStyle name="40% - Accent3 4 4 3 2" xfId="12538" xr:uid="{45B68715-3F5E-431E-B46D-6887F96FB2BE}"/>
    <cellStyle name="40% - Accent3 4 4 4" xfId="7496" xr:uid="{23A179C4-8400-4343-9845-03CC363CF522}"/>
    <cellStyle name="40% - Accent3 4 4 4 2" xfId="14689" xr:uid="{B11BCBC6-8CED-4794-AAF9-6066588E3D07}"/>
    <cellStyle name="40% - Accent3 4 4 5" xfId="8702" xr:uid="{7EF31CA5-F638-4AB3-85CC-970B543DE5B2}"/>
    <cellStyle name="40% - Accent3 4 4 5 2" xfId="15732" xr:uid="{04A97DF6-2D54-4E42-BBEA-94AAF48B80EE}"/>
    <cellStyle name="40% - Accent3 4 4 6" xfId="10127" xr:uid="{AF56EE82-08BD-4CA3-AFBE-21D511BBAD46}"/>
    <cellStyle name="40% - Accent3 4 5" xfId="3388" xr:uid="{C2F46911-55B2-42AB-A9FA-9E30FAE451D1}"/>
    <cellStyle name="40% - Accent3 4 5 2" xfId="7497" xr:uid="{99DEA59C-BED0-4F00-A67C-5B5D87D3CC30}"/>
    <cellStyle name="40% - Accent3 4 5 2 2" xfId="14690" xr:uid="{E241A8A0-7FCE-4102-BA24-5EA9613E4864}"/>
    <cellStyle name="40% - Accent3 4 5 3" xfId="11056" xr:uid="{4E489D26-6411-41B5-A627-33634DA5CF74}"/>
    <cellStyle name="40% - Accent3 4 6" xfId="4118" xr:uid="{0131A8FC-F769-4B85-B8EB-6D36C2047FB8}"/>
    <cellStyle name="40% - Accent3 4 6 2" xfId="11520" xr:uid="{389D1E6A-13CC-4831-BD05-E6C9E305BEED}"/>
    <cellStyle name="40% - Accent3 4 7" xfId="5122" xr:uid="{865733FE-0AAD-4EF7-8938-AB8332729C8D}"/>
    <cellStyle name="40% - Accent3 4 7 2" xfId="12531" xr:uid="{09A83265-5728-4B71-8472-7A7391652254}"/>
    <cellStyle name="40% - Accent3 4 8" xfId="5693" xr:uid="{948BE14D-C051-4D7F-991E-9A875D194C8C}"/>
    <cellStyle name="40% - Accent3 4 8 2" xfId="12876" xr:uid="{9B982382-2423-43F3-8781-C6EDDECD4616}"/>
    <cellStyle name="40% - Accent3 4 9" xfId="6262" xr:uid="{7FBBC137-3A2E-4CF0-A87B-FE739BC7A03D}"/>
    <cellStyle name="40% - Accent3 4 9 2" xfId="13455" xr:uid="{C29C34FC-85C7-4392-9525-A3AE7E7C2115}"/>
    <cellStyle name="40% - Accent3 40" xfId="1079" xr:uid="{C81C1990-5C38-49E8-AF7B-BAA417695B54}"/>
    <cellStyle name="40% - Accent3 41" xfId="1145" xr:uid="{5E591CF7-D1FC-4EF4-BE6D-58D7A535AE41}"/>
    <cellStyle name="40% - Accent3 5" xfId="243" xr:uid="{5453D556-855F-46B3-99D7-E2F740829EDC}"/>
    <cellStyle name="40% - Accent3 5 10" xfId="7498" xr:uid="{9866EC40-299B-4EAE-839B-D57D56F60681}"/>
    <cellStyle name="40% - Accent3 5 10 2" xfId="14691" xr:uid="{8093CC33-942F-4435-A3A6-BB30F8CAE63C}"/>
    <cellStyle name="40% - Accent3 5 11" xfId="8106" xr:uid="{FC6A9D25-394F-4D50-A08F-83605DEC7D65}"/>
    <cellStyle name="40% - Accent3 5 11 2" xfId="15134" xr:uid="{E69A6C4B-0B18-45D0-A25A-77522C9DBED0}"/>
    <cellStyle name="40% - Accent3 5 12" xfId="10128" xr:uid="{0F4815C4-A9A6-478B-B61B-DD6BA5A62F7E}"/>
    <cellStyle name="40% - Accent3 5 13" xfId="1673" xr:uid="{3DF5E780-E07B-4B45-AF21-7A07A612D1D1}"/>
    <cellStyle name="40% - Accent3 5 2" xfId="610" xr:uid="{D0F55DFD-84E5-4F73-B8F4-94907C9EB3C7}"/>
    <cellStyle name="40% - Accent3 5 2 10" xfId="8249" xr:uid="{ADE65D39-EECC-4230-9A76-BBB668380C5E}"/>
    <cellStyle name="40% - Accent3 5 2 10 2" xfId="15277" xr:uid="{E1633E05-ADB1-4834-9815-F4FE4918D3A0}"/>
    <cellStyle name="40% - Accent3 5 2 11" xfId="10129" xr:uid="{9CB6100A-C4F9-4BF4-853B-88CBEDA9D298}"/>
    <cellStyle name="40% - Accent3 5 2 12" xfId="1674" xr:uid="{A93D0D01-B562-4104-8965-C26E8356918D}"/>
    <cellStyle name="40% - Accent3 5 2 2" xfId="1675" xr:uid="{5972C71D-0EF3-44A0-95EF-860232976784}"/>
    <cellStyle name="40% - Accent3 5 2 2 10" xfId="10130" xr:uid="{6AB55B6C-648D-4951-A818-7569C3CF587E}"/>
    <cellStyle name="40% - Accent3 5 2 2 2" xfId="1676" xr:uid="{43895880-88E2-4E91-A045-9902BEAC0435}"/>
    <cellStyle name="40% - Accent3 5 2 2 2 2" xfId="3399" xr:uid="{3A401246-0549-44E7-BD5A-541A7F897414}"/>
    <cellStyle name="40% - Accent3 5 2 2 2 2 2" xfId="11067" xr:uid="{A053B13C-3350-4462-977C-55711F2BDEE5}"/>
    <cellStyle name="40% - Accent3 5 2 2 2 3" xfId="5133" xr:uid="{DDDF8C30-5AE1-44F7-A45C-87867348263C}"/>
    <cellStyle name="40% - Accent3 5 2 2 2 3 2" xfId="12542" xr:uid="{9445D319-CC31-4507-82BC-4BABC6EA4329}"/>
    <cellStyle name="40% - Accent3 5 2 2 2 4" xfId="7501" xr:uid="{D212A232-9550-42F9-91A3-3D30F7826EE5}"/>
    <cellStyle name="40% - Accent3 5 2 2 2 4 2" xfId="14694" xr:uid="{48FB114A-FCEA-484C-AF8F-2CDDF7F9E5DA}"/>
    <cellStyle name="40% - Accent3 5 2 2 2 5" xfId="9117" xr:uid="{9EEBF62C-5798-4038-980C-D4F407ACED96}"/>
    <cellStyle name="40% - Accent3 5 2 2 2 5 2" xfId="16147" xr:uid="{4B2D5860-C72D-498B-A646-57BC1CB297CB}"/>
    <cellStyle name="40% - Accent3 5 2 2 2 6" xfId="10131" xr:uid="{500E05B1-E796-400A-9C01-9879418A52AC}"/>
    <cellStyle name="40% - Accent3 5 2 2 3" xfId="3398" xr:uid="{0C01C153-4043-4F7C-B9D3-1237B8416815}"/>
    <cellStyle name="40% - Accent3 5 2 2 3 2" xfId="7502" xr:uid="{53382495-9C8C-4D50-AA4A-33276888DF7A}"/>
    <cellStyle name="40% - Accent3 5 2 2 3 2 2" xfId="14695" xr:uid="{8E3B573F-A46D-494D-9416-938A41D68AFB}"/>
    <cellStyle name="40% - Accent3 5 2 2 3 3" xfId="11066" xr:uid="{8345EF2E-7324-4FB8-A9C3-52B25A4D812C}"/>
    <cellStyle name="40% - Accent3 5 2 2 4" xfId="4570" xr:uid="{5C242DC5-31CD-40DA-A8F1-3C92F6F02A2D}"/>
    <cellStyle name="40% - Accent3 5 2 2 4 2" xfId="11969" xr:uid="{412632F5-1874-49B9-9179-B132697BE515}"/>
    <cellStyle name="40% - Accent3 5 2 2 5" xfId="5132" xr:uid="{82A36B16-CC2E-46ED-B57A-15434E127490}"/>
    <cellStyle name="40% - Accent3 5 2 2 5 2" xfId="12541" xr:uid="{19F54A5E-DCC0-4294-8A2A-73E3562AC12E}"/>
    <cellStyle name="40% - Accent3 5 2 2 6" xfId="6108" xr:uid="{AE4D1B70-21B9-4CFF-A0FA-17DDC9656732}"/>
    <cellStyle name="40% - Accent3 5 2 2 6 2" xfId="13291" xr:uid="{DF8030DA-7CDC-4D94-916C-81092BD89C52}"/>
    <cellStyle name="40% - Accent3 5 2 2 7" xfId="6677" xr:uid="{12AE6036-730D-41C7-9C6E-3F8F8EF124C4}"/>
    <cellStyle name="40% - Accent3 5 2 2 7 2" xfId="13870" xr:uid="{503293B1-8D90-4A87-9BF3-B8E6CFDE8F79}"/>
    <cellStyle name="40% - Accent3 5 2 2 8" xfId="7500" xr:uid="{2C1CEE60-B9D4-4CD0-8CB6-78A61C242C9E}"/>
    <cellStyle name="40% - Accent3 5 2 2 8 2" xfId="14693" xr:uid="{07EBD086-EF72-4FAC-A43F-9EFE9D88509D}"/>
    <cellStyle name="40% - Accent3 5 2 2 9" xfId="8538" xr:uid="{7E797079-7B1D-40D0-A5F5-5C6E77347680}"/>
    <cellStyle name="40% - Accent3 5 2 2 9 2" xfId="15566" xr:uid="{249706BE-1963-41D8-8B19-109B88D81C02}"/>
    <cellStyle name="40% - Accent3 5 2 3" xfId="1677" xr:uid="{34073429-7875-47D6-B14F-015563022B76}"/>
    <cellStyle name="40% - Accent3 5 2 3 2" xfId="3400" xr:uid="{FC047FC2-BC96-48FF-AA7B-E27F684EAE25}"/>
    <cellStyle name="40% - Accent3 5 2 3 2 2" xfId="11068" xr:uid="{A53A131B-E26C-46C7-A41E-CE8DABD57FFC}"/>
    <cellStyle name="40% - Accent3 5 2 3 3" xfId="5134" xr:uid="{0868C998-BBB5-46E4-BCFB-97EFA41BC796}"/>
    <cellStyle name="40% - Accent3 5 2 3 3 2" xfId="12543" xr:uid="{53EAB10A-7A75-4263-ACC0-27EF1A88B111}"/>
    <cellStyle name="40% - Accent3 5 2 3 4" xfId="7503" xr:uid="{F559CC16-0E94-4806-8A8A-345D53D53457}"/>
    <cellStyle name="40% - Accent3 5 2 3 4 2" xfId="14696" xr:uid="{9C3D7C5A-1AFB-4DA6-9F73-04B520EB213D}"/>
    <cellStyle name="40% - Accent3 5 2 3 5" xfId="8828" xr:uid="{6B38C44C-D6E2-420A-A8D5-4F90F574CA17}"/>
    <cellStyle name="40% - Accent3 5 2 3 5 2" xfId="15858" xr:uid="{D38A1043-7C18-4F4C-8E64-CC9817D08879}"/>
    <cellStyle name="40% - Accent3 5 2 3 6" xfId="10132" xr:uid="{BB330356-2714-40C7-9BB7-D96A6C9C1FDE}"/>
    <cellStyle name="40% - Accent3 5 2 4" xfId="3397" xr:uid="{D99A09D3-EF78-4D59-8913-F40F1192C0EA}"/>
    <cellStyle name="40% - Accent3 5 2 4 2" xfId="7504" xr:uid="{579C34DD-8E59-46C6-9F96-25C130D408C1}"/>
    <cellStyle name="40% - Accent3 5 2 4 2 2" xfId="14697" xr:uid="{65C24D02-7C91-4F26-B301-7E19338EE8AA}"/>
    <cellStyle name="40% - Accent3 5 2 4 3" xfId="11065" xr:uid="{081F5CE5-204F-4D51-820F-51DE31CF85B3}"/>
    <cellStyle name="40% - Accent3 5 2 5" xfId="4270" xr:uid="{9515742C-034F-4108-9B8B-1883A7FE1916}"/>
    <cellStyle name="40% - Accent3 5 2 5 2" xfId="11672" xr:uid="{D210D2F3-8777-44EA-87C3-B74A68656A03}"/>
    <cellStyle name="40% - Accent3 5 2 6" xfId="5131" xr:uid="{B3EF52E3-238E-4379-90BB-78E7C1A8083C}"/>
    <cellStyle name="40% - Accent3 5 2 6 2" xfId="12540" xr:uid="{4F9C47BB-CB09-41D1-9DA3-2EB263DF82A2}"/>
    <cellStyle name="40% - Accent3 5 2 7" xfId="5819" xr:uid="{76E6C616-8260-4A1D-9580-F41D93D11D57}"/>
    <cellStyle name="40% - Accent3 5 2 7 2" xfId="13002" xr:uid="{E822F235-E12B-42E8-BE98-C52434E0B3D4}"/>
    <cellStyle name="40% - Accent3 5 2 8" xfId="6388" xr:uid="{BF9A5931-DEA7-499C-808D-CD5D5C1AA9D2}"/>
    <cellStyle name="40% - Accent3 5 2 8 2" xfId="13581" xr:uid="{E6E39003-71BC-4172-93D1-C50EC06FF000}"/>
    <cellStyle name="40% - Accent3 5 2 9" xfId="7499" xr:uid="{F6E47F11-F1B7-4796-B442-F60069C2E628}"/>
    <cellStyle name="40% - Accent3 5 2 9 2" xfId="14692" xr:uid="{7B62EDEE-C980-4756-A3AD-CC7AA7E4AD14}"/>
    <cellStyle name="40% - Accent3 5 3" xfId="1678" xr:uid="{AB5BE74E-7863-424B-A55F-9DB65BC29172}"/>
    <cellStyle name="40% - Accent3 5 3 10" xfId="10133" xr:uid="{D8451425-417A-4801-8EC7-F490BED1D1BE}"/>
    <cellStyle name="40% - Accent3 5 3 2" xfId="1679" xr:uid="{171F571F-FDC3-427E-89DA-0DC4EE4C0681}"/>
    <cellStyle name="40% - Accent3 5 3 2 2" xfId="3402" xr:uid="{E96CC975-2539-4FCF-A51E-AB08C729969F}"/>
    <cellStyle name="40% - Accent3 5 3 2 2 2" xfId="11070" xr:uid="{DE930F01-88FC-4B33-ACD7-0EAE131B2FD9}"/>
    <cellStyle name="40% - Accent3 5 3 2 3" xfId="5136" xr:uid="{48778B32-81AD-4622-9B92-1C9E35F7D87B}"/>
    <cellStyle name="40% - Accent3 5 3 2 3 2" xfId="12545" xr:uid="{9FD8123E-B175-4C57-926D-64499D639314}"/>
    <cellStyle name="40% - Accent3 5 3 2 4" xfId="7506" xr:uid="{02335B5B-1649-4504-AD73-0805C63D3419}"/>
    <cellStyle name="40% - Accent3 5 3 2 4 2" xfId="14699" xr:uid="{A538C823-2D44-4578-9B14-6D2DA8A224BC}"/>
    <cellStyle name="40% - Accent3 5 3 2 5" xfId="8977" xr:uid="{FA9E4023-3A79-4C2F-99B7-E90C00CD3C68}"/>
    <cellStyle name="40% - Accent3 5 3 2 5 2" xfId="16007" xr:uid="{A5D5B8F8-85A2-42C6-98DA-21CDD1C7E278}"/>
    <cellStyle name="40% - Accent3 5 3 2 6" xfId="10134" xr:uid="{C0DDA374-3F06-4B1A-9D36-B42ECC479021}"/>
    <cellStyle name="40% - Accent3 5 3 3" xfId="3401" xr:uid="{DDC39E1F-DFD7-418D-B71D-A02C4A36F6D5}"/>
    <cellStyle name="40% - Accent3 5 3 3 2" xfId="7507" xr:uid="{AC1D7751-A4AF-4343-B7FC-5ACC08E51211}"/>
    <cellStyle name="40% - Accent3 5 3 3 2 2" xfId="14700" xr:uid="{4AAECD9F-A161-4105-B648-1C79C0506C2B}"/>
    <cellStyle name="40% - Accent3 5 3 3 3" xfId="11069" xr:uid="{AA471C22-FE5B-4EBD-ABB7-9ABE45C08A37}"/>
    <cellStyle name="40% - Accent3 5 3 4" xfId="4430" xr:uid="{6E0F813F-3B9C-47AD-A836-7A81B2598B69}"/>
    <cellStyle name="40% - Accent3 5 3 4 2" xfId="11829" xr:uid="{E25BC276-B25F-41F7-9FF1-199D9279848E}"/>
    <cellStyle name="40% - Accent3 5 3 5" xfId="5135" xr:uid="{DE778AAA-DAD2-45DB-A939-E261854F849E}"/>
    <cellStyle name="40% - Accent3 5 3 5 2" xfId="12544" xr:uid="{F9781E97-244B-42B3-B792-C14A2147F1B3}"/>
    <cellStyle name="40% - Accent3 5 3 6" xfId="5968" xr:uid="{13FA154E-7AD7-4903-A7DC-09319ABB26CF}"/>
    <cellStyle name="40% - Accent3 5 3 6 2" xfId="13151" xr:uid="{217A6FBC-CE79-42B1-9F88-32C327622474}"/>
    <cellStyle name="40% - Accent3 5 3 7" xfId="6537" xr:uid="{1D9DF3F5-A326-407C-A742-3D0432A85EB8}"/>
    <cellStyle name="40% - Accent3 5 3 7 2" xfId="13730" xr:uid="{7F7EDB9D-9DB9-4ACC-8D28-E3BD5F286362}"/>
    <cellStyle name="40% - Accent3 5 3 8" xfId="7505" xr:uid="{21F7E4DE-C07A-4A60-8AB7-726DEA5779E2}"/>
    <cellStyle name="40% - Accent3 5 3 8 2" xfId="14698" xr:uid="{8CD24681-757D-4E75-BB5C-4223EAA811FB}"/>
    <cellStyle name="40% - Accent3 5 3 9" xfId="8398" xr:uid="{4C41AEA5-5AFD-4258-B149-A82752C56368}"/>
    <cellStyle name="40% - Accent3 5 3 9 2" xfId="15426" xr:uid="{4215F9B1-3EE2-48D1-83B5-6A1CCA34C8F8}"/>
    <cellStyle name="40% - Accent3 5 4" xfId="1680" xr:uid="{85C9C7BB-3116-405A-9E3A-73546D10DCBC}"/>
    <cellStyle name="40% - Accent3 5 4 2" xfId="3403" xr:uid="{D3843BF9-0CD0-4350-B0F1-4AA24448B436}"/>
    <cellStyle name="40% - Accent3 5 4 2 2" xfId="11071" xr:uid="{039927BA-9CB3-411B-A361-FCB795109695}"/>
    <cellStyle name="40% - Accent3 5 4 3" xfId="5137" xr:uid="{C50E4BB0-9700-40C3-A424-795D7B0FD1A4}"/>
    <cellStyle name="40% - Accent3 5 4 3 2" xfId="12546" xr:uid="{8C18565E-2126-4BF3-9EE6-32B5B2209189}"/>
    <cellStyle name="40% - Accent3 5 4 4" xfId="7508" xr:uid="{595C11D9-E8C4-4D1D-A5EA-39349A26B9D3}"/>
    <cellStyle name="40% - Accent3 5 4 4 2" xfId="14701" xr:uid="{F9558DC0-9641-47F5-A3B9-0D5FCA683807}"/>
    <cellStyle name="40% - Accent3 5 4 5" xfId="8685" xr:uid="{A309C963-9E5D-4A27-A5F1-280BDEE4EC17}"/>
    <cellStyle name="40% - Accent3 5 4 5 2" xfId="15715" xr:uid="{6189B462-C586-4D94-AA9D-39B323EF7EDA}"/>
    <cellStyle name="40% - Accent3 5 4 6" xfId="10135" xr:uid="{70358994-BAE3-4E5B-8D66-61CE6D15BC33}"/>
    <cellStyle name="40% - Accent3 5 5" xfId="3396" xr:uid="{7964A99C-BED8-4017-8D06-FC05D0E58682}"/>
    <cellStyle name="40% - Accent3 5 5 2" xfId="7509" xr:uid="{F6274DBD-A07B-4071-94E1-4BA5C1032446}"/>
    <cellStyle name="40% - Accent3 5 5 2 2" xfId="14702" xr:uid="{8D543B34-AE7A-4173-92D5-CF4216D28AEC}"/>
    <cellStyle name="40% - Accent3 5 5 3" xfId="11064" xr:uid="{269E9EC9-A4B8-4178-B24E-AB1F3C122C27}"/>
    <cellStyle name="40% - Accent3 5 6" xfId="4101" xr:uid="{FFC66C17-97B7-4B6F-8152-F046AFEAEF5B}"/>
    <cellStyle name="40% - Accent3 5 6 2" xfId="11503" xr:uid="{B6D6DE9C-861E-4DE9-B2D4-AC69459FE564}"/>
    <cellStyle name="40% - Accent3 5 7" xfId="5130" xr:uid="{8640A91E-798F-4233-A270-32C580375671}"/>
    <cellStyle name="40% - Accent3 5 7 2" xfId="12539" xr:uid="{5077644D-7974-48CE-9716-31451558D2DF}"/>
    <cellStyle name="40% - Accent3 5 8" xfId="5676" xr:uid="{0E8D371B-4621-4A52-90C6-D2CC64D30076}"/>
    <cellStyle name="40% - Accent3 5 8 2" xfId="12859" xr:uid="{09282139-C936-452F-8425-530B199BF632}"/>
    <cellStyle name="40% - Accent3 5 9" xfId="6245" xr:uid="{285660E0-7DAA-47E2-9F30-D65CFA661660}"/>
    <cellStyle name="40% - Accent3 5 9 2" xfId="13438" xr:uid="{EDCA5796-1A8E-4091-B025-F8681565330B}"/>
    <cellStyle name="40% - Accent3 6" xfId="256" xr:uid="{5E2EEBC6-160D-438C-AEB1-76EC7B2C3EF0}"/>
    <cellStyle name="40% - Accent3 6 10" xfId="7510" xr:uid="{12FE43A8-2AC5-4D66-ADF4-F22D521AE0C0}"/>
    <cellStyle name="40% - Accent3 6 10 2" xfId="14703" xr:uid="{4AECF6E9-4672-47C9-B2A5-4CAB7419ACC0}"/>
    <cellStyle name="40% - Accent3 6 11" xfId="8212" xr:uid="{5163BA35-BE46-4054-8AC7-D9596E286E82}"/>
    <cellStyle name="40% - Accent3 6 11 2" xfId="15240" xr:uid="{04260428-E312-485E-9366-DBD0E0C794B4}"/>
    <cellStyle name="40% - Accent3 6 12" xfId="10136" xr:uid="{825E1014-4FB6-493B-A85F-CBFFA72FCB05}"/>
    <cellStyle name="40% - Accent3 6 13" xfId="1681" xr:uid="{D75F1E4B-A171-4286-A6DA-2C8EE4153F2C}"/>
    <cellStyle name="40% - Accent3 6 2" xfId="623" xr:uid="{3B0B94BA-8B4B-45E7-AF25-B779FA518906}"/>
    <cellStyle name="40% - Accent3 6 2 10" xfId="8355" xr:uid="{494BD2F4-2A89-4391-8313-C3185ED20E60}"/>
    <cellStyle name="40% - Accent3 6 2 10 2" xfId="15383" xr:uid="{3A27A2B0-784E-4A3D-932E-394279CAF3EB}"/>
    <cellStyle name="40% - Accent3 6 2 11" xfId="10137" xr:uid="{1FE68CD0-87BB-49A8-9942-313B367B9EC8}"/>
    <cellStyle name="40% - Accent3 6 2 12" xfId="1682" xr:uid="{AE8B54E7-1954-4FE0-BD52-632D1C8B8051}"/>
    <cellStyle name="40% - Accent3 6 2 2" xfId="1683" xr:uid="{4A50CB7A-D3A7-42C3-9E8C-DAE003B5AA73}"/>
    <cellStyle name="40% - Accent3 6 2 2 10" xfId="10138" xr:uid="{C1D13803-873E-4495-8D36-213371B1D819}"/>
    <cellStyle name="40% - Accent3 6 2 2 2" xfId="1684" xr:uid="{5BA3465C-2A63-4175-A3C4-3C8E56F567ED}"/>
    <cellStyle name="40% - Accent3 6 2 2 2 2" xfId="3407" xr:uid="{6330993E-08E7-4A20-843C-36726542EDDC}"/>
    <cellStyle name="40% - Accent3 6 2 2 2 2 2" xfId="11075" xr:uid="{F4E10EFA-EC3B-495E-A427-97671EEA2BBE}"/>
    <cellStyle name="40% - Accent3 6 2 2 2 3" xfId="5141" xr:uid="{178E5422-BD3C-4491-8515-9B192880F21B}"/>
    <cellStyle name="40% - Accent3 6 2 2 2 3 2" xfId="12550" xr:uid="{2FD7369A-9C72-447D-965A-36F98204147E}"/>
    <cellStyle name="40% - Accent3 6 2 2 2 4" xfId="7513" xr:uid="{DE287C9F-DFCE-4DC4-8FBF-DFF1DA5D4886}"/>
    <cellStyle name="40% - Accent3 6 2 2 2 4 2" xfId="14706" xr:uid="{AD5E56E1-7573-4D17-99A7-177547925FBB}"/>
    <cellStyle name="40% - Accent3 6 2 2 2 5" xfId="9223" xr:uid="{B1CD9EAB-E32C-439C-B9D2-EF2A56303F39}"/>
    <cellStyle name="40% - Accent3 6 2 2 2 5 2" xfId="16253" xr:uid="{3C1AD686-39A8-436D-AF6E-A074ED9C5917}"/>
    <cellStyle name="40% - Accent3 6 2 2 2 6" xfId="10139" xr:uid="{E5CA0893-7191-4D80-A99C-5E260B7B10AF}"/>
    <cellStyle name="40% - Accent3 6 2 2 3" xfId="3406" xr:uid="{6DD47589-7F52-4232-920A-30CB47D8B61F}"/>
    <cellStyle name="40% - Accent3 6 2 2 3 2" xfId="7514" xr:uid="{FC834359-D92E-4E06-851F-B50098C82B8B}"/>
    <cellStyle name="40% - Accent3 6 2 2 3 2 2" xfId="14707" xr:uid="{DC10B61B-558B-4E9A-836C-E8D77F983329}"/>
    <cellStyle name="40% - Accent3 6 2 2 3 3" xfId="11074" xr:uid="{9F181106-9E4C-451B-87FD-6CC6FBA6E65D}"/>
    <cellStyle name="40% - Accent3 6 2 2 4" xfId="4676" xr:uid="{41D7D3AD-4B72-4007-9D75-33CA8B36D362}"/>
    <cellStyle name="40% - Accent3 6 2 2 4 2" xfId="12075" xr:uid="{34568D3B-6BF0-4EA0-BB53-AE31C0810A25}"/>
    <cellStyle name="40% - Accent3 6 2 2 5" xfId="5140" xr:uid="{369ED9CD-3D3C-4739-B5B1-1E9CE76CEA59}"/>
    <cellStyle name="40% - Accent3 6 2 2 5 2" xfId="12549" xr:uid="{9DDA225F-BBDA-4014-AEC7-BA09115DF309}"/>
    <cellStyle name="40% - Accent3 6 2 2 6" xfId="6214" xr:uid="{A9BB8939-277F-4C42-956C-595213835F77}"/>
    <cellStyle name="40% - Accent3 6 2 2 6 2" xfId="13397" xr:uid="{22FFF1F1-D09D-4D09-B79E-7A74F01027D6}"/>
    <cellStyle name="40% - Accent3 6 2 2 7" xfId="6783" xr:uid="{07FD6361-10AD-406D-B32E-92985ED99781}"/>
    <cellStyle name="40% - Accent3 6 2 2 7 2" xfId="13976" xr:uid="{B06C81E7-4A27-4B1F-9DAA-E7E3A52D1B66}"/>
    <cellStyle name="40% - Accent3 6 2 2 8" xfId="7512" xr:uid="{E6738B26-B430-4C28-A049-CDD13EC98B20}"/>
    <cellStyle name="40% - Accent3 6 2 2 8 2" xfId="14705" xr:uid="{9FFA1FE5-FD87-4D53-BD24-E1513862569A}"/>
    <cellStyle name="40% - Accent3 6 2 2 9" xfId="8644" xr:uid="{40295067-9BFC-41AF-83A5-EE8FE47D1B13}"/>
    <cellStyle name="40% - Accent3 6 2 2 9 2" xfId="15672" xr:uid="{7CBDE785-D8A3-4B96-AD66-7CCC3369C097}"/>
    <cellStyle name="40% - Accent3 6 2 3" xfId="1685" xr:uid="{B2B94104-22BD-408B-A3F4-19EBF3E1366E}"/>
    <cellStyle name="40% - Accent3 6 2 3 2" xfId="3408" xr:uid="{127A4C28-4C2A-4023-887B-787459C5E0F1}"/>
    <cellStyle name="40% - Accent3 6 2 3 2 2" xfId="11076" xr:uid="{D01CF744-9480-4C39-8CBA-B2037D1BD776}"/>
    <cellStyle name="40% - Accent3 6 2 3 3" xfId="5142" xr:uid="{07471476-8BD0-482C-B128-903476AF370B}"/>
    <cellStyle name="40% - Accent3 6 2 3 3 2" xfId="12551" xr:uid="{15B0E553-1A8A-439A-B6F8-43D8E0A58FB0}"/>
    <cellStyle name="40% - Accent3 6 2 3 4" xfId="7515" xr:uid="{B1CB7148-49B3-45E4-B3A0-C8E6E857512E}"/>
    <cellStyle name="40% - Accent3 6 2 3 4 2" xfId="14708" xr:uid="{DFBB1E57-5A9B-4414-A1BA-9FCA059FCFB7}"/>
    <cellStyle name="40% - Accent3 6 2 3 5" xfId="8934" xr:uid="{77066EAB-742C-4231-B543-0790188AD461}"/>
    <cellStyle name="40% - Accent3 6 2 3 5 2" xfId="15964" xr:uid="{EBAD9BF6-B2BB-40BB-AB15-2F1A9C80813B}"/>
    <cellStyle name="40% - Accent3 6 2 3 6" xfId="10140" xr:uid="{FA078740-BAD9-4ABE-BB5C-4B6B3DB371FB}"/>
    <cellStyle name="40% - Accent3 6 2 4" xfId="3405" xr:uid="{CC3F4A2C-D0D6-4252-892B-4234FAC23CE4}"/>
    <cellStyle name="40% - Accent3 6 2 4 2" xfId="7516" xr:uid="{7A8CA1FB-7436-46FB-9F37-E916376AB2B1}"/>
    <cellStyle name="40% - Accent3 6 2 4 2 2" xfId="14709" xr:uid="{0ADB073A-68F6-4626-952C-C69B05EF7996}"/>
    <cellStyle name="40% - Accent3 6 2 4 3" xfId="11073" xr:uid="{3469157B-40D2-4F40-91EF-07973F253535}"/>
    <cellStyle name="40% - Accent3 6 2 5" xfId="4376" xr:uid="{01C428D7-5088-468A-8EEC-B9EAB0AB0678}"/>
    <cellStyle name="40% - Accent3 6 2 5 2" xfId="11778" xr:uid="{293C02DB-9EB5-4C5C-B06E-6639DC506412}"/>
    <cellStyle name="40% - Accent3 6 2 6" xfId="5139" xr:uid="{AB9D9F3D-07F4-4A6C-B0C0-CE2E0DC4D32C}"/>
    <cellStyle name="40% - Accent3 6 2 6 2" xfId="12548" xr:uid="{027B3363-0E8E-4240-B93D-2A6D83C4AA10}"/>
    <cellStyle name="40% - Accent3 6 2 7" xfId="5925" xr:uid="{E9A34BE7-F498-4002-8A89-92566E3AC6CD}"/>
    <cellStyle name="40% - Accent3 6 2 7 2" xfId="13108" xr:uid="{EAA29A04-EE09-44C4-8DCF-15CC2810A9DE}"/>
    <cellStyle name="40% - Accent3 6 2 8" xfId="6494" xr:uid="{DA3122B9-89EC-4146-9D53-56E9CFFCE169}"/>
    <cellStyle name="40% - Accent3 6 2 8 2" xfId="13687" xr:uid="{95C92B6B-0123-48DA-A320-1717F7B6CD35}"/>
    <cellStyle name="40% - Accent3 6 2 9" xfId="7511" xr:uid="{2EDA5B40-4EC3-4023-A0B0-757F708FAA50}"/>
    <cellStyle name="40% - Accent3 6 2 9 2" xfId="14704" xr:uid="{58A49F49-0E58-4D97-B395-5704D607265A}"/>
    <cellStyle name="40% - Accent3 6 3" xfId="1686" xr:uid="{34A66D4C-8E20-414C-BDFD-F2441BFB6BFC}"/>
    <cellStyle name="40% - Accent3 6 3 10" xfId="10141" xr:uid="{1211B697-736F-44A1-B3CA-92EA307A0A6E}"/>
    <cellStyle name="40% - Accent3 6 3 2" xfId="1687" xr:uid="{B8FD76C1-7964-4686-B57B-5999DD6BA5C1}"/>
    <cellStyle name="40% - Accent3 6 3 2 2" xfId="3410" xr:uid="{A616CA1F-59D6-467B-9D9D-C8C7168F90D6}"/>
    <cellStyle name="40% - Accent3 6 3 2 2 2" xfId="11078" xr:uid="{AAD24D54-5CFE-4424-9843-102AB59AEEB6}"/>
    <cellStyle name="40% - Accent3 6 3 2 3" xfId="5144" xr:uid="{7DD78585-3E75-4440-9541-7CCC02792A9B}"/>
    <cellStyle name="40% - Accent3 6 3 2 3 2" xfId="12553" xr:uid="{F6882B7C-6BC4-4BEF-A07B-7B56588CC344}"/>
    <cellStyle name="40% - Accent3 6 3 2 4" xfId="7518" xr:uid="{A7F392E8-7EFE-4683-B7B2-58FDC6624377}"/>
    <cellStyle name="40% - Accent3 6 3 2 4 2" xfId="14711" xr:uid="{025FACB2-65D3-4A70-AC27-93E82B64DAB3}"/>
    <cellStyle name="40% - Accent3 6 3 2 5" xfId="9080" xr:uid="{50E1CDBC-67A5-4EB9-87C2-14CC090C9C1B}"/>
    <cellStyle name="40% - Accent3 6 3 2 5 2" xfId="16110" xr:uid="{27747BB0-D479-42C7-92D0-78C9113E5DCD}"/>
    <cellStyle name="40% - Accent3 6 3 2 6" xfId="10142" xr:uid="{C2BD58D7-1C75-4E8F-8CA4-76431A265725}"/>
    <cellStyle name="40% - Accent3 6 3 3" xfId="3409" xr:uid="{BA8D1E3B-BE1A-4240-A02E-3590673D1898}"/>
    <cellStyle name="40% - Accent3 6 3 3 2" xfId="7519" xr:uid="{D521FABF-E9CD-4261-87D2-28773A837BD5}"/>
    <cellStyle name="40% - Accent3 6 3 3 2 2" xfId="14712" xr:uid="{BC382230-1A1B-4F15-AC77-FF544D599BDB}"/>
    <cellStyle name="40% - Accent3 6 3 3 3" xfId="11077" xr:uid="{91B090A5-09E6-4A06-A653-57EEA07C4906}"/>
    <cellStyle name="40% - Accent3 6 3 4" xfId="4533" xr:uid="{2C79624C-02C8-417C-847C-9B43FB00E8C9}"/>
    <cellStyle name="40% - Accent3 6 3 4 2" xfId="11932" xr:uid="{5A518DC1-76CD-4350-8BA8-1564DBFD2783}"/>
    <cellStyle name="40% - Accent3 6 3 5" xfId="5143" xr:uid="{73BADB42-C654-476F-BD1B-592253661D9C}"/>
    <cellStyle name="40% - Accent3 6 3 5 2" xfId="12552" xr:uid="{BA455D48-B84C-4F10-8328-32B56C0C6056}"/>
    <cellStyle name="40% - Accent3 6 3 6" xfId="6071" xr:uid="{32809241-BEFF-4A06-980C-FB4B984892CD}"/>
    <cellStyle name="40% - Accent3 6 3 6 2" xfId="13254" xr:uid="{DCB45281-C65C-41F5-AFEF-054DF6ACA41C}"/>
    <cellStyle name="40% - Accent3 6 3 7" xfId="6640" xr:uid="{ED3D46F5-9FB4-4E93-99ED-DEE1AF6021CE}"/>
    <cellStyle name="40% - Accent3 6 3 7 2" xfId="13833" xr:uid="{0974959B-BAA5-4A1B-8990-0B2C2BE513B7}"/>
    <cellStyle name="40% - Accent3 6 3 8" xfId="7517" xr:uid="{BFF5A52F-2CFB-498B-AA81-74504627BBED}"/>
    <cellStyle name="40% - Accent3 6 3 8 2" xfId="14710" xr:uid="{CC36DB4F-A2E0-4D43-9AC3-6C9666708AD6}"/>
    <cellStyle name="40% - Accent3 6 3 9" xfId="8501" xr:uid="{7C2B3451-BDB4-4025-B1DA-8EFBD1A169E0}"/>
    <cellStyle name="40% - Accent3 6 3 9 2" xfId="15529" xr:uid="{3D6AA2BA-D64F-4BE8-A9F9-A885783D5311}"/>
    <cellStyle name="40% - Accent3 6 4" xfId="1688" xr:uid="{DDED4774-04BE-4E7C-84AF-B4B765565863}"/>
    <cellStyle name="40% - Accent3 6 4 2" xfId="3411" xr:uid="{497D8818-454B-4A91-8787-F36C44CA9F17}"/>
    <cellStyle name="40% - Accent3 6 4 2 2" xfId="11079" xr:uid="{02754189-1E0D-4929-B37E-E75248B98176}"/>
    <cellStyle name="40% - Accent3 6 4 3" xfId="5145" xr:uid="{DE975BD7-89C8-4E09-A6FC-1640C01E1A4B}"/>
    <cellStyle name="40% - Accent3 6 4 3 2" xfId="12554" xr:uid="{7857235C-5B3F-4035-897E-5856E5E65C37}"/>
    <cellStyle name="40% - Accent3 6 4 4" xfId="7520" xr:uid="{EBFC7CD1-7326-4717-96EB-5B6C0FB284C4}"/>
    <cellStyle name="40% - Accent3 6 4 4 2" xfId="14713" xr:uid="{56ADDA21-C6AA-4EA5-90A8-8C28CAFEAB8B}"/>
    <cellStyle name="40% - Accent3 6 4 5" xfId="8791" xr:uid="{251AF2AC-14B0-44F3-9104-B6F9A3FDEC76}"/>
    <cellStyle name="40% - Accent3 6 4 5 2" xfId="15821" xr:uid="{58FB6FD4-6BD4-4D3A-A028-99F827B822D5}"/>
    <cellStyle name="40% - Accent3 6 4 6" xfId="10143" xr:uid="{29501806-95C6-4B79-9C61-D7916359AB93}"/>
    <cellStyle name="40% - Accent3 6 5" xfId="3404" xr:uid="{F7392920-998D-49DE-AF8A-8F87FC44C3F8}"/>
    <cellStyle name="40% - Accent3 6 5 2" xfId="7521" xr:uid="{2D3D2BFC-8C24-40B6-8BF9-234132F514BB}"/>
    <cellStyle name="40% - Accent3 6 5 2 2" xfId="14714" xr:uid="{842ED8D6-CE17-4A8C-9797-01F8A2071F9E}"/>
    <cellStyle name="40% - Accent3 6 5 3" xfId="11072" xr:uid="{363BC154-553D-4584-AEE0-0430E93CF8F2}"/>
    <cellStyle name="40% - Accent3 6 6" xfId="4231" xr:uid="{355FF5C3-573D-450B-A1A6-35D66466671B}"/>
    <cellStyle name="40% - Accent3 6 6 2" xfId="11633" xr:uid="{02890FAD-DF8F-4D6C-A001-C47DC4527F89}"/>
    <cellStyle name="40% - Accent3 6 7" xfId="5138" xr:uid="{C9AB2171-4818-463E-A6E9-B785BB7740CC}"/>
    <cellStyle name="40% - Accent3 6 7 2" xfId="12547" xr:uid="{B51DEC69-823D-4971-8C33-9B49EB9D367E}"/>
    <cellStyle name="40% - Accent3 6 8" xfId="5782" xr:uid="{70E14906-637A-4977-BE72-19F999AC485E}"/>
    <cellStyle name="40% - Accent3 6 8 2" xfId="12965" xr:uid="{EAF3E5D2-8668-4FD9-98DD-637CBF1DE97E}"/>
    <cellStyle name="40% - Accent3 6 9" xfId="6351" xr:uid="{EDFA3041-CFCC-4FFA-B827-91F165AF1609}"/>
    <cellStyle name="40% - Accent3 6 9 2" xfId="13544" xr:uid="{8472CB45-4D55-46BD-B83C-C7F02C3173BF}"/>
    <cellStyle name="40% - Accent3 7" xfId="272" xr:uid="{D9B38A13-7CC9-4FE8-8E5E-9E3BB3D8DA05}"/>
    <cellStyle name="40% - Accent3 7 10" xfId="8229" xr:uid="{7CE29386-DB93-488F-A1BF-91E7791FB3C3}"/>
    <cellStyle name="40% - Accent3 7 10 2" xfId="15257" xr:uid="{C1892484-1408-4A21-AB39-643DEB88D7BB}"/>
    <cellStyle name="40% - Accent3 7 11" xfId="10144" xr:uid="{3CDF779B-5923-41CE-B884-6ADFA330CC32}"/>
    <cellStyle name="40% - Accent3 7 12" xfId="1689" xr:uid="{59B1F434-AA58-4E1B-A9F4-E821F581493D}"/>
    <cellStyle name="40% - Accent3 7 2" xfId="638" xr:uid="{62127333-7F67-4779-9B59-A90FDB76AB0C}"/>
    <cellStyle name="40% - Accent3 7 2 10" xfId="10145" xr:uid="{E29B1919-78AA-4510-9EAF-1A3FBFBAC1AE}"/>
    <cellStyle name="40% - Accent3 7 2 11" xfId="1690" xr:uid="{C73F014D-19D5-49C5-930A-876F2491FB51}"/>
    <cellStyle name="40% - Accent3 7 2 2" xfId="1691" xr:uid="{BC8B06F8-BFA8-4007-ADE4-A27CC12AD273}"/>
    <cellStyle name="40% - Accent3 7 2 2 2" xfId="3414" xr:uid="{8ADD5EDA-6E92-4E58-BD30-09BBD710086F}"/>
    <cellStyle name="40% - Accent3 7 2 2 2 2" xfId="11082" xr:uid="{3A842140-5631-4054-8647-A4B380BE230E}"/>
    <cellStyle name="40% - Accent3 7 2 2 3" xfId="5148" xr:uid="{7248497A-F111-4CE7-A9EB-126E40F0B49E}"/>
    <cellStyle name="40% - Accent3 7 2 2 3 2" xfId="12557" xr:uid="{11D10A31-80AA-44F5-93E7-56FEA5E3B0E0}"/>
    <cellStyle name="40% - Accent3 7 2 2 4" xfId="7524" xr:uid="{CE06598F-356F-4D9A-B67C-1E56EF302AE2}"/>
    <cellStyle name="40% - Accent3 7 2 2 4 2" xfId="14717" xr:uid="{940F08F5-30FC-4205-A591-F3F5AF4C3470}"/>
    <cellStyle name="40% - Accent3 7 2 2 5" xfId="9097" xr:uid="{D8B09DD1-8A8C-4EB9-9539-F85FAC5B9A18}"/>
    <cellStyle name="40% - Accent3 7 2 2 5 2" xfId="16127" xr:uid="{50820A75-CE05-4369-8E4E-414662B40EBF}"/>
    <cellStyle name="40% - Accent3 7 2 2 6" xfId="10146" xr:uid="{201522A1-FEF6-404A-8448-F1BD878E399A}"/>
    <cellStyle name="40% - Accent3 7 2 3" xfId="3413" xr:uid="{BFAE3CF2-94B3-49E3-AC45-D92745EEA4EC}"/>
    <cellStyle name="40% - Accent3 7 2 3 2" xfId="7525" xr:uid="{560DB68B-CDBA-4A97-946E-FB6B96B8A3CE}"/>
    <cellStyle name="40% - Accent3 7 2 3 2 2" xfId="14718" xr:uid="{525A8D76-787E-46A6-AB98-9BF42238C128}"/>
    <cellStyle name="40% - Accent3 7 2 3 3" xfId="11081" xr:uid="{E769AFCC-9068-4E73-90B5-D63E01BA09A0}"/>
    <cellStyle name="40% - Accent3 7 2 4" xfId="4550" xr:uid="{61460E0B-36C0-47EC-8CAA-9CE5044CEDC3}"/>
    <cellStyle name="40% - Accent3 7 2 4 2" xfId="11949" xr:uid="{C9E84216-C9DD-4600-9EA0-8E895347471C}"/>
    <cellStyle name="40% - Accent3 7 2 5" xfId="5147" xr:uid="{1CE5518F-9524-46A3-9058-60D1CE9B505E}"/>
    <cellStyle name="40% - Accent3 7 2 5 2" xfId="12556" xr:uid="{DC2B7060-1DDE-4964-BF44-A8E333791E9D}"/>
    <cellStyle name="40% - Accent3 7 2 6" xfId="6088" xr:uid="{C71504FF-CF0D-40F4-9B0C-F8AC0340073D}"/>
    <cellStyle name="40% - Accent3 7 2 6 2" xfId="13271" xr:uid="{D88A17B2-13BF-4DF9-8071-C657D46B8EE6}"/>
    <cellStyle name="40% - Accent3 7 2 7" xfId="6657" xr:uid="{5E5E8BB1-7547-43DF-A393-97CB6C5D7384}"/>
    <cellStyle name="40% - Accent3 7 2 7 2" xfId="13850" xr:uid="{DC59D743-50B6-4412-96E9-7C295EFF72AF}"/>
    <cellStyle name="40% - Accent3 7 2 8" xfId="7523" xr:uid="{8F6D2DCF-523E-4C7E-93A1-5060DD17A8A7}"/>
    <cellStyle name="40% - Accent3 7 2 8 2" xfId="14716" xr:uid="{F2A3BFE1-93C8-42BD-8A20-209BC7CAB9F1}"/>
    <cellStyle name="40% - Accent3 7 2 9" xfId="8518" xr:uid="{8CB6A172-460B-42F2-BCD3-6CCEB53A117B}"/>
    <cellStyle name="40% - Accent3 7 2 9 2" xfId="15546" xr:uid="{7FBB942B-61BA-45ED-8A54-72BB039C5711}"/>
    <cellStyle name="40% - Accent3 7 3" xfId="1692" xr:uid="{AE8A0EC4-5FC8-44F5-AB74-90E67BF4200E}"/>
    <cellStyle name="40% - Accent3 7 3 2" xfId="3415" xr:uid="{7E2C881E-950E-48D0-8F95-04256AFB0D5B}"/>
    <cellStyle name="40% - Accent3 7 3 2 2" xfId="11083" xr:uid="{5693F99F-6CBA-4325-AE01-9F39EBB0DEAC}"/>
    <cellStyle name="40% - Accent3 7 3 3" xfId="5149" xr:uid="{20F97F5E-E1D3-4394-862A-A5DDD449C5A8}"/>
    <cellStyle name="40% - Accent3 7 3 3 2" xfId="12558" xr:uid="{D76CECFB-066E-45EE-972F-102EA27BA350}"/>
    <cellStyle name="40% - Accent3 7 3 4" xfId="7526" xr:uid="{4F62C2AB-A436-4D2A-B432-FBDAF2333986}"/>
    <cellStyle name="40% - Accent3 7 3 4 2" xfId="14719" xr:uid="{3AC889F7-9589-4221-9387-D045249163FC}"/>
    <cellStyle name="40% - Accent3 7 3 5" xfId="8808" xr:uid="{D8D25335-58F0-46B0-A882-0FDEE87621AF}"/>
    <cellStyle name="40% - Accent3 7 3 5 2" xfId="15838" xr:uid="{F2107C95-22F0-460D-8DB4-E8A4CAB3F145}"/>
    <cellStyle name="40% - Accent3 7 3 6" xfId="10147" xr:uid="{EC20DFD1-F32F-4498-BAEA-8DCE4F82C389}"/>
    <cellStyle name="40% - Accent3 7 4" xfId="3412" xr:uid="{8FE28D0D-C30D-4597-A6DD-A82AF73A055C}"/>
    <cellStyle name="40% - Accent3 7 4 2" xfId="7527" xr:uid="{E42611A5-0450-4963-8003-834FE6ACBE97}"/>
    <cellStyle name="40% - Accent3 7 4 2 2" xfId="14720" xr:uid="{C7C9921E-3C3C-498E-AFDD-8171D70EAD4E}"/>
    <cellStyle name="40% - Accent3 7 4 3" xfId="11080" xr:uid="{8AAD512B-54B2-4186-AADE-3AE9BF63B99C}"/>
    <cellStyle name="40% - Accent3 7 5" xfId="4248" xr:uid="{09850038-8C87-40B6-96AC-91AD8A5C62DF}"/>
    <cellStyle name="40% - Accent3 7 5 2" xfId="11650" xr:uid="{C1F4E030-6BA0-411F-8C42-D0BC7BB745C7}"/>
    <cellStyle name="40% - Accent3 7 6" xfId="5146" xr:uid="{D6E30F44-7071-4264-BAB5-9254BE97F151}"/>
    <cellStyle name="40% - Accent3 7 6 2" xfId="12555" xr:uid="{B34C3E97-211E-4558-A63A-1262266B66E9}"/>
    <cellStyle name="40% - Accent3 7 7" xfId="5799" xr:uid="{BDDA42DB-83AD-41EE-861A-55D383A42B61}"/>
    <cellStyle name="40% - Accent3 7 7 2" xfId="12982" xr:uid="{E2C5B8CE-F88C-4FA8-A656-75548B499B03}"/>
    <cellStyle name="40% - Accent3 7 8" xfId="6368" xr:uid="{48FE98FB-3088-417F-AEE4-B6D87A76975D}"/>
    <cellStyle name="40% - Accent3 7 8 2" xfId="13561" xr:uid="{843B579B-4F7E-4325-90FC-E824B3DE7266}"/>
    <cellStyle name="40% - Accent3 7 9" xfId="7522" xr:uid="{C3F90531-AC75-4762-A832-CBC3173413E1}"/>
    <cellStyle name="40% - Accent3 7 9 2" xfId="14715" xr:uid="{080B5CB1-8224-4344-A092-177B15EF9B3D}"/>
    <cellStyle name="40% - Accent3 8" xfId="286" xr:uid="{FA0FBE69-9DD0-4CA7-8BF9-90BBECC6CA3D}"/>
    <cellStyle name="40% - Accent3 8 10" xfId="10148" xr:uid="{523FF687-3F78-4BB3-8D5A-19B6EC94F49A}"/>
    <cellStyle name="40% - Accent3 8 11" xfId="1693" xr:uid="{95CE4F75-141A-4C72-A672-E94C873FC0EA}"/>
    <cellStyle name="40% - Accent3 8 2" xfId="652" xr:uid="{E3B025FB-8AFB-4DE1-A895-9A36AD23A9C2}"/>
    <cellStyle name="40% - Accent3 8 2 2" xfId="3417" xr:uid="{57066B3E-516B-4860-B0D6-921C11F1B670}"/>
    <cellStyle name="40% - Accent3 8 2 2 2" xfId="11085" xr:uid="{CF3A5BBF-4A77-40F7-BA03-78B468822506}"/>
    <cellStyle name="40% - Accent3 8 2 3" xfId="5151" xr:uid="{1C2F23B4-22C3-41A7-BACE-BD68F192824C}"/>
    <cellStyle name="40% - Accent3 8 2 3 2" xfId="12560" xr:uid="{B75B3E65-9E33-4557-AE3C-2CEB2B7FE512}"/>
    <cellStyle name="40% - Accent3 8 2 4" xfId="7529" xr:uid="{6D7A71C0-720A-402B-8F98-962EA5545F98}"/>
    <cellStyle name="40% - Accent3 8 2 4 2" xfId="14722" xr:uid="{2DE7721A-543B-4F56-A5E7-D1A678BACD23}"/>
    <cellStyle name="40% - Accent3 8 2 5" xfId="8954" xr:uid="{A3A902AD-D44D-49F8-ABA3-754742C33B3A}"/>
    <cellStyle name="40% - Accent3 8 2 5 2" xfId="15984" xr:uid="{348B359D-1D5C-4904-91FE-C65E038A5E21}"/>
    <cellStyle name="40% - Accent3 8 2 6" xfId="10149" xr:uid="{BCB5A2D5-B81D-4342-BF02-A60C622E4B57}"/>
    <cellStyle name="40% - Accent3 8 2 7" xfId="1694" xr:uid="{FA58D2D2-2770-4D89-80C7-A622022AE8E5}"/>
    <cellStyle name="40% - Accent3 8 3" xfId="3416" xr:uid="{1F4107C9-49CA-4D65-9F8C-8A76C53C27DA}"/>
    <cellStyle name="40% - Accent3 8 3 2" xfId="7530" xr:uid="{137EB6DE-2B9F-4BC3-A17E-C0777AD4A40C}"/>
    <cellStyle name="40% - Accent3 8 3 2 2" xfId="14723" xr:uid="{A36585E5-1E30-49BE-8668-F23AC5BF3496}"/>
    <cellStyle name="40% - Accent3 8 3 3" xfId="11084" xr:uid="{A8D10F20-DAA5-4871-B7D6-E04F6F7CCBC2}"/>
    <cellStyle name="40% - Accent3 8 4" xfId="4397" xr:uid="{074BF799-105B-4DF5-B060-0A2760A9A5B3}"/>
    <cellStyle name="40% - Accent3 8 4 2" xfId="11798" xr:uid="{439C18C9-6589-4952-AA13-A0C27B0F5212}"/>
    <cellStyle name="40% - Accent3 8 5" xfId="5150" xr:uid="{43490F32-CC8D-493D-94F3-8F66DEDD693D}"/>
    <cellStyle name="40% - Accent3 8 5 2" xfId="12559" xr:uid="{19AD5C0A-86E3-45CC-889B-B9ACE2AD2EA4}"/>
    <cellStyle name="40% - Accent3 8 6" xfId="5945" xr:uid="{3F4DCCC3-4810-496E-B2F8-8E2C19B404DC}"/>
    <cellStyle name="40% - Accent3 8 6 2" xfId="13128" xr:uid="{44191824-82CB-40D7-AD67-00CEC45BF82F}"/>
    <cellStyle name="40% - Accent3 8 7" xfId="6514" xr:uid="{C5B47713-F4E0-4311-9F0E-7401BF27E26C}"/>
    <cellStyle name="40% - Accent3 8 7 2" xfId="13707" xr:uid="{E8959E7F-76BD-4A96-86E3-56D567A0FB42}"/>
    <cellStyle name="40% - Accent3 8 8" xfId="7528" xr:uid="{8511AB45-7A51-4FB2-958F-F46545477DBF}"/>
    <cellStyle name="40% - Accent3 8 8 2" xfId="14721" xr:uid="{9D4BD7E6-6C24-4511-8161-BB60FCE0736B}"/>
    <cellStyle name="40% - Accent3 8 9" xfId="8375" xr:uid="{778C32ED-EED2-4847-85DF-F9B306FACE45}"/>
    <cellStyle name="40% - Accent3 8 9 2" xfId="15403" xr:uid="{FE139B58-D1E8-4407-A749-98D91E57FA67}"/>
    <cellStyle name="40% - Accent3 9" xfId="299" xr:uid="{E32A76DD-567B-438A-BD7E-ACDA3B8DB650}"/>
    <cellStyle name="40% - Accent3 9 2" xfId="665" xr:uid="{09377C9D-C68F-4BE5-97E2-E9F31D0E10AC}"/>
    <cellStyle name="40% - Accent3 9 2 2" xfId="11086" xr:uid="{6A5FCAF3-E836-4834-8450-BAF73B133470}"/>
    <cellStyle name="40% - Accent3 9 2 3" xfId="3418" xr:uid="{B884AFF1-593C-46CD-BA20-6C117A3CDAA2}"/>
    <cellStyle name="40% - Accent3 9 3" xfId="5152" xr:uid="{61FB4E20-4827-4E1D-9068-331B4A46EE97}"/>
    <cellStyle name="40% - Accent3 9 3 2" xfId="12561" xr:uid="{5CEFEFBE-6A8A-4BC5-B4AB-16A247C72EAB}"/>
    <cellStyle name="40% - Accent3 9 4" xfId="7531" xr:uid="{11B2E858-B0D6-4B89-8AFA-4D7D6E6E8815}"/>
    <cellStyle name="40% - Accent3 9 4 2" xfId="14724" xr:uid="{08C12A36-7FFC-48BB-8C8D-CCEF68142316}"/>
    <cellStyle name="40% - Accent3 9 5" xfId="9336" xr:uid="{FA3A1544-B0F7-4C14-9500-93A90B85121E}"/>
    <cellStyle name="40% - Accent3 9 5 2" xfId="16319" xr:uid="{979A3AD4-A36A-45E1-ACD9-9C70D8E0A1A9}"/>
    <cellStyle name="40% - Accent3 9 6" xfId="10150" xr:uid="{FC2E7B51-BC46-445F-BD62-681272BFDCC4}"/>
    <cellStyle name="40% - Accent3 9 7" xfId="1695" xr:uid="{CB78B44C-38E3-4AFA-A1BD-0A3C568C91E8}"/>
    <cellStyle name="40% - Accent4" xfId="36" builtinId="43" customBuiltin="1"/>
    <cellStyle name="40% - Accent4 10" xfId="314" xr:uid="{DB76F839-28E6-45B5-A0CD-5064B77EAA47}"/>
    <cellStyle name="40% - Accent4 10 2" xfId="680" xr:uid="{0C2F143A-8713-4011-A6F0-9E17B1BF55E3}"/>
    <cellStyle name="40% - Accent4 10 2 2" xfId="5155" xr:uid="{EE4B904D-80F6-4F1D-8789-488F2E707BD2}"/>
    <cellStyle name="40% - Accent4 10 2 2 2" xfId="12564" xr:uid="{FF04D437-EE5A-4A00-BE00-99CD60AB6F51}"/>
    <cellStyle name="40% - Accent4 10 2 3" xfId="7534" xr:uid="{6A292A33-5B9F-4F43-8382-1FE1131BC9EB}"/>
    <cellStyle name="40% - Accent4 10 2 3 2" xfId="14727" xr:uid="{F38D202E-2815-47B9-85B4-D10EB70BCE95}"/>
    <cellStyle name="40% - Accent4 10 2 4" xfId="11088" xr:uid="{7A7155B1-42E0-40E7-8F51-80A004D959BF}"/>
    <cellStyle name="40% - Accent4 10 2 5" xfId="3420" xr:uid="{932E423D-1AF4-43DD-8599-D9390D3A2057}"/>
    <cellStyle name="40% - Accent4 10 3" xfId="5154" xr:uid="{0162E64F-D36C-49FC-BAC6-0A929229751E}"/>
    <cellStyle name="40% - Accent4 10 3 2" xfId="12563" xr:uid="{B394153C-50CF-4D26-8C5F-3600CE20B0C1}"/>
    <cellStyle name="40% - Accent4 10 4" xfId="7533" xr:uid="{4B72EBEF-6A84-4516-B34D-824703A5E35B}"/>
    <cellStyle name="40% - Accent4 10 4 2" xfId="14726" xr:uid="{A82E64C0-3B97-412F-8AB8-6668930145DB}"/>
    <cellStyle name="40% - Accent4 10 5" xfId="9426" xr:uid="{26FBF945-59C2-4A7F-8E5D-E88954EA80CD}"/>
    <cellStyle name="40% - Accent4 10 5 2" xfId="16409" xr:uid="{706D6D1D-8348-40C9-A8C5-0A856FDDB36B}"/>
    <cellStyle name="40% - Accent4 10 6" xfId="10152" xr:uid="{49F6EFAE-8957-4024-BACB-EF2025F0E938}"/>
    <cellStyle name="40% - Accent4 10 7" xfId="1697" xr:uid="{31599ABB-4F09-44AD-9E04-EDD631C04C37}"/>
    <cellStyle name="40% - Accent4 11" xfId="327" xr:uid="{23F4DD07-7F3F-4115-BC5C-9E1F6D3DAE64}"/>
    <cellStyle name="40% - Accent4 11 2" xfId="693" xr:uid="{5886E227-22A7-4EAD-8B15-8FAE44D58490}"/>
    <cellStyle name="40% - Accent4 11 2 2" xfId="11089" xr:uid="{0CDB5CDC-D904-4860-ADC2-3DBB9BE11417}"/>
    <cellStyle name="40% - Accent4 11 2 3" xfId="3421" xr:uid="{ABA5F455-4F93-436E-A603-931BA700BD95}"/>
    <cellStyle name="40% - Accent4 11 3" xfId="5156" xr:uid="{4012D774-65F7-42C5-B9FD-58450719ED4F}"/>
    <cellStyle name="40% - Accent4 11 3 2" xfId="12565" xr:uid="{ECBBABF6-5550-443B-A0CF-E47FC925791D}"/>
    <cellStyle name="40% - Accent4 11 4" xfId="7535" xr:uid="{9690F169-0885-440E-B673-5A0DF688D910}"/>
    <cellStyle name="40% - Accent4 11 4 2" xfId="14728" xr:uid="{4FBD2143-C70B-4B1E-B208-B179395DB11A}"/>
    <cellStyle name="40% - Accent4 11 5" xfId="9515" xr:uid="{03AE5122-417A-42F5-8171-11490BC44F0E}"/>
    <cellStyle name="40% - Accent4 11 5 2" xfId="16498" xr:uid="{4FAEBCE9-AFC3-4246-87A5-FDE3B4643426}"/>
    <cellStyle name="40% - Accent4 11 6" xfId="10153" xr:uid="{4BB8FBF1-15CD-436E-90D2-0E938FD2F47C}"/>
    <cellStyle name="40% - Accent4 11 7" xfId="1698" xr:uid="{495D6D8D-73C9-421C-8D66-CC59F90AC6CA}"/>
    <cellStyle name="40% - Accent4 12" xfId="340" xr:uid="{9E13445F-046A-4DB9-B758-EA08EA0CE977}"/>
    <cellStyle name="40% - Accent4 12 2" xfId="706" xr:uid="{F20617CA-1FA4-4541-9CA5-FA601D42C610}"/>
    <cellStyle name="40% - Accent4 12 2 2" xfId="3423" xr:uid="{37EBCE27-E6D9-412A-98F2-AAF16FCD9741}"/>
    <cellStyle name="40% - Accent4 12 2 2 2" xfId="11091" xr:uid="{72E45DA2-9165-442F-B8EF-E849A26CB463}"/>
    <cellStyle name="40% - Accent4 12 2 3" xfId="5158" xr:uid="{EFD9F74D-8208-44A7-9A4E-D623D7F26BAA}"/>
    <cellStyle name="40% - Accent4 12 2 3 2" xfId="12567" xr:uid="{37C06D2B-1EF9-4969-BC16-3C8F25D37E7D}"/>
    <cellStyle name="40% - Accent4 12 2 4" xfId="7537" xr:uid="{A1EC781D-63FF-40C2-8BB0-23031FA01F62}"/>
    <cellStyle name="40% - Accent4 12 2 4 2" xfId="14730" xr:uid="{4F387F5C-7444-4A7F-8C38-3E67A52FD8C3}"/>
    <cellStyle name="40% - Accent4 12 2 5" xfId="10155" xr:uid="{1ECBE839-4B96-43A2-A3EE-2F25092D27D8}"/>
    <cellStyle name="40% - Accent4 12 2 6" xfId="1700" xr:uid="{1D689C3F-3E4F-44FB-A488-90D4622156F8}"/>
    <cellStyle name="40% - Accent4 12 3" xfId="3422" xr:uid="{F376F647-9FBD-4471-BCD7-49EE5C9631EB}"/>
    <cellStyle name="40% - Accent4 12 3 2" xfId="11090" xr:uid="{8BECF92B-F18E-4426-B105-F1911E551B18}"/>
    <cellStyle name="40% - Accent4 12 4" xfId="5157" xr:uid="{5C922AE6-45A7-42D9-909D-F02E3F7F6151}"/>
    <cellStyle name="40% - Accent4 12 4 2" xfId="12566" xr:uid="{A1F2824C-3F7A-4F62-A200-A14B27B14E54}"/>
    <cellStyle name="40% - Accent4 12 5" xfId="7536" xr:uid="{E4203C80-C98E-4E68-B320-C87E64C92E57}"/>
    <cellStyle name="40% - Accent4 12 5 2" xfId="14729" xr:uid="{F48F0028-A7B3-4F61-82E1-617C4B986929}"/>
    <cellStyle name="40% - Accent4 12 6" xfId="8669" xr:uid="{9D12DA6A-F306-49F1-ACCC-9780E98D97AC}"/>
    <cellStyle name="40% - Accent4 12 6 2" xfId="15699" xr:uid="{8559E91C-8836-4F62-97C2-3EC0DF85EE87}"/>
    <cellStyle name="40% - Accent4 12 7" xfId="10154" xr:uid="{6BC00196-5C07-4071-8130-CE6174A46E03}"/>
    <cellStyle name="40% - Accent4 12 8" xfId="1699" xr:uid="{454A003D-A556-4EC9-9F1F-B95B5476E3DE}"/>
    <cellStyle name="40% - Accent4 13" xfId="353" xr:uid="{DB2267E5-77E9-4F3E-A6BB-4DF0F172478B}"/>
    <cellStyle name="40% - Accent4 13 2" xfId="721" xr:uid="{60ED18D1-72A5-4CE3-AE1C-6E31140054EE}"/>
    <cellStyle name="40% - Accent4 13 2 2" xfId="11092" xr:uid="{AB481A39-9D5F-41FD-A4AA-07E34B07AD23}"/>
    <cellStyle name="40% - Accent4 13 2 3" xfId="3424" xr:uid="{921462FD-D5BB-42DC-BABE-984BA874323F}"/>
    <cellStyle name="40% - Accent4 13 3" xfId="5159" xr:uid="{DC706852-7DB4-4443-9408-F23E257B0281}"/>
    <cellStyle name="40% - Accent4 13 3 2" xfId="12568" xr:uid="{4C2D5434-449D-490E-87AC-32E8B2DD46C3}"/>
    <cellStyle name="40% - Accent4 13 4" xfId="7538" xr:uid="{81871DED-EA11-425A-9841-810C16785C67}"/>
    <cellStyle name="40% - Accent4 13 4 2" xfId="14731" xr:uid="{8D7CECAA-CE5E-4FEF-BC1C-04B04B81CCA3}"/>
    <cellStyle name="40% - Accent4 13 5" xfId="10156" xr:uid="{6BF6CDD5-F04D-4ABD-BB0C-19C22B212B44}"/>
    <cellStyle name="40% - Accent4 13 6" xfId="1701" xr:uid="{C65332A3-10AC-42D1-9151-CF94CE256039}"/>
    <cellStyle name="40% - Accent4 14" xfId="366" xr:uid="{6CE972B3-225A-46A1-9E24-613A20A4B638}"/>
    <cellStyle name="40% - Accent4 14 2" xfId="734" xr:uid="{BAFB03D6-29B6-4E47-84F2-1FCB3CB65962}"/>
    <cellStyle name="40% - Accent4 14 2 2" xfId="11093" xr:uid="{6113320E-61D6-4EB7-8D55-A081248F404D}"/>
    <cellStyle name="40% - Accent4 14 2 3" xfId="3425" xr:uid="{3008AF03-D72E-4C5F-9E65-22781ED8403E}"/>
    <cellStyle name="40% - Accent4 14 3" xfId="5160" xr:uid="{73C19DB9-14F0-4A5E-A693-C42E0D364694}"/>
    <cellStyle name="40% - Accent4 14 3 2" xfId="12569" xr:uid="{FD2895D9-7514-4204-8BCE-605761D5DBF7}"/>
    <cellStyle name="40% - Accent4 14 4" xfId="7539" xr:uid="{ABA0F92F-2289-4A2E-BC92-2E4341BE006F}"/>
    <cellStyle name="40% - Accent4 14 4 2" xfId="14732" xr:uid="{12B48726-88CC-4064-B61F-BB3A9587B3EE}"/>
    <cellStyle name="40% - Accent4 14 5" xfId="10157" xr:uid="{9F0BC03C-16D8-4C07-947F-9F42AEFEEF28}"/>
    <cellStyle name="40% - Accent4 14 6" xfId="1702" xr:uid="{393B2B4F-649E-4846-A766-050EAE0A465F}"/>
    <cellStyle name="40% - Accent4 15" xfId="379" xr:uid="{C46CABFB-FA63-431B-A32E-1527DFB8FDD4}"/>
    <cellStyle name="40% - Accent4 15 2" xfId="747" xr:uid="{C48EF9BB-349E-43C4-B365-BCE3ABB09287}"/>
    <cellStyle name="40% - Accent4 15 2 2" xfId="11094" xr:uid="{5A48FEA7-CAC0-45DD-AEBE-76F222BE66E6}"/>
    <cellStyle name="40% - Accent4 15 2 3" xfId="3426" xr:uid="{FBD2A482-A7E2-4384-937B-7B0FC04B0D48}"/>
    <cellStyle name="40% - Accent4 15 3" xfId="5161" xr:uid="{08DB6BA8-1802-4D9F-B7A5-AA7AD0286039}"/>
    <cellStyle name="40% - Accent4 15 3 2" xfId="12570" xr:uid="{3174F3F5-74D5-451F-ADA2-5A9A646477BA}"/>
    <cellStyle name="40% - Accent4 15 4" xfId="7540" xr:uid="{1EA333DB-3C8A-4E80-9521-330C7F2905A0}"/>
    <cellStyle name="40% - Accent4 15 4 2" xfId="14733" xr:uid="{55936527-856B-4DFE-950D-9E6E084A64D7}"/>
    <cellStyle name="40% - Accent4 15 5" xfId="10158" xr:uid="{5435A59E-7CAC-462F-AD52-D342CC3AD306}"/>
    <cellStyle name="40% - Accent4 15 6" xfId="1703" xr:uid="{816292EC-400E-46A7-AABC-EBF991E03B66}"/>
    <cellStyle name="40% - Accent4 16" xfId="392" xr:uid="{9F0F353A-16CF-409F-8D04-88C881A3DF16}"/>
    <cellStyle name="40% - Accent4 16 2" xfId="760" xr:uid="{CA01D78A-9498-4AC6-BA4D-8450C59484C3}"/>
    <cellStyle name="40% - Accent4 16 2 2" xfId="11095" xr:uid="{3986818A-D609-4E83-ADB0-785FE1D151A1}"/>
    <cellStyle name="40% - Accent4 16 2 3" xfId="3427" xr:uid="{2D46BC7E-42EC-4FB5-8A5E-4448DF2EAA90}"/>
    <cellStyle name="40% - Accent4 16 3" xfId="5162" xr:uid="{FCB02418-D51C-4E4C-BF84-DC25ADB05176}"/>
    <cellStyle name="40% - Accent4 16 3 2" xfId="12571" xr:uid="{9850D1F5-D596-4186-BBB0-327DBF33CC2C}"/>
    <cellStyle name="40% - Accent4 16 4" xfId="7541" xr:uid="{9DD26CCA-0228-4B46-8A7D-2B02DFFA41C9}"/>
    <cellStyle name="40% - Accent4 16 4 2" xfId="14734" xr:uid="{89AC6A7E-2E5F-4D81-83EB-105A91415856}"/>
    <cellStyle name="40% - Accent4 16 5" xfId="10159" xr:uid="{4CA07587-5615-43EC-8A73-871790BDBA1E}"/>
    <cellStyle name="40% - Accent4 16 6" xfId="1704" xr:uid="{66FA3D6B-1408-4E01-8635-B8084AB58D0B}"/>
    <cellStyle name="40% - Accent4 17" xfId="405" xr:uid="{040F2F29-F712-473F-BFAB-A168ED1581CD}"/>
    <cellStyle name="40% - Accent4 17 2" xfId="773" xr:uid="{55B5C244-9DA5-44CD-9FAF-3D9D27FE1CAB}"/>
    <cellStyle name="40% - Accent4 17 2 2" xfId="11096" xr:uid="{633F38DF-5DEA-4F08-9C08-21B372013A29}"/>
    <cellStyle name="40% - Accent4 17 2 3" xfId="3428" xr:uid="{EC91A946-F334-4566-8F91-4DF5771D62B4}"/>
    <cellStyle name="40% - Accent4 17 3" xfId="5163" xr:uid="{B09E0F54-EA8F-4BAB-BFB3-20C42E921844}"/>
    <cellStyle name="40% - Accent4 17 3 2" xfId="12572" xr:uid="{10E81859-0CE0-4DF9-AF0C-96BAC6B873CE}"/>
    <cellStyle name="40% - Accent4 17 4" xfId="7542" xr:uid="{0A9C24B8-F193-4248-BAFF-8BDADAA80E19}"/>
    <cellStyle name="40% - Accent4 17 4 2" xfId="14735" xr:uid="{30A7459E-CD01-42F2-AAEA-18CA83FE4CAE}"/>
    <cellStyle name="40% - Accent4 17 5" xfId="10160" xr:uid="{8DF642FA-97F2-4C2A-90DA-761421E1F4FE}"/>
    <cellStyle name="40% - Accent4 17 6" xfId="1705" xr:uid="{60A2E1F3-A0CD-46F7-B837-0FA47F2268F9}"/>
    <cellStyle name="40% - Accent4 18" xfId="418" xr:uid="{CC70EF08-9416-4139-9197-097098AAD000}"/>
    <cellStyle name="40% - Accent4 18 2" xfId="786" xr:uid="{EEFA92C5-DCCA-496F-81E5-16F9E83D74D1}"/>
    <cellStyle name="40% - Accent4 18 2 2" xfId="11097" xr:uid="{E580CFD4-2C46-4B57-AF7A-DD37BB3163DE}"/>
    <cellStyle name="40% - Accent4 18 2 3" xfId="3429" xr:uid="{2AB0D0AB-2FEF-4DAD-A983-061255E46812}"/>
    <cellStyle name="40% - Accent4 18 3" xfId="5164" xr:uid="{9903E7F2-4110-45B0-94D2-EEDF7F436742}"/>
    <cellStyle name="40% - Accent4 18 3 2" xfId="12573" xr:uid="{F979407E-2A68-46EE-88EC-EF390F9940AA}"/>
    <cellStyle name="40% - Accent4 18 4" xfId="7543" xr:uid="{48D5D741-4FEA-4BBA-924B-8B7AE31935B3}"/>
    <cellStyle name="40% - Accent4 18 4 2" xfId="14736" xr:uid="{5A3C5726-EB28-4872-8B25-12325BB9ABF9}"/>
    <cellStyle name="40% - Accent4 18 5" xfId="10161" xr:uid="{D48CD71C-AFCE-4D46-BACB-778EA252A151}"/>
    <cellStyle name="40% - Accent4 18 6" xfId="1706" xr:uid="{0870CAF2-87DF-4398-BC12-57E3C862F245}"/>
    <cellStyle name="40% - Accent4 19" xfId="431" xr:uid="{1A29A922-4743-480A-B867-F57E121422C2}"/>
    <cellStyle name="40% - Accent4 19 2" xfId="799" xr:uid="{577FB243-3CCC-45B5-B3A7-37201C071C20}"/>
    <cellStyle name="40% - Accent4 19 2 2" xfId="11436" xr:uid="{378ED825-BABC-467A-B274-0EAA09966B64}"/>
    <cellStyle name="40% - Accent4 19 3" xfId="5165" xr:uid="{4D452E84-DD98-4A49-BD41-C4BF3ADCAA8B}"/>
    <cellStyle name="40% - Accent4 19 3 2" xfId="12574" xr:uid="{12521456-D0F0-487A-B30E-A56410962952}"/>
    <cellStyle name="40% - Accent4 19 4" xfId="7544" xr:uid="{65B11B1F-0A81-4B53-8045-015FD7AE9415}"/>
    <cellStyle name="40% - Accent4 19 4 2" xfId="14737" xr:uid="{4406C162-8D86-4061-A663-D617F4FE3917}"/>
    <cellStyle name="40% - Accent4 19 5" xfId="10499" xr:uid="{5562FF8D-C9CD-47B2-8F63-34C289F0D8B3}"/>
    <cellStyle name="40% - Accent4 2" xfId="203" xr:uid="{CA1C2A33-B08B-41FD-9D63-FA6FE870D1CD}"/>
    <cellStyle name="40% - Accent4 2 10" xfId="4142" xr:uid="{3ABA99C2-48F5-47AF-A510-CE7B40FBAC93}"/>
    <cellStyle name="40% - Accent4 2 10 2" xfId="7546" xr:uid="{AA4A54C8-4005-483F-9AEE-E235515E56B7}"/>
    <cellStyle name="40% - Accent4 2 10 2 2" xfId="14739" xr:uid="{F3DF9597-6507-4F3B-B9D3-304C2EB86531}"/>
    <cellStyle name="40% - Accent4 2 10 3" xfId="11544" xr:uid="{19A63F38-A6A1-4790-B2F7-438FA0B0A183}"/>
    <cellStyle name="40% - Accent4 2 11" xfId="5166" xr:uid="{809A8D56-3A4D-443C-9AA5-F176E10FD131}"/>
    <cellStyle name="40% - Accent4 2 11 2" xfId="12575" xr:uid="{0907B1FB-3115-44D8-B895-F16B18BCABC8}"/>
    <cellStyle name="40% - Accent4 2 12" xfId="5715" xr:uid="{2B4B5700-F508-462D-9543-FB589964AF66}"/>
    <cellStyle name="40% - Accent4 2 12 2" xfId="12898" xr:uid="{2CF20126-5C75-45CD-A094-0B60699FCA9E}"/>
    <cellStyle name="40% - Accent4 2 13" xfId="6284" xr:uid="{54883F48-4516-4F1C-9EE9-456634E70C4D}"/>
    <cellStyle name="40% - Accent4 2 13 2" xfId="13477" xr:uid="{873D86CE-D856-40EC-9FFB-ACA541B50372}"/>
    <cellStyle name="40% - Accent4 2 14" xfId="7545" xr:uid="{C4A27B81-767D-4CAD-B9A0-28D87CAFE334}"/>
    <cellStyle name="40% - Accent4 2 14 2" xfId="14738" xr:uid="{FFF09407-3F30-4468-8281-2244AD020735}"/>
    <cellStyle name="40% - Accent4 2 15" xfId="8145" xr:uid="{78F7C7CE-0156-4E12-93B1-6E63A8FC57E7}"/>
    <cellStyle name="40% - Accent4 2 15 2" xfId="15173" xr:uid="{3E432DB3-143C-45A7-B5E0-85B4EF805A4C}"/>
    <cellStyle name="40% - Accent4 2 16" xfId="9570" xr:uid="{93CEE953-A832-4188-B43C-9321E299B3C8}"/>
    <cellStyle name="40% - Accent4 2 17" xfId="10162" xr:uid="{4F0C4AC2-A0B3-481C-A311-9967CD04F073}"/>
    <cellStyle name="40% - Accent4 2 18" xfId="1707" xr:uid="{67F52C50-C5FF-40A0-9EC4-8744AD5201BD}"/>
    <cellStyle name="40% - Accent4 2 2" xfId="571" xr:uid="{DF6138DE-4046-4F8B-9511-5DF4F56A99E7}"/>
    <cellStyle name="40% - Accent4 2 2 10" xfId="7547" xr:uid="{BFE99486-362E-4BA0-88A5-F646225117C5}"/>
    <cellStyle name="40% - Accent4 2 2 10 2" xfId="14740" xr:uid="{BFA0F856-1DCB-4DBB-A1FE-FC5A4A0CD951}"/>
    <cellStyle name="40% - Accent4 2 2 11" xfId="8191" xr:uid="{32EB424F-116E-4A8A-BFC3-AADED27A788F}"/>
    <cellStyle name="40% - Accent4 2 2 11 2" xfId="15219" xr:uid="{FB0609A3-9E16-4D44-85CB-F1355580D21B}"/>
    <cellStyle name="40% - Accent4 2 2 12" xfId="10163" xr:uid="{E13D3C62-7D9F-491C-B377-FFD7E4AAFE7A}"/>
    <cellStyle name="40% - Accent4 2 2 13" xfId="1708" xr:uid="{7F44AA12-B9EF-4828-85C3-C2D8209B913A}"/>
    <cellStyle name="40% - Accent4 2 2 2" xfId="1709" xr:uid="{CEDD8392-4D4E-4EE7-BB97-0DB258084F5D}"/>
    <cellStyle name="40% - Accent4 2 2 2 10" xfId="8334" xr:uid="{AD78EA48-44A1-49D9-9103-2D326CA675B5}"/>
    <cellStyle name="40% - Accent4 2 2 2 10 2" xfId="15362" xr:uid="{84DD0DE9-CEEB-40C0-984B-CA4405C7D3EA}"/>
    <cellStyle name="40% - Accent4 2 2 2 11" xfId="10164" xr:uid="{BCE7D4AA-8902-40BE-9A57-085C10EB4D09}"/>
    <cellStyle name="40% - Accent4 2 2 2 2" xfId="1710" xr:uid="{B0611EA7-FF83-4DE8-A71A-29FF43841C70}"/>
    <cellStyle name="40% - Accent4 2 2 2 2 10" xfId="10165" xr:uid="{DAA93099-2343-4CCE-B305-CFFB38443D72}"/>
    <cellStyle name="40% - Accent4 2 2 2 2 2" xfId="1711" xr:uid="{C97C7DBB-389A-4B9F-A48B-A334D98867A8}"/>
    <cellStyle name="40% - Accent4 2 2 2 2 2 2" xfId="3434" xr:uid="{B94354D9-5302-4FA3-B484-487B8E27E59D}"/>
    <cellStyle name="40% - Accent4 2 2 2 2 2 2 2" xfId="11102" xr:uid="{E0BA5DE1-0D28-4AF7-B4B3-18969569E4CC}"/>
    <cellStyle name="40% - Accent4 2 2 2 2 2 3" xfId="5170" xr:uid="{36CEA186-6F13-4981-987F-6614823AE40D}"/>
    <cellStyle name="40% - Accent4 2 2 2 2 2 3 2" xfId="12579" xr:uid="{BD833620-01BB-4D6F-8DB3-F1C33859DECA}"/>
    <cellStyle name="40% - Accent4 2 2 2 2 2 4" xfId="7550" xr:uid="{4987AC41-5B3E-416D-AAA6-B91446E8C13D}"/>
    <cellStyle name="40% - Accent4 2 2 2 2 2 4 2" xfId="14743" xr:uid="{EEC8AE9D-C559-45EB-BDB3-9A75F86378E2}"/>
    <cellStyle name="40% - Accent4 2 2 2 2 2 5" xfId="9202" xr:uid="{6F8A7DCD-389A-4CE7-AB9D-170996BD0BE0}"/>
    <cellStyle name="40% - Accent4 2 2 2 2 2 5 2" xfId="16232" xr:uid="{B3E25FDB-1AEB-40A7-8CAE-1C1C0B1827D5}"/>
    <cellStyle name="40% - Accent4 2 2 2 2 2 6" xfId="10166" xr:uid="{6B50C24A-322E-4D14-A177-503CFEA7E0B2}"/>
    <cellStyle name="40% - Accent4 2 2 2 2 3" xfId="3433" xr:uid="{F5D9B383-48B1-48B9-AAFB-A818C66B1A59}"/>
    <cellStyle name="40% - Accent4 2 2 2 2 3 2" xfId="7551" xr:uid="{A8C04DDD-7ADE-4B3A-AD42-1B1F51F55426}"/>
    <cellStyle name="40% - Accent4 2 2 2 2 3 2 2" xfId="14744" xr:uid="{B3293746-6606-4477-A3C0-7FD15B505E79}"/>
    <cellStyle name="40% - Accent4 2 2 2 2 3 3" xfId="11101" xr:uid="{2AB72673-3AA3-4BDD-95DC-0FFBF93EBEBD}"/>
    <cellStyle name="40% - Accent4 2 2 2 2 4" xfId="4655" xr:uid="{B55CFB29-97CF-4D70-B77B-7D522DD88F26}"/>
    <cellStyle name="40% - Accent4 2 2 2 2 4 2" xfId="12054" xr:uid="{E3E33707-06EB-4B3A-BC42-F5C975C65856}"/>
    <cellStyle name="40% - Accent4 2 2 2 2 5" xfId="5169" xr:uid="{75606A3E-757E-4E8E-B051-15AD5F97D265}"/>
    <cellStyle name="40% - Accent4 2 2 2 2 5 2" xfId="12578" xr:uid="{A37874CD-C10F-4E60-BCA4-213F3DC30FC2}"/>
    <cellStyle name="40% - Accent4 2 2 2 2 6" xfId="6193" xr:uid="{B111708C-A587-426D-8ADA-126E96E8A279}"/>
    <cellStyle name="40% - Accent4 2 2 2 2 6 2" xfId="13376" xr:uid="{0571A1F8-F2D3-4DB5-B1A8-14BB323CF9D0}"/>
    <cellStyle name="40% - Accent4 2 2 2 2 7" xfId="6762" xr:uid="{A4962360-C8EF-4442-B03C-B10E0AED8A2B}"/>
    <cellStyle name="40% - Accent4 2 2 2 2 7 2" xfId="13955" xr:uid="{9C1DD115-219E-4C85-8BC2-7E220CEDBE64}"/>
    <cellStyle name="40% - Accent4 2 2 2 2 8" xfId="7549" xr:uid="{1315E62F-E781-4C1A-9444-462A148CFE53}"/>
    <cellStyle name="40% - Accent4 2 2 2 2 8 2" xfId="14742" xr:uid="{C60FFA75-83CC-4A2F-9180-B5EB3E286102}"/>
    <cellStyle name="40% - Accent4 2 2 2 2 9" xfId="8623" xr:uid="{116B9CBF-5DB4-4D04-AFBF-3356D75382EF}"/>
    <cellStyle name="40% - Accent4 2 2 2 2 9 2" xfId="15651" xr:uid="{F5B63146-E60C-4D9C-A82B-35D0D64DDECF}"/>
    <cellStyle name="40% - Accent4 2 2 2 3" xfId="1712" xr:uid="{69A2FAC3-8241-4808-AA62-FD472C433EE6}"/>
    <cellStyle name="40% - Accent4 2 2 2 3 2" xfId="3435" xr:uid="{DCC8B195-F6E3-49DC-B7C3-680E228C897C}"/>
    <cellStyle name="40% - Accent4 2 2 2 3 2 2" xfId="11103" xr:uid="{4F845468-BE47-4CA7-A481-90252EC2E5C1}"/>
    <cellStyle name="40% - Accent4 2 2 2 3 3" xfId="5171" xr:uid="{B1F4FC1B-A250-4030-B22F-ADF1FA5D262A}"/>
    <cellStyle name="40% - Accent4 2 2 2 3 3 2" xfId="12580" xr:uid="{D9E38B57-A9CD-433B-9016-1DC19FC9FDFB}"/>
    <cellStyle name="40% - Accent4 2 2 2 3 4" xfId="7552" xr:uid="{0EF40417-3419-4689-88AD-D233E4BBCC17}"/>
    <cellStyle name="40% - Accent4 2 2 2 3 4 2" xfId="14745" xr:uid="{46EDE1F6-B7D5-4C01-8B43-E90EBC84BA22}"/>
    <cellStyle name="40% - Accent4 2 2 2 3 5" xfId="8913" xr:uid="{620F9B35-836C-4E1B-9CC2-72CA20277D9A}"/>
    <cellStyle name="40% - Accent4 2 2 2 3 5 2" xfId="15943" xr:uid="{41C67626-CF13-4E96-A391-489A498A9952}"/>
    <cellStyle name="40% - Accent4 2 2 2 3 6" xfId="10167" xr:uid="{10AD599C-74CD-49DB-B486-370D9818DEF7}"/>
    <cellStyle name="40% - Accent4 2 2 2 4" xfId="3432" xr:uid="{F27848B1-E2F1-467B-B7DA-B15569C16C71}"/>
    <cellStyle name="40% - Accent4 2 2 2 4 2" xfId="7553" xr:uid="{DEA82977-B2DC-4AA8-A09C-175E1DE27460}"/>
    <cellStyle name="40% - Accent4 2 2 2 4 2 2" xfId="14746" xr:uid="{C5006A3B-E5FD-4732-A5D1-8DD909ED1C02}"/>
    <cellStyle name="40% - Accent4 2 2 2 4 3" xfId="11100" xr:uid="{DCA3530D-6A10-4B42-8953-2AB66C626605}"/>
    <cellStyle name="40% - Accent4 2 2 2 5" xfId="4355" xr:uid="{291EC353-C4D8-465B-875D-2E4CE806DED9}"/>
    <cellStyle name="40% - Accent4 2 2 2 5 2" xfId="11757" xr:uid="{FF74004A-E74E-484D-8B7B-755F93AAEA26}"/>
    <cellStyle name="40% - Accent4 2 2 2 6" xfId="5168" xr:uid="{6DC0BA37-84F2-4443-9866-E6CDBADF91E7}"/>
    <cellStyle name="40% - Accent4 2 2 2 6 2" xfId="12577" xr:uid="{3AEA88EB-EE92-4AAE-B984-353CC122F99D}"/>
    <cellStyle name="40% - Accent4 2 2 2 7" xfId="5904" xr:uid="{8CDD3676-8776-4222-85F2-EBAD26783457}"/>
    <cellStyle name="40% - Accent4 2 2 2 7 2" xfId="13087" xr:uid="{7B3036BD-B0E4-4198-874F-FA4C3CA99CF3}"/>
    <cellStyle name="40% - Accent4 2 2 2 8" xfId="6473" xr:uid="{4004987C-3077-48F8-9B75-AF66C32B3622}"/>
    <cellStyle name="40% - Accent4 2 2 2 8 2" xfId="13666" xr:uid="{05165417-223D-46FB-9B30-C82F79A742E7}"/>
    <cellStyle name="40% - Accent4 2 2 2 9" xfId="7548" xr:uid="{7762F504-76AD-48DB-A5D1-8BB2968B5750}"/>
    <cellStyle name="40% - Accent4 2 2 2 9 2" xfId="14741" xr:uid="{F016EBB6-D7B0-442E-9B04-3E2BDC3404EA}"/>
    <cellStyle name="40% - Accent4 2 2 3" xfId="1713" xr:uid="{A052F74A-489A-4651-9DD0-317D36465CCB}"/>
    <cellStyle name="40% - Accent4 2 2 3 10" xfId="10168" xr:uid="{933296B4-267D-48C2-B48B-F4D354F3D432}"/>
    <cellStyle name="40% - Accent4 2 2 3 2" xfId="1714" xr:uid="{1C773685-B019-4616-B252-C3BB476836F8}"/>
    <cellStyle name="40% - Accent4 2 2 3 2 2" xfId="3437" xr:uid="{FA7F11FE-1288-4320-96FA-A450DD412A1E}"/>
    <cellStyle name="40% - Accent4 2 2 3 2 2 2" xfId="11105" xr:uid="{6222B32F-1575-445A-9714-FF770CFAD70B}"/>
    <cellStyle name="40% - Accent4 2 2 3 2 3" xfId="5173" xr:uid="{4006389D-EF63-403E-B0F2-37D3629D024C}"/>
    <cellStyle name="40% - Accent4 2 2 3 2 3 2" xfId="12582" xr:uid="{D53DFEF3-4BCA-48AD-A818-38638EFEEB0B}"/>
    <cellStyle name="40% - Accent4 2 2 3 2 4" xfId="7555" xr:uid="{ADB9827A-B1C0-46B0-8BEE-D901CC2CF5DD}"/>
    <cellStyle name="40% - Accent4 2 2 3 2 4 2" xfId="14748" xr:uid="{DB21D864-3727-4020-87D3-957466261402}"/>
    <cellStyle name="40% - Accent4 2 2 3 2 5" xfId="9059" xr:uid="{F977235A-46FE-4A5F-93F0-6978F567B499}"/>
    <cellStyle name="40% - Accent4 2 2 3 2 5 2" xfId="16089" xr:uid="{1FCF95AE-BDCE-4061-8D37-D4F445531D09}"/>
    <cellStyle name="40% - Accent4 2 2 3 2 6" xfId="10169" xr:uid="{2A160CA1-165E-47C2-BAB8-9F7DD64E1979}"/>
    <cellStyle name="40% - Accent4 2 2 3 3" xfId="3436" xr:uid="{0C5E8972-33B3-4C99-8744-43ADC1042EF6}"/>
    <cellStyle name="40% - Accent4 2 2 3 3 2" xfId="7556" xr:uid="{F73EB779-2EBF-4D5E-9B9A-205B7899FCC8}"/>
    <cellStyle name="40% - Accent4 2 2 3 3 2 2" xfId="14749" xr:uid="{750FACAB-EEA2-4DAD-918A-5421106AC984}"/>
    <cellStyle name="40% - Accent4 2 2 3 3 3" xfId="11104" xr:uid="{5168CD76-1079-4ED7-B612-E4819342486D}"/>
    <cellStyle name="40% - Accent4 2 2 3 4" xfId="4512" xr:uid="{110475C0-58C7-4A00-B5E4-67E9799A3847}"/>
    <cellStyle name="40% - Accent4 2 2 3 4 2" xfId="11911" xr:uid="{908F2AF7-4CCC-4373-AB36-FEB45AD93308}"/>
    <cellStyle name="40% - Accent4 2 2 3 5" xfId="5172" xr:uid="{869C3E03-7EA5-4CCD-B81E-56D2C6315ABE}"/>
    <cellStyle name="40% - Accent4 2 2 3 5 2" xfId="12581" xr:uid="{CB6D7BBE-1A62-4890-82C6-89D1D6908650}"/>
    <cellStyle name="40% - Accent4 2 2 3 6" xfId="6050" xr:uid="{C92C2FE8-D53E-4DB5-95C8-7DC3D50DC194}"/>
    <cellStyle name="40% - Accent4 2 2 3 6 2" xfId="13233" xr:uid="{DD95C37D-7CFF-447F-BC76-8DF35AF89D25}"/>
    <cellStyle name="40% - Accent4 2 2 3 7" xfId="6619" xr:uid="{4822916C-CEC2-4CA3-8334-872A13D3211F}"/>
    <cellStyle name="40% - Accent4 2 2 3 7 2" xfId="13812" xr:uid="{E7E2DBCF-B152-41F4-B8E3-8CA539C4395F}"/>
    <cellStyle name="40% - Accent4 2 2 3 8" xfId="7554" xr:uid="{BAD96B7C-62DF-4373-8E49-E13254A20CB4}"/>
    <cellStyle name="40% - Accent4 2 2 3 8 2" xfId="14747" xr:uid="{0820D6E5-8A4B-4E47-AEF6-F46079CFFDD3}"/>
    <cellStyle name="40% - Accent4 2 2 3 9" xfId="8480" xr:uid="{52C93959-89CE-49F1-9B4D-E3D43AD8D843}"/>
    <cellStyle name="40% - Accent4 2 2 3 9 2" xfId="15508" xr:uid="{31195748-D76B-4846-8C33-0467B00CADE1}"/>
    <cellStyle name="40% - Accent4 2 2 4" xfId="1715" xr:uid="{F8DF7D7C-7765-42EB-B1AC-5D3E23C06856}"/>
    <cellStyle name="40% - Accent4 2 2 4 2" xfId="3438" xr:uid="{34C7BD20-D885-4E5C-B643-890F59002395}"/>
    <cellStyle name="40% - Accent4 2 2 4 2 2" xfId="11106" xr:uid="{3461E5F6-0852-4C17-B26C-9189B41AFAB9}"/>
    <cellStyle name="40% - Accent4 2 2 4 3" xfId="5174" xr:uid="{EAC897DD-AF3C-4764-9D56-86730C1C8A23}"/>
    <cellStyle name="40% - Accent4 2 2 4 3 2" xfId="12583" xr:uid="{E84FF603-34A8-426E-AFC3-9BFE4B579F7D}"/>
    <cellStyle name="40% - Accent4 2 2 4 4" xfId="7557" xr:uid="{8A8C4A73-0156-4A21-97E9-A51BE25C2834}"/>
    <cellStyle name="40% - Accent4 2 2 4 4 2" xfId="14750" xr:uid="{853198C2-780D-4DBA-A055-C07368EEBB0B}"/>
    <cellStyle name="40% - Accent4 2 2 4 5" xfId="9404" xr:uid="{17E82251-73E7-43A2-A5E9-969FBD4400E5}"/>
    <cellStyle name="40% - Accent4 2 2 4 5 2" xfId="16387" xr:uid="{B459C1EC-090B-4837-B73B-99FE82C949C9}"/>
    <cellStyle name="40% - Accent4 2 2 4 6" xfId="10170" xr:uid="{C3F61F2E-40D7-478D-AB28-9AA72F3692D6}"/>
    <cellStyle name="40% - Accent4 2 2 5" xfId="3431" xr:uid="{EE689B70-B11B-4E20-A745-FEE7C6CAB216}"/>
    <cellStyle name="40% - Accent4 2 2 5 2" xfId="7558" xr:uid="{76BB4F17-F87C-4049-B188-D7727E89A055}"/>
    <cellStyle name="40% - Accent4 2 2 5 2 2" xfId="14751" xr:uid="{E7FBB233-7FF1-446D-880A-CF9419DE5EB6}"/>
    <cellStyle name="40% - Accent4 2 2 5 3" xfId="9493" xr:uid="{4915BA55-A902-4F0F-BF73-C50BA1F0E791}"/>
    <cellStyle name="40% - Accent4 2 2 5 3 2" xfId="16476" xr:uid="{4FB0C0E7-7E66-476E-9EDA-F992FA335D3E}"/>
    <cellStyle name="40% - Accent4 2 2 5 4" xfId="11099" xr:uid="{CFC31A8E-3931-4484-852C-3182D32532AC}"/>
    <cellStyle name="40% - Accent4 2 2 6" xfId="4210" xr:uid="{AD6075EB-E60F-4F07-9D57-CB8383527B1A}"/>
    <cellStyle name="40% - Accent4 2 2 6 2" xfId="8770" xr:uid="{6D4C9E43-CDA2-4F08-8926-3B6C0A4ACEC3}"/>
    <cellStyle name="40% - Accent4 2 2 6 2 2" xfId="15800" xr:uid="{156489B7-EAB0-42F1-B229-882B0294C3CE}"/>
    <cellStyle name="40% - Accent4 2 2 6 3" xfId="11612" xr:uid="{4162AC6B-6FF3-454C-BDC6-3F239FB518EA}"/>
    <cellStyle name="40% - Accent4 2 2 7" xfId="5167" xr:uid="{F3D21CFF-0D33-47B2-8A04-46108C00F4FD}"/>
    <cellStyle name="40% - Accent4 2 2 7 2" xfId="12576" xr:uid="{A52C9A99-C95B-40B7-B360-D74F6D454C0A}"/>
    <cellStyle name="40% - Accent4 2 2 8" xfId="5761" xr:uid="{01A0A301-93C9-4E06-A1B2-9F9FDFF86E22}"/>
    <cellStyle name="40% - Accent4 2 2 8 2" xfId="12944" xr:uid="{DA2A5EA6-B8E5-4E95-B69B-3AFD84D7F2D9}"/>
    <cellStyle name="40% - Accent4 2 2 9" xfId="6330" xr:uid="{A00B56C1-BB08-442E-89E5-D26C26C26465}"/>
    <cellStyle name="40% - Accent4 2 2 9 2" xfId="13523" xr:uid="{9E89BDA6-A39E-41B9-90D9-C76B455CE006}"/>
    <cellStyle name="40% - Accent4 2 3" xfId="1716" xr:uid="{B1944F75-D0C5-41F9-858B-E46F1DA9FFC6}"/>
    <cellStyle name="40% - Accent4 2 3 10" xfId="8288" xr:uid="{FB0A3916-C68F-4310-8B64-CB36FE3C957A}"/>
    <cellStyle name="40% - Accent4 2 3 10 2" xfId="15316" xr:uid="{98F8C2AB-4F3C-4FB4-B77E-DD9056CDD7A6}"/>
    <cellStyle name="40% - Accent4 2 3 11" xfId="10171" xr:uid="{2D5A597F-C7E6-4137-AF7D-FAE8A22B8F7F}"/>
    <cellStyle name="40% - Accent4 2 3 2" xfId="1717" xr:uid="{F7B438B2-6C8F-47EB-9936-7DC808D36EF8}"/>
    <cellStyle name="40% - Accent4 2 3 2 10" xfId="10172" xr:uid="{44CCECD0-160C-4ADD-83EB-B6851CD34516}"/>
    <cellStyle name="40% - Accent4 2 3 2 2" xfId="1718" xr:uid="{27BC1493-6028-45ED-9481-2953E513D980}"/>
    <cellStyle name="40% - Accent4 2 3 2 2 2" xfId="3441" xr:uid="{6F4A3C0A-E887-4401-8697-6E4F63CF6384}"/>
    <cellStyle name="40% - Accent4 2 3 2 2 2 2" xfId="11109" xr:uid="{1B463AE9-23E9-4ED5-A549-DB9D84657D03}"/>
    <cellStyle name="40% - Accent4 2 3 2 2 3" xfId="5177" xr:uid="{0C133034-1DBB-4B58-AE2C-6A208AFCDEF2}"/>
    <cellStyle name="40% - Accent4 2 3 2 2 3 2" xfId="12586" xr:uid="{ED79912B-39EC-4C42-9D09-61B5A3ECBEA2}"/>
    <cellStyle name="40% - Accent4 2 3 2 2 4" xfId="7561" xr:uid="{A45FD574-F7C3-4CFB-BD72-00A461A4D006}"/>
    <cellStyle name="40% - Accent4 2 3 2 2 4 2" xfId="14754" xr:uid="{B7912895-0392-439B-9345-5F3503E47AF9}"/>
    <cellStyle name="40% - Accent4 2 3 2 2 5" xfId="9156" xr:uid="{BB7B2FCD-918D-4942-BC4A-DF6D9FC71D29}"/>
    <cellStyle name="40% - Accent4 2 3 2 2 5 2" xfId="16186" xr:uid="{ED7A02CF-B418-4DA5-9C19-B5A62E876B1E}"/>
    <cellStyle name="40% - Accent4 2 3 2 2 6" xfId="10173" xr:uid="{76F42D3E-BEB9-4A48-85E3-CFCAA363188C}"/>
    <cellStyle name="40% - Accent4 2 3 2 3" xfId="3440" xr:uid="{749FC1B3-3C54-436B-93DF-73626752DB85}"/>
    <cellStyle name="40% - Accent4 2 3 2 3 2" xfId="7562" xr:uid="{D1AF62E6-0E55-455A-A6B4-940247573635}"/>
    <cellStyle name="40% - Accent4 2 3 2 3 2 2" xfId="14755" xr:uid="{0188DE12-936E-4032-9425-2711EC2638DF}"/>
    <cellStyle name="40% - Accent4 2 3 2 3 3" xfId="11108" xr:uid="{7C73D9AC-BDB8-40D1-8C3E-15A0969E3DC5}"/>
    <cellStyle name="40% - Accent4 2 3 2 4" xfId="4609" xr:uid="{3CD0AD70-2002-4402-8C79-82F7390A599E}"/>
    <cellStyle name="40% - Accent4 2 3 2 4 2" xfId="12008" xr:uid="{7D6679FE-E2AF-4E3F-B3F9-20079726AF7D}"/>
    <cellStyle name="40% - Accent4 2 3 2 5" xfId="5176" xr:uid="{D2F91B2C-8CAE-4FB8-8C86-E909B5E6CD6D}"/>
    <cellStyle name="40% - Accent4 2 3 2 5 2" xfId="12585" xr:uid="{5FA5341D-B9B6-457A-8563-3A7E4FDEDE71}"/>
    <cellStyle name="40% - Accent4 2 3 2 6" xfId="6147" xr:uid="{4F0BBBC0-768E-4136-8DD1-828C0EE5C4FA}"/>
    <cellStyle name="40% - Accent4 2 3 2 6 2" xfId="13330" xr:uid="{AAB52856-596B-40B3-9FB8-A5751798FFFD}"/>
    <cellStyle name="40% - Accent4 2 3 2 7" xfId="6716" xr:uid="{453DF71F-7378-4FCA-9FEA-49246C51F98B}"/>
    <cellStyle name="40% - Accent4 2 3 2 7 2" xfId="13909" xr:uid="{DF90CA8D-6FD2-4C47-8BAF-A635299686F5}"/>
    <cellStyle name="40% - Accent4 2 3 2 8" xfId="7560" xr:uid="{135529F3-377C-482C-BAA2-F79C0054C085}"/>
    <cellStyle name="40% - Accent4 2 3 2 8 2" xfId="14753" xr:uid="{C08F841C-1287-4FCE-8E18-E25EC889F7F2}"/>
    <cellStyle name="40% - Accent4 2 3 2 9" xfId="8577" xr:uid="{4EACE8D2-A88D-4775-BA80-C584941C53DC}"/>
    <cellStyle name="40% - Accent4 2 3 2 9 2" xfId="15605" xr:uid="{81722164-9E02-459F-AD82-C552361D461B}"/>
    <cellStyle name="40% - Accent4 2 3 3" xfId="1719" xr:uid="{0B6EC5C2-CD9A-4CBD-B115-0B649528F332}"/>
    <cellStyle name="40% - Accent4 2 3 3 2" xfId="3442" xr:uid="{7CAE5BA6-2A9C-4867-9D6B-0BE45291E719}"/>
    <cellStyle name="40% - Accent4 2 3 3 2 2" xfId="11110" xr:uid="{1A692988-0D5D-40B3-ACB2-58F1F5147E19}"/>
    <cellStyle name="40% - Accent4 2 3 3 3" xfId="5178" xr:uid="{3F9E4172-0AE1-4CD7-A477-B05C31410AFD}"/>
    <cellStyle name="40% - Accent4 2 3 3 3 2" xfId="12587" xr:uid="{07C68620-6C1F-4A72-9236-CB86AF5D67B5}"/>
    <cellStyle name="40% - Accent4 2 3 3 4" xfId="7563" xr:uid="{95395523-92E4-42FD-86DA-3A5691C0A876}"/>
    <cellStyle name="40% - Accent4 2 3 3 4 2" xfId="14756" xr:uid="{671D9590-5F5F-4262-AB95-E8EA04720150}"/>
    <cellStyle name="40% - Accent4 2 3 3 5" xfId="8867" xr:uid="{FDBE4C57-E622-496D-B14C-3DC95E905728}"/>
    <cellStyle name="40% - Accent4 2 3 3 5 2" xfId="15897" xr:uid="{D47B57C3-C408-45C1-8BE5-FCCC7AE86658}"/>
    <cellStyle name="40% - Accent4 2 3 3 6" xfId="10174" xr:uid="{533EB400-8D09-45DB-8016-6741493B2728}"/>
    <cellStyle name="40% - Accent4 2 3 4" xfId="3439" xr:uid="{2A4B2753-FBA2-40C0-9FEB-6B3911337E99}"/>
    <cellStyle name="40% - Accent4 2 3 4 2" xfId="7564" xr:uid="{E3A838A0-197F-42E0-B582-E96CA550CE87}"/>
    <cellStyle name="40% - Accent4 2 3 4 2 2" xfId="14757" xr:uid="{A78BA1D9-8903-4050-B13C-61909D9EFF77}"/>
    <cellStyle name="40% - Accent4 2 3 4 3" xfId="11107" xr:uid="{2A0729B0-5B54-487C-B8F3-A921BAD906BE}"/>
    <cellStyle name="40% - Accent4 2 3 5" xfId="4309" xr:uid="{D24FC31B-1F87-469C-81AE-8BBD5B607817}"/>
    <cellStyle name="40% - Accent4 2 3 5 2" xfId="11711" xr:uid="{2E71C42F-245C-4BEA-A1F5-88FB45ABA1F9}"/>
    <cellStyle name="40% - Accent4 2 3 6" xfId="5175" xr:uid="{06E98CC1-76F1-436B-B874-88DFABB3F190}"/>
    <cellStyle name="40% - Accent4 2 3 6 2" xfId="12584" xr:uid="{1502B458-3347-4AA5-804C-F9893D172BEF}"/>
    <cellStyle name="40% - Accent4 2 3 7" xfId="5858" xr:uid="{FC87F2C5-3769-4C29-AFBB-1CAE79D35F73}"/>
    <cellStyle name="40% - Accent4 2 3 7 2" xfId="13041" xr:uid="{16BB24CF-F8BD-4265-98EB-4CBAF5C5251A}"/>
    <cellStyle name="40% - Accent4 2 3 8" xfId="6427" xr:uid="{B2A14330-F8FA-40B0-A1BB-306004636A45}"/>
    <cellStyle name="40% - Accent4 2 3 8 2" xfId="13620" xr:uid="{DACF2977-E662-49E0-9B6A-2C86BE47CAD2}"/>
    <cellStyle name="40% - Accent4 2 3 9" xfId="7559" xr:uid="{4BB5140A-4FD8-4D60-92E9-D369D3B046C9}"/>
    <cellStyle name="40% - Accent4 2 3 9 2" xfId="14752" xr:uid="{7C96E1FB-40C9-47CF-9AE6-EE37CDFA20D8}"/>
    <cellStyle name="40% - Accent4 2 4" xfId="1720" xr:uid="{394D9B4A-096F-40F2-80A2-312A10DE79E5}"/>
    <cellStyle name="40% - Accent4 2 4 10" xfId="10175" xr:uid="{7A611BC8-3731-4A92-A1ED-832ACE30688D}"/>
    <cellStyle name="40% - Accent4 2 4 2" xfId="1721" xr:uid="{7C5782D7-F38F-4AA3-8D25-61A2A2447C61}"/>
    <cellStyle name="40% - Accent4 2 4 2 2" xfId="3444" xr:uid="{CE8DBE68-39AD-4F1F-893C-6AFE0A7166E3}"/>
    <cellStyle name="40% - Accent4 2 4 2 2 2" xfId="11112" xr:uid="{7FBF34C6-B8FF-44F1-AF2C-8B89BA81549D}"/>
    <cellStyle name="40% - Accent4 2 4 2 3" xfId="5180" xr:uid="{65F16388-BB6B-4AC7-8DCE-7BA597E98E21}"/>
    <cellStyle name="40% - Accent4 2 4 2 3 2" xfId="12589" xr:uid="{145EF01F-F072-467E-AF7D-441E766D2DD0}"/>
    <cellStyle name="40% - Accent4 2 4 2 4" xfId="7566" xr:uid="{C6676485-21B5-46F2-B5C3-1E5386A90D4E}"/>
    <cellStyle name="40% - Accent4 2 4 2 4 2" xfId="14759" xr:uid="{14A219FE-DD94-4923-92F1-6D0290428CA5}"/>
    <cellStyle name="40% - Accent4 2 4 2 5" xfId="9013" xr:uid="{03071F1A-CA97-4D3E-8E17-97CDCD9F05F9}"/>
    <cellStyle name="40% - Accent4 2 4 2 5 2" xfId="16043" xr:uid="{9D0049E3-A4A4-4DDA-A116-EE5519D57AD4}"/>
    <cellStyle name="40% - Accent4 2 4 2 6" xfId="10176" xr:uid="{124868E3-9A43-4827-B315-D182D6D0130C}"/>
    <cellStyle name="40% - Accent4 2 4 3" xfId="3443" xr:uid="{A1854629-24F8-4DD8-A32C-5926DD53E8D1}"/>
    <cellStyle name="40% - Accent4 2 4 3 2" xfId="7567" xr:uid="{241B2CAE-8F23-4CF7-B59B-7DA4B2474BB8}"/>
    <cellStyle name="40% - Accent4 2 4 3 2 2" xfId="14760" xr:uid="{38968349-81C2-4D61-9A96-D14178A18BD2}"/>
    <cellStyle name="40% - Accent4 2 4 3 3" xfId="11111" xr:uid="{FF8F1E77-E509-4755-8719-2924B009CE5D}"/>
    <cellStyle name="40% - Accent4 2 4 4" xfId="4466" xr:uid="{49485AE6-1F0C-4D2B-A186-71CC23DED23D}"/>
    <cellStyle name="40% - Accent4 2 4 4 2" xfId="11865" xr:uid="{3BDA049B-21ED-4D96-BED9-DDBCFBE1518A}"/>
    <cellStyle name="40% - Accent4 2 4 5" xfId="5179" xr:uid="{3AFC95FC-3698-4A47-ABD8-2BBF2B589DB9}"/>
    <cellStyle name="40% - Accent4 2 4 5 2" xfId="12588" xr:uid="{B4902422-B6B1-4591-B9CE-07DBBAAF0470}"/>
    <cellStyle name="40% - Accent4 2 4 6" xfId="6004" xr:uid="{073149EB-B96A-45E6-A033-97948342A2EE}"/>
    <cellStyle name="40% - Accent4 2 4 6 2" xfId="13187" xr:uid="{E645376D-C655-4B49-A535-7ED31AAE308B}"/>
    <cellStyle name="40% - Accent4 2 4 7" xfId="6573" xr:uid="{A0DA5654-9617-4854-BADB-AE7E1E7235CF}"/>
    <cellStyle name="40% - Accent4 2 4 7 2" xfId="13766" xr:uid="{48BA5CE5-78E4-4501-9B9A-27E8DEB28273}"/>
    <cellStyle name="40% - Accent4 2 4 8" xfId="7565" xr:uid="{5309C62E-61EB-464A-8BD4-5F92258FE7B4}"/>
    <cellStyle name="40% - Accent4 2 4 8 2" xfId="14758" xr:uid="{77B4108D-BBE5-4B1C-AE25-B30A5B1B5EC6}"/>
    <cellStyle name="40% - Accent4 2 4 9" xfId="8434" xr:uid="{9D3C62BD-9406-4250-8A48-17541630A635}"/>
    <cellStyle name="40% - Accent4 2 4 9 2" xfId="15462" xr:uid="{C1BAE8D6-8262-45EE-877E-34308FDDC888}"/>
    <cellStyle name="40% - Accent4 2 5" xfId="1722" xr:uid="{047448BB-79E4-4136-AA7C-5890B1AAFDC0}"/>
    <cellStyle name="40% - Accent4 2 5 2" xfId="1723" xr:uid="{B74A1E25-0364-4A3B-83A4-DE3C8885F9C9}"/>
    <cellStyle name="40% - Accent4 2 5 2 2" xfId="3446" xr:uid="{EDF5E3BD-C03E-48CA-867B-BD9F08744478}"/>
    <cellStyle name="40% - Accent4 2 5 2 2 2" xfId="11114" xr:uid="{86EF7A33-5D54-4F7E-9432-DF037A79A26E}"/>
    <cellStyle name="40% - Accent4 2 5 2 3" xfId="5182" xr:uid="{F29445DC-F0BA-4C8B-A6EF-3BD9DC0FA14E}"/>
    <cellStyle name="40% - Accent4 2 5 2 3 2" xfId="12591" xr:uid="{09012FB2-1E08-42ED-BC9B-416725F81B3A}"/>
    <cellStyle name="40% - Accent4 2 5 2 4" xfId="7569" xr:uid="{789ACA76-C704-49EF-85FB-CDE1460C4DA0}"/>
    <cellStyle name="40% - Accent4 2 5 2 4 2" xfId="14762" xr:uid="{092964E8-37DF-4ED3-B0FF-FCF3BC8DC640}"/>
    <cellStyle name="40% - Accent4 2 5 2 5" xfId="10178" xr:uid="{8572D914-91BF-49C8-A350-DCD024EDBA4E}"/>
    <cellStyle name="40% - Accent4 2 5 3" xfId="3445" xr:uid="{459C0DC3-3877-43AB-B4D5-03F5C7A8B7A3}"/>
    <cellStyle name="40% - Accent4 2 5 3 2" xfId="11113" xr:uid="{5604C2ED-D389-4EE4-BF20-92A5E6DE2592}"/>
    <cellStyle name="40% - Accent4 2 5 4" xfId="5181" xr:uid="{1ADD6BB4-2F92-411B-A157-E64CD70A81F6}"/>
    <cellStyle name="40% - Accent4 2 5 4 2" xfId="12590" xr:uid="{5E4F8C50-90C0-4EA4-825D-F7A9B23544A2}"/>
    <cellStyle name="40% - Accent4 2 5 5" xfId="7568" xr:uid="{B707AE2D-949A-4B07-A562-D1946B3598E9}"/>
    <cellStyle name="40% - Accent4 2 5 5 2" xfId="14761" xr:uid="{5A3D5199-9095-40F6-A59B-9435E90FF59E}"/>
    <cellStyle name="40% - Accent4 2 5 6" xfId="9250" xr:uid="{CAA21F95-2485-4125-BE26-7DAC26E71724}"/>
    <cellStyle name="40% - Accent4 2 5 6 2" xfId="16280" xr:uid="{7E94E595-2166-48AF-ADD7-E2000DA7ACE8}"/>
    <cellStyle name="40% - Accent4 2 5 7" xfId="10177" xr:uid="{9CE1EC43-63C7-4C5C-8F32-85C69BFDC3F6}"/>
    <cellStyle name="40% - Accent4 2 6" xfId="1724" xr:uid="{223DF3D6-5B61-48CD-A612-580386FF1121}"/>
    <cellStyle name="40% - Accent4 2 6 2" xfId="3447" xr:uid="{A11F4082-6C37-4EA1-89F4-A60D123D6FBE}"/>
    <cellStyle name="40% - Accent4 2 6 2 2" xfId="11115" xr:uid="{5ED12441-D0DF-48BD-A8B7-705680EE323D}"/>
    <cellStyle name="40% - Accent4 2 6 3" xfId="5183" xr:uid="{2B01AD53-3B73-420A-A271-539C4231763D}"/>
    <cellStyle name="40% - Accent4 2 6 3 2" xfId="12592" xr:uid="{C78BBA43-2409-47A7-A684-1E2B7F8001B0}"/>
    <cellStyle name="40% - Accent4 2 6 4" xfId="7570" xr:uid="{AA41792A-7FCC-4D9B-BDA8-BBF5B5C4E7D4}"/>
    <cellStyle name="40% - Accent4 2 6 4 2" xfId="14763" xr:uid="{88319F33-684B-45B8-A95F-02230E234AD0}"/>
    <cellStyle name="40% - Accent4 2 6 5" xfId="9358" xr:uid="{90048ED2-0D76-4A73-AD37-BDD2D720B92A}"/>
    <cellStyle name="40% - Accent4 2 6 5 2" xfId="16341" xr:uid="{15F1D9CE-8D1B-4B02-BAC8-252746C50E4E}"/>
    <cellStyle name="40% - Accent4 2 6 6" xfId="10179" xr:uid="{6807A774-0D6F-4076-849D-43A2B6669335}"/>
    <cellStyle name="40% - Accent4 2 7" xfId="1725" xr:uid="{4A2712DD-B9DC-4239-A7DE-85AFA5D287D1}"/>
    <cellStyle name="40% - Accent4 2 7 2" xfId="3448" xr:uid="{83AC73AB-6F0A-4A73-B90B-CF3477B58988}"/>
    <cellStyle name="40% - Accent4 2 7 2 2" xfId="11116" xr:uid="{3B04D422-27E8-4FCF-91F9-93AF328DE37F}"/>
    <cellStyle name="40% - Accent4 2 7 3" xfId="5184" xr:uid="{8590C715-9B60-4510-A609-1FE0C8896BBC}"/>
    <cellStyle name="40% - Accent4 2 7 3 2" xfId="12593" xr:uid="{66A836EF-B021-4B7D-8534-F96B91C853C9}"/>
    <cellStyle name="40% - Accent4 2 7 4" xfId="7571" xr:uid="{7D0E183C-DD44-4F83-B338-1F113061D543}"/>
    <cellStyle name="40% - Accent4 2 7 4 2" xfId="14764" xr:uid="{85C2F917-E58D-47FC-991B-85074A635587}"/>
    <cellStyle name="40% - Accent4 2 7 5" xfId="9447" xr:uid="{E32E1751-0AF2-49AA-AE58-DF9D806C1D8B}"/>
    <cellStyle name="40% - Accent4 2 7 5 2" xfId="16430" xr:uid="{1CB48A13-FEBE-436B-B17C-9A9C63E9F043}"/>
    <cellStyle name="40% - Accent4 2 7 6" xfId="10180" xr:uid="{63B59B73-EE6A-42CE-93F4-7DE795F07836}"/>
    <cellStyle name="40% - Accent4 2 8" xfId="2869" xr:uid="{19183C03-E75D-4766-AA32-35BB7F19AFB0}"/>
    <cellStyle name="40% - Accent4 2 8 2" xfId="5185" xr:uid="{E0BCA231-D112-4CB8-A089-6A363BFDAE09}"/>
    <cellStyle name="40% - Accent4 2 8 2 2" xfId="12594" xr:uid="{33BCD7C6-65AE-45DA-AAF2-7630C9D2CE03}"/>
    <cellStyle name="40% - Accent4 2 8 3" xfId="7572" xr:uid="{70D99FF6-FD1D-452F-B6ED-D26C4000A3AF}"/>
    <cellStyle name="40% - Accent4 2 8 3 2" xfId="14765" xr:uid="{69EA2D91-76C4-4090-BB5A-8A3CF086B098}"/>
    <cellStyle name="40% - Accent4 2 8 4" xfId="8724" xr:uid="{B98C371C-C6D4-4C0D-8CF6-9BE20A929DAD}"/>
    <cellStyle name="40% - Accent4 2 8 4 2" xfId="15754" xr:uid="{FBA85CD1-0BF0-435E-B369-22AE8C4B488D}"/>
    <cellStyle name="40% - Accent4 2 8 5" xfId="10533" xr:uid="{52531A1B-B5C5-405B-AEAA-C9143DCDA0E7}"/>
    <cellStyle name="40% - Accent4 2 9" xfId="3430" xr:uid="{80B9B9A1-B51B-404E-A41F-DA77FF5697F7}"/>
    <cellStyle name="40% - Accent4 2 9 2" xfId="5186" xr:uid="{D842C5B3-EA3F-4779-831E-2DF17D9076F7}"/>
    <cellStyle name="40% - Accent4 2 9 2 2" xfId="12595" xr:uid="{DA53EFD9-8F64-4884-9B9C-60590398A6F2}"/>
    <cellStyle name="40% - Accent4 2 9 3" xfId="7573" xr:uid="{FD5742DB-68D0-4BC5-B6DA-0C9818B67ADE}"/>
    <cellStyle name="40% - Accent4 2 9 3 2" xfId="14766" xr:uid="{D117DED7-1384-4D61-B715-614E56C641EE}"/>
    <cellStyle name="40% - Accent4 2 9 4" xfId="11098" xr:uid="{AEA33D10-5DA4-4A3D-9D45-A5335ADCA473}"/>
    <cellStyle name="40% - Accent4 20" xfId="444" xr:uid="{01BA3688-F401-480A-96C4-B1DE42F01A70}"/>
    <cellStyle name="40% - Accent4 20 2" xfId="812" xr:uid="{C083FBAE-DEBC-49C5-8332-C60F56C33BF5}"/>
    <cellStyle name="40% - Accent4 20 2 2" xfId="12596" xr:uid="{253EB328-5E29-4C84-82A6-43E379A51846}"/>
    <cellStyle name="40% - Accent4 20 3" xfId="7574" xr:uid="{2F83D467-BF65-4C61-AD72-41F71361B0C9}"/>
    <cellStyle name="40% - Accent4 20 3 2" xfId="14767" xr:uid="{9AE62C85-AE42-4B8F-9072-0DFFB7090634}"/>
    <cellStyle name="40% - Accent4 20 4" xfId="10516" xr:uid="{CDD69B59-F8B4-4CC8-909D-8DFC29579BCE}"/>
    <cellStyle name="40% - Accent4 21" xfId="465" xr:uid="{948BBB0D-981E-40E2-A754-A3898EF93BC7}"/>
    <cellStyle name="40% - Accent4 21 2" xfId="826" xr:uid="{8295AC8F-6C0F-4E7F-AB35-1E511DA1A4DE}"/>
    <cellStyle name="40% - Accent4 21 2 2" xfId="12597" xr:uid="{FEB57A17-F31E-4F4D-8FD6-71AADCE0549C}"/>
    <cellStyle name="40% - Accent4 21 2 3" xfId="5187" xr:uid="{1418DBB1-3B8C-4C76-85B3-541D7EFF5AB2}"/>
    <cellStyle name="40% - Accent4 21 3" xfId="7575" xr:uid="{B421351D-8375-48BB-A9C6-2CC0EC8B7A57}"/>
    <cellStyle name="40% - Accent4 21 3 2" xfId="14768" xr:uid="{165B571F-5505-45BB-9100-0D62A9A2C095}"/>
    <cellStyle name="40% - Accent4 21 4" xfId="11087" xr:uid="{0CE50095-2976-48AD-B83A-E9D41D4DD21B}"/>
    <cellStyle name="40% - Accent4 21 5" xfId="3419" xr:uid="{C584ECB9-79DD-4910-B4CD-E630B8296611}"/>
    <cellStyle name="40% - Accent4 22" xfId="484" xr:uid="{12F75099-EDB5-4C25-805E-645C58FCE5A0}"/>
    <cellStyle name="40% - Accent4 22 2" xfId="840" xr:uid="{901E0E9D-AA28-4DD2-AFA7-797F9F103750}"/>
    <cellStyle name="40% - Accent4 23" xfId="500" xr:uid="{1C3844BC-BD69-49D0-BAEF-B02E225C42BA}"/>
    <cellStyle name="40% - Accent4 23 2" xfId="853" xr:uid="{EF338044-F44A-40ED-8FB9-E5CB0991503C}"/>
    <cellStyle name="40% - Accent4 23 2 2" xfId="12562" xr:uid="{D86BAFAF-C2B0-4D81-A4DF-2CEEBA470504}"/>
    <cellStyle name="40% - Accent4 23 3" xfId="5153" xr:uid="{7CA37E4C-473B-460C-956C-6D7D8ED98DFA}"/>
    <cellStyle name="40% - Accent4 24" xfId="516" xr:uid="{3CDCA0BA-9B97-4087-89FB-0BC37E61D472}"/>
    <cellStyle name="40% - Accent4 24 2" xfId="866" xr:uid="{AFF0E52E-29A1-45E9-BA3F-3773EDAF5D01}"/>
    <cellStyle name="40% - Accent4 25" xfId="879" xr:uid="{A2ED5742-8108-45B5-A1B8-9596D59A4AE3}"/>
    <cellStyle name="40% - Accent4 25 2" xfId="13422" xr:uid="{CF2E2267-F9F5-4E52-98E5-6CD2693F497A}"/>
    <cellStyle name="40% - Accent4 26" xfId="892" xr:uid="{413F9181-9589-490A-BB89-B88688FC8723}"/>
    <cellStyle name="40% - Accent4 26 2" xfId="14725" xr:uid="{383C12AF-18DB-4C19-A284-65C4704DF420}"/>
    <cellStyle name="40% - Accent4 26 3" xfId="7532" xr:uid="{5EF507C3-E616-4229-AF1D-321031F0E3F0}"/>
    <cellStyle name="40% - Accent4 27" xfId="905" xr:uid="{582C0BD0-D455-4AAC-8626-10387D49F94F}"/>
    <cellStyle name="40% - Accent4 27 2" xfId="15100" xr:uid="{0816BB33-7FB0-44D0-88F8-37C1E8385B19}"/>
    <cellStyle name="40% - Accent4 28" xfId="918" xr:uid="{45FECD4C-16B3-47D9-9043-9070C9C02E0B}"/>
    <cellStyle name="40% - Accent4 28 2" xfId="15118" xr:uid="{5323F2B0-F687-47AC-AF73-5DB13173ACF0}"/>
    <cellStyle name="40% - Accent4 29" xfId="931" xr:uid="{C9A314BD-AE09-4CD2-8B7A-79BFE9951598}"/>
    <cellStyle name="40% - Accent4 29 2" xfId="10151" xr:uid="{85091BF1-E8E6-4E04-A700-9F3F5CD425D1}"/>
    <cellStyle name="40% - Accent4 29 3" xfId="1696" xr:uid="{9B64E94F-E21C-4410-A440-835FCAD3FF35}"/>
    <cellStyle name="40% - Accent4 3" xfId="219" xr:uid="{4BE679FE-551D-43AF-8DC5-427564E756DC}"/>
    <cellStyle name="40% - Accent4 3 10" xfId="6307" xr:uid="{E41E20E2-7AD1-4052-94B5-DDC4BFEF99A0}"/>
    <cellStyle name="40% - Accent4 3 10 2" xfId="13500" xr:uid="{5DFBDAD5-9C2C-45F7-86F6-42AEA5036CF1}"/>
    <cellStyle name="40% - Accent4 3 11" xfId="7576" xr:uid="{EFFA5C83-5A55-4433-A92F-846C0888A1E4}"/>
    <cellStyle name="40% - Accent4 3 11 2" xfId="14769" xr:uid="{6886D293-116B-44C2-9EF4-A9DBE9DEC01F}"/>
    <cellStyle name="40% - Accent4 3 12" xfId="8168" xr:uid="{A50894D8-CAE3-4F91-B2F4-62C1DEC3BA98}"/>
    <cellStyle name="40% - Accent4 3 12 2" xfId="15196" xr:uid="{05E6470B-4B28-4D3E-88F6-F3FCEB60C63F}"/>
    <cellStyle name="40% - Accent4 3 13" xfId="10181" xr:uid="{A371FE00-ACB1-42E7-B4F7-DE53B9C488F5}"/>
    <cellStyle name="40% - Accent4 3 14" xfId="1726" xr:uid="{FC976990-5390-4AE5-A91F-0420F4EE5703}"/>
    <cellStyle name="40% - Accent4 3 2" xfId="586" xr:uid="{CA290FDB-AB2F-4F98-908C-DBBD773B9A2B}"/>
    <cellStyle name="40% - Accent4 3 2 10" xfId="8311" xr:uid="{03D9ED35-D18C-4937-9F8E-03914557F357}"/>
    <cellStyle name="40% - Accent4 3 2 10 2" xfId="15339" xr:uid="{D947983A-7D07-435D-B58A-BB0EF5213C26}"/>
    <cellStyle name="40% - Accent4 3 2 11" xfId="10182" xr:uid="{72C5298F-28B7-4731-B105-8933A1D8B852}"/>
    <cellStyle name="40% - Accent4 3 2 12" xfId="1727" xr:uid="{87B233FD-3C85-477B-996A-AF1BFD6DCD6D}"/>
    <cellStyle name="40% - Accent4 3 2 2" xfId="1728" xr:uid="{EB2CEE71-2632-46F6-AAA2-D14C0D2F3573}"/>
    <cellStyle name="40% - Accent4 3 2 2 10" xfId="10183" xr:uid="{37EAAF07-B445-4A9B-A4E2-993F2027A2EA}"/>
    <cellStyle name="40% - Accent4 3 2 2 2" xfId="1729" xr:uid="{BDE7754C-4EA0-4031-AD12-40D93A92CB94}"/>
    <cellStyle name="40% - Accent4 3 2 2 2 2" xfId="3452" xr:uid="{269594B9-4A74-4DE4-890B-B0AD851F23E8}"/>
    <cellStyle name="40% - Accent4 3 2 2 2 2 2" xfId="11120" xr:uid="{01D0EAE4-1927-4C99-AFC6-873CBE135086}"/>
    <cellStyle name="40% - Accent4 3 2 2 2 3" xfId="5191" xr:uid="{1237568A-96E1-4FEA-8EB6-A6520E998E7C}"/>
    <cellStyle name="40% - Accent4 3 2 2 2 3 2" xfId="12601" xr:uid="{CB7B1079-B61D-43DE-8FCB-2695C327A42F}"/>
    <cellStyle name="40% - Accent4 3 2 2 2 4" xfId="7579" xr:uid="{B788509B-C794-4CD5-9ACB-768D90A40F40}"/>
    <cellStyle name="40% - Accent4 3 2 2 2 4 2" xfId="14772" xr:uid="{2F69D2EE-C82A-423D-92A5-1E4AC28CC610}"/>
    <cellStyle name="40% - Accent4 3 2 2 2 5" xfId="9179" xr:uid="{9FA60CF2-F519-4669-9737-81AF293285C7}"/>
    <cellStyle name="40% - Accent4 3 2 2 2 5 2" xfId="16209" xr:uid="{D694DCAA-B638-4F10-995A-91579A333DED}"/>
    <cellStyle name="40% - Accent4 3 2 2 2 6" xfId="10184" xr:uid="{BFBDEFFA-708B-4B42-A49C-7EADA62D3700}"/>
    <cellStyle name="40% - Accent4 3 2 2 3" xfId="3451" xr:uid="{D8D7A1C3-938E-43C0-B2DB-3F4B5A79A2B8}"/>
    <cellStyle name="40% - Accent4 3 2 2 3 2" xfId="7580" xr:uid="{AA0078A7-EF5A-4736-8E6C-1F67FE0BD2A6}"/>
    <cellStyle name="40% - Accent4 3 2 2 3 2 2" xfId="14773" xr:uid="{62008891-2752-49B5-B0B2-5DF87305B8C5}"/>
    <cellStyle name="40% - Accent4 3 2 2 3 3" xfId="11119" xr:uid="{20D0967F-E87F-4F81-A94D-79322F6CBBBC}"/>
    <cellStyle name="40% - Accent4 3 2 2 4" xfId="4632" xr:uid="{7DC4FFC9-EF8E-4323-B5A7-A96E34827E50}"/>
    <cellStyle name="40% - Accent4 3 2 2 4 2" xfId="12031" xr:uid="{DBEC2905-8BD3-442C-B67C-1013A584E631}"/>
    <cellStyle name="40% - Accent4 3 2 2 5" xfId="5190" xr:uid="{03B3AC73-4897-48D7-8ECA-CB433FDEA6C5}"/>
    <cellStyle name="40% - Accent4 3 2 2 5 2" xfId="12600" xr:uid="{A7E5D56F-025F-48DD-9C77-6EC23E201E55}"/>
    <cellStyle name="40% - Accent4 3 2 2 6" xfId="6170" xr:uid="{38990C67-C037-473B-89AF-6701FF381D67}"/>
    <cellStyle name="40% - Accent4 3 2 2 6 2" xfId="13353" xr:uid="{40A46D21-6187-4450-98CA-7CFE2DEDF3B4}"/>
    <cellStyle name="40% - Accent4 3 2 2 7" xfId="6739" xr:uid="{307D68E2-0F62-4FB5-8232-AE8C8AC8591D}"/>
    <cellStyle name="40% - Accent4 3 2 2 7 2" xfId="13932" xr:uid="{7F676D17-0002-4BCB-B693-EA23583D9455}"/>
    <cellStyle name="40% - Accent4 3 2 2 8" xfId="7578" xr:uid="{C6DEFC88-E7A1-46A0-80FC-9B8BA4C2A792}"/>
    <cellStyle name="40% - Accent4 3 2 2 8 2" xfId="14771" xr:uid="{BDBD19FB-D75E-45C7-ADEE-E9DD1B6668BB}"/>
    <cellStyle name="40% - Accent4 3 2 2 9" xfId="8600" xr:uid="{0BB42283-5E15-4A27-9454-1BAF40137D80}"/>
    <cellStyle name="40% - Accent4 3 2 2 9 2" xfId="15628" xr:uid="{5980E5E0-619F-421D-94FE-B26AE9E91DA3}"/>
    <cellStyle name="40% - Accent4 3 2 3" xfId="1730" xr:uid="{163DA870-0A2C-4B0D-9B43-CDC1B9A23574}"/>
    <cellStyle name="40% - Accent4 3 2 3 2" xfId="3453" xr:uid="{5C0D8568-770B-4BC9-88DF-F6BBC6510564}"/>
    <cellStyle name="40% - Accent4 3 2 3 2 2" xfId="11121" xr:uid="{A819C32F-A9E9-45A2-9B90-89C23C3CB31C}"/>
    <cellStyle name="40% - Accent4 3 2 3 3" xfId="5192" xr:uid="{0317F6EC-C0B7-45E6-999F-7CE2A8859D44}"/>
    <cellStyle name="40% - Accent4 3 2 3 3 2" xfId="12602" xr:uid="{D6561C0C-004F-413B-A178-85F768942CB1}"/>
    <cellStyle name="40% - Accent4 3 2 3 4" xfId="7581" xr:uid="{6959B96E-BDC0-4DF0-AA52-442851E7693D}"/>
    <cellStyle name="40% - Accent4 3 2 3 4 2" xfId="14774" xr:uid="{EFA78F29-D3E7-42DA-9E06-65DCC966E0D8}"/>
    <cellStyle name="40% - Accent4 3 2 3 5" xfId="8890" xr:uid="{657890C0-A880-4DAB-93FA-1147A23F95CA}"/>
    <cellStyle name="40% - Accent4 3 2 3 5 2" xfId="15920" xr:uid="{974D1E07-102F-4AB5-9C05-1F9ECE87BA7D}"/>
    <cellStyle name="40% - Accent4 3 2 3 6" xfId="10185" xr:uid="{0FF03872-1914-401C-824F-DF2A3F24D4B1}"/>
    <cellStyle name="40% - Accent4 3 2 4" xfId="3450" xr:uid="{B31ABF3A-7DE2-4781-A5D0-AA51A804B9BD}"/>
    <cellStyle name="40% - Accent4 3 2 4 2" xfId="7582" xr:uid="{50650AAC-CA29-4C5C-A078-CC521C3FC087}"/>
    <cellStyle name="40% - Accent4 3 2 4 2 2" xfId="14775" xr:uid="{AA5F0036-710F-42FF-A481-70F58E9938D7}"/>
    <cellStyle name="40% - Accent4 3 2 4 3" xfId="11118" xr:uid="{8D045A4B-F5C5-4694-94C0-1798BF76B6C4}"/>
    <cellStyle name="40% - Accent4 3 2 5" xfId="4332" xr:uid="{C20C9227-26BC-442E-B042-D8993E8CBE0D}"/>
    <cellStyle name="40% - Accent4 3 2 5 2" xfId="11734" xr:uid="{55F3E8F6-DD53-4B3F-BE3D-A138037020C4}"/>
    <cellStyle name="40% - Accent4 3 2 6" xfId="5189" xr:uid="{87ACEC66-C472-4FF4-B157-4BFAC373BC8B}"/>
    <cellStyle name="40% - Accent4 3 2 6 2" xfId="12599" xr:uid="{26C6AE39-BA04-46ED-B464-3E9B70B31393}"/>
    <cellStyle name="40% - Accent4 3 2 7" xfId="5881" xr:uid="{A0E1F725-D73E-43D9-BEB6-846B8B01DBEA}"/>
    <cellStyle name="40% - Accent4 3 2 7 2" xfId="13064" xr:uid="{6073DEDC-D047-4B3A-8973-F11ACA0CA4C8}"/>
    <cellStyle name="40% - Accent4 3 2 8" xfId="6450" xr:uid="{E4B83673-110A-4F9E-82D0-0E25DA878592}"/>
    <cellStyle name="40% - Accent4 3 2 8 2" xfId="13643" xr:uid="{6DC73187-AB96-4C2B-B9D0-3767840E88BC}"/>
    <cellStyle name="40% - Accent4 3 2 9" xfId="7577" xr:uid="{FB0E2A78-D26A-4F55-8646-5FCA9B601435}"/>
    <cellStyle name="40% - Accent4 3 2 9 2" xfId="14770" xr:uid="{DE04E614-6345-4C57-8672-1745A648A7C2}"/>
    <cellStyle name="40% - Accent4 3 3" xfId="1731" xr:uid="{33DB94DB-8F83-4E55-B059-1BB289368730}"/>
    <cellStyle name="40% - Accent4 3 3 10" xfId="10186" xr:uid="{3030F657-4F68-4F17-A785-20453E84C3E1}"/>
    <cellStyle name="40% - Accent4 3 3 2" xfId="1732" xr:uid="{D2844F2D-0910-45AE-B040-BFCDDBB482B6}"/>
    <cellStyle name="40% - Accent4 3 3 2 2" xfId="3455" xr:uid="{2E75E045-2895-4C4A-B279-B6FC7CFB812C}"/>
    <cellStyle name="40% - Accent4 3 3 2 2 2" xfId="11123" xr:uid="{443EF813-89BB-4E07-BAF0-1158B43A3277}"/>
    <cellStyle name="40% - Accent4 3 3 2 3" xfId="5194" xr:uid="{3715BAE8-4B7F-4931-9CB5-7BC0506C09A7}"/>
    <cellStyle name="40% - Accent4 3 3 2 3 2" xfId="12604" xr:uid="{37E785D6-5B2E-40BB-9127-A2C35006A26F}"/>
    <cellStyle name="40% - Accent4 3 3 2 4" xfId="7584" xr:uid="{F6FA1FCA-67B1-4D74-A8EF-300667CE7DF1}"/>
    <cellStyle name="40% - Accent4 3 3 2 4 2" xfId="14777" xr:uid="{7B8A81A4-2EC5-4B1B-B08A-880F8F27493B}"/>
    <cellStyle name="40% - Accent4 3 3 2 5" xfId="9036" xr:uid="{41B5434A-8AF4-498E-AB1C-CF26EB444BE0}"/>
    <cellStyle name="40% - Accent4 3 3 2 5 2" xfId="16066" xr:uid="{3E420502-4CBA-46D7-A579-E5AAC1F36D42}"/>
    <cellStyle name="40% - Accent4 3 3 2 6" xfId="10187" xr:uid="{7BB64049-D0F3-4851-BD3B-3F5DC235D499}"/>
    <cellStyle name="40% - Accent4 3 3 3" xfId="3454" xr:uid="{099E0522-BCD3-4253-A37B-D37691D2BD24}"/>
    <cellStyle name="40% - Accent4 3 3 3 2" xfId="7585" xr:uid="{A5303C06-2430-44EF-8647-004398FC9A2C}"/>
    <cellStyle name="40% - Accent4 3 3 3 2 2" xfId="14778" xr:uid="{117202E3-E068-41F8-98F2-3FBC8E0375B9}"/>
    <cellStyle name="40% - Accent4 3 3 3 3" xfId="11122" xr:uid="{CF1EE4D1-0C5C-41BE-817F-5B02F5E60D96}"/>
    <cellStyle name="40% - Accent4 3 3 4" xfId="4489" xr:uid="{A09D79CB-BDA6-42F0-9C31-55419B8430A2}"/>
    <cellStyle name="40% - Accent4 3 3 4 2" xfId="11888" xr:uid="{2CD7E8B1-06C4-4556-B7AE-6E968B678945}"/>
    <cellStyle name="40% - Accent4 3 3 5" xfId="5193" xr:uid="{3B14A40E-7F0F-41B0-9808-C0B900A9D558}"/>
    <cellStyle name="40% - Accent4 3 3 5 2" xfId="12603" xr:uid="{9C442316-343D-4550-9F36-FC6A21679262}"/>
    <cellStyle name="40% - Accent4 3 3 6" xfId="6027" xr:uid="{8EE6F9F2-D6EF-4FD0-BD19-C7DBEA7E5847}"/>
    <cellStyle name="40% - Accent4 3 3 6 2" xfId="13210" xr:uid="{D34526D9-B586-4C86-B584-BAFD537F4637}"/>
    <cellStyle name="40% - Accent4 3 3 7" xfId="6596" xr:uid="{49DACFF8-F20F-44F2-8135-70AE2F2B4EC8}"/>
    <cellStyle name="40% - Accent4 3 3 7 2" xfId="13789" xr:uid="{E6977FC6-1635-46BD-8E89-EB5B040F0CB3}"/>
    <cellStyle name="40% - Accent4 3 3 8" xfId="7583" xr:uid="{5AFDBCD5-8330-42A7-8AAD-5D035F7B1B03}"/>
    <cellStyle name="40% - Accent4 3 3 8 2" xfId="14776" xr:uid="{12970B5C-F9BD-45DF-8896-AD6D9A149780}"/>
    <cellStyle name="40% - Accent4 3 3 9" xfId="8457" xr:uid="{9062E44D-0F62-4DE4-A69A-BC8CEA4D655F}"/>
    <cellStyle name="40% - Accent4 3 3 9 2" xfId="15485" xr:uid="{DAC8C2CA-7611-47E1-89FA-08D2C29FB995}"/>
    <cellStyle name="40% - Accent4 3 4" xfId="1733" xr:uid="{9EF243D3-AB11-4160-B150-3A107FB5E274}"/>
    <cellStyle name="40% - Accent4 3 4 2" xfId="3456" xr:uid="{5F0D677C-84CA-4B6A-9A1E-2E397786E3DF}"/>
    <cellStyle name="40% - Accent4 3 4 2 2" xfId="11124" xr:uid="{D3729E65-9B06-4444-9B22-EB45473DFE2D}"/>
    <cellStyle name="40% - Accent4 3 4 3" xfId="5195" xr:uid="{0DBDE44E-8E5B-474B-AF67-DBEDD0AA3E02}"/>
    <cellStyle name="40% - Accent4 3 4 3 2" xfId="12605" xr:uid="{B8E85A9D-8CAC-4C55-BE37-D2253BC268C7}"/>
    <cellStyle name="40% - Accent4 3 4 4" xfId="7586" xr:uid="{22BEEB9D-7A37-4E9B-9979-EF73900CD0B0}"/>
    <cellStyle name="40% - Accent4 3 4 4 2" xfId="14779" xr:uid="{4B294597-8A71-4FB4-913E-766A869BCFF5}"/>
    <cellStyle name="40% - Accent4 3 4 5" xfId="9381" xr:uid="{3FB30BD3-78AA-4AF4-B71F-9FA058631238}"/>
    <cellStyle name="40% - Accent4 3 4 5 2" xfId="16364" xr:uid="{DA544200-6684-4BC9-B7EC-DD7A729EA96C}"/>
    <cellStyle name="40% - Accent4 3 4 6" xfId="10188" xr:uid="{67201842-6FE2-4541-BFFD-3A2D409B86DC}"/>
    <cellStyle name="40% - Accent4 3 5" xfId="1734" xr:uid="{52616FF6-7BD4-434E-BDF2-2E48CDB2790C}"/>
    <cellStyle name="40% - Accent4 3 5 2" xfId="3457" xr:uid="{83CD3F73-252C-4AA9-A3B9-85BBD8E0855E}"/>
    <cellStyle name="40% - Accent4 3 5 2 2" xfId="11125" xr:uid="{0A4F4ED8-657B-463D-9132-7B6CAAB272C8}"/>
    <cellStyle name="40% - Accent4 3 5 3" xfId="5196" xr:uid="{E7524FCD-49EB-4CD7-B2FA-E1772C5596E9}"/>
    <cellStyle name="40% - Accent4 3 5 3 2" xfId="12606" xr:uid="{DD906F4E-23DC-43AE-8FBC-3D0E5411A59C}"/>
    <cellStyle name="40% - Accent4 3 5 4" xfId="7587" xr:uid="{BE27A3E0-13C1-4A7C-BD45-0C48D1F9060A}"/>
    <cellStyle name="40% - Accent4 3 5 4 2" xfId="14780" xr:uid="{5507005D-0FB3-45C7-B2B1-5DDA039734BA}"/>
    <cellStyle name="40% - Accent4 3 5 5" xfId="9470" xr:uid="{D74D22DC-4932-4A56-8921-906D2812A559}"/>
    <cellStyle name="40% - Accent4 3 5 5 2" xfId="16453" xr:uid="{5164CBD3-CD62-4A91-981D-0BC29197E4C7}"/>
    <cellStyle name="40% - Accent4 3 5 6" xfId="10189" xr:uid="{69F6C314-4F38-4525-9427-D9D5BC0D34E8}"/>
    <cellStyle name="40% - Accent4 3 6" xfId="3449" xr:uid="{E2480717-9B64-433B-8E29-224545C09452}"/>
    <cellStyle name="40% - Accent4 3 6 2" xfId="7588" xr:uid="{8D217D49-6942-47B3-8E55-739314374D4F}"/>
    <cellStyle name="40% - Accent4 3 6 2 2" xfId="14781" xr:uid="{2475EC33-C2D9-4B5C-8020-9D7309E89B25}"/>
    <cellStyle name="40% - Accent4 3 6 3" xfId="8747" xr:uid="{A1C96B67-417E-4EDF-B21A-1E9050E8B8AE}"/>
    <cellStyle name="40% - Accent4 3 6 3 2" xfId="15777" xr:uid="{2FECBEA6-2C18-4EC9-873A-6C58F81519FC}"/>
    <cellStyle name="40% - Accent4 3 6 4" xfId="11117" xr:uid="{A3DEEEF3-9859-4D64-88FC-DDB94F8A8729}"/>
    <cellStyle name="40% - Accent4 3 7" xfId="4184" xr:uid="{989A1ED2-1E0C-4088-97D3-17437AC05BD2}"/>
    <cellStyle name="40% - Accent4 3 7 2" xfId="11586" xr:uid="{286F9234-3E26-4628-B8E6-1E10E74C97A9}"/>
    <cellStyle name="40% - Accent4 3 8" xfId="5188" xr:uid="{8DB4E7D7-FFAC-43EF-BB9E-88BBB103C2F8}"/>
    <cellStyle name="40% - Accent4 3 8 2" xfId="12598" xr:uid="{955569E3-2041-4513-8F27-FBE2E9A9EA73}"/>
    <cellStyle name="40% - Accent4 3 9" xfId="5738" xr:uid="{509B48B8-94D9-4784-BDCB-0F6E5E068A76}"/>
    <cellStyle name="40% - Accent4 3 9 2" xfId="12921" xr:uid="{5BCB6CA6-CEA3-4273-8FEB-65A797A1AC6A}"/>
    <cellStyle name="40% - Accent4 30" xfId="946" xr:uid="{2881364D-4213-48AE-AE43-3FFD01C49DCB}"/>
    <cellStyle name="40% - Accent4 30 2" xfId="16517" xr:uid="{56CCA80E-8205-4EA8-8063-701DC7F6F08E}"/>
    <cellStyle name="40% - Accent4 31" xfId="959" xr:uid="{17C18A1F-81EA-4F05-A353-A732B2EA636B}"/>
    <cellStyle name="40% - Accent4 32" xfId="972" xr:uid="{CAF344E1-1E7C-45EF-85FF-737E3F386466}"/>
    <cellStyle name="40% - Accent4 33" xfId="985" xr:uid="{C0DFF28F-6F1B-4C86-818A-A5DD3A2555CB}"/>
    <cellStyle name="40% - Accent4 34" xfId="998" xr:uid="{0674F33F-1E9F-4EEB-B107-027B6AF25BC0}"/>
    <cellStyle name="40% - Accent4 35" xfId="1011" xr:uid="{AC646B42-BC0B-492C-93F6-6DF385036530}"/>
    <cellStyle name="40% - Accent4 36" xfId="1024" xr:uid="{6152AB67-B1C3-49BD-8223-01FDA04C483D}"/>
    <cellStyle name="40% - Accent4 37" xfId="1043" xr:uid="{07B27422-0376-4D5B-A0D5-BC1DDA6252D7}"/>
    <cellStyle name="40% - Accent4 38" xfId="1063" xr:uid="{D1C9206C-88E2-4FBE-AF39-CB17D0F05E35}"/>
    <cellStyle name="40% - Accent4 39" xfId="551" xr:uid="{A05BE6C5-8847-472E-8C1F-CD54E473F97D}"/>
    <cellStyle name="40% - Accent4 4" xfId="232" xr:uid="{4C277400-D6BA-4637-8DB2-7C1DC9CD4BF6}"/>
    <cellStyle name="40% - Accent4 4 10" xfId="7589" xr:uid="{39EB2B07-0771-44C1-980D-728790A218D5}"/>
    <cellStyle name="40% - Accent4 4 10 2" xfId="14782" xr:uid="{BAF73D78-FEE8-4121-AB9E-4067815B3358}"/>
    <cellStyle name="40% - Accent4 4 11" xfId="8124" xr:uid="{18B1FA28-9FF4-447F-991C-EBE376490F33}"/>
    <cellStyle name="40% - Accent4 4 11 2" xfId="15152" xr:uid="{6BFD72E2-B4B4-4C2E-852E-2AC265E8CAA1}"/>
    <cellStyle name="40% - Accent4 4 12" xfId="10190" xr:uid="{BD12EC14-7820-4EE4-AE60-9B45F55706D6}"/>
    <cellStyle name="40% - Accent4 4 13" xfId="1735" xr:uid="{C8448A81-F43C-4D82-9FE7-EACC0550FE52}"/>
    <cellStyle name="40% - Accent4 4 2" xfId="599" xr:uid="{673FE299-AEB9-4B94-87D9-94C2B46421A4}"/>
    <cellStyle name="40% - Accent4 4 2 10" xfId="8267" xr:uid="{8A6F4224-C634-4DBD-BE54-C4C2D43BA628}"/>
    <cellStyle name="40% - Accent4 4 2 10 2" xfId="15295" xr:uid="{22EEF347-F0B7-4095-88D6-A515A8C777FB}"/>
    <cellStyle name="40% - Accent4 4 2 11" xfId="10191" xr:uid="{6C23AE39-45E3-4A9B-9925-4AF3D0804EF7}"/>
    <cellStyle name="40% - Accent4 4 2 12" xfId="1736" xr:uid="{0B2670C8-941D-422A-8BAC-4FDA3EE20F51}"/>
    <cellStyle name="40% - Accent4 4 2 2" xfId="1737" xr:uid="{4A63277F-FEA0-4A54-8AE4-A4233AFA4145}"/>
    <cellStyle name="40% - Accent4 4 2 2 10" xfId="10192" xr:uid="{912C8540-C33C-40E4-AF50-7A0C5C82E59C}"/>
    <cellStyle name="40% - Accent4 4 2 2 2" xfId="1738" xr:uid="{0D85AA52-CEE0-409F-BE59-3BE1619F92A3}"/>
    <cellStyle name="40% - Accent4 4 2 2 2 2" xfId="3461" xr:uid="{F3277BFB-F9B7-4E58-8732-3DB7B38EBF4D}"/>
    <cellStyle name="40% - Accent4 4 2 2 2 2 2" xfId="11129" xr:uid="{F46F98C7-C9FE-411B-9E94-002668DAFA27}"/>
    <cellStyle name="40% - Accent4 4 2 2 2 3" xfId="5200" xr:uid="{77CDA032-1685-4273-93AF-AF2EECA81D4D}"/>
    <cellStyle name="40% - Accent4 4 2 2 2 3 2" xfId="12610" xr:uid="{367E19AD-DB2B-4F0B-8B3B-70B343E2B24D}"/>
    <cellStyle name="40% - Accent4 4 2 2 2 4" xfId="7592" xr:uid="{6A349470-6DF2-4CE5-BF43-3787EB1D6107}"/>
    <cellStyle name="40% - Accent4 4 2 2 2 4 2" xfId="14785" xr:uid="{748C1577-61B1-451D-A3F1-FABE39291F7A}"/>
    <cellStyle name="40% - Accent4 4 2 2 2 5" xfId="9135" xr:uid="{E80C28CC-9213-4E83-955E-1D074F9E2F0D}"/>
    <cellStyle name="40% - Accent4 4 2 2 2 5 2" xfId="16165" xr:uid="{F44BA3F1-633F-4E94-9478-430C06658022}"/>
    <cellStyle name="40% - Accent4 4 2 2 2 6" xfId="10193" xr:uid="{4A019B0E-788F-494A-9A34-68E5425E982B}"/>
    <cellStyle name="40% - Accent4 4 2 2 3" xfId="3460" xr:uid="{B4C310E9-3379-446F-8225-7F3A7E7709FD}"/>
    <cellStyle name="40% - Accent4 4 2 2 3 2" xfId="7593" xr:uid="{A8BD2171-C05F-47D4-8B90-0E1AB3238C1B}"/>
    <cellStyle name="40% - Accent4 4 2 2 3 2 2" xfId="14786" xr:uid="{8104547C-56F0-4171-9AEA-043C68C516E8}"/>
    <cellStyle name="40% - Accent4 4 2 2 3 3" xfId="11128" xr:uid="{63F63818-631E-42CD-8086-C333C2109793}"/>
    <cellStyle name="40% - Accent4 4 2 2 4" xfId="4588" xr:uid="{DB3E5924-D07F-4B98-8EA7-16A3ADB5D6FD}"/>
    <cellStyle name="40% - Accent4 4 2 2 4 2" xfId="11987" xr:uid="{A46F2B47-3772-40D3-9DA0-83AA18C0078F}"/>
    <cellStyle name="40% - Accent4 4 2 2 5" xfId="5199" xr:uid="{536C6708-0AAD-4A84-BD23-E5481339662F}"/>
    <cellStyle name="40% - Accent4 4 2 2 5 2" xfId="12609" xr:uid="{EE55F7F4-0EAA-489D-90CB-3BEC2F8C5076}"/>
    <cellStyle name="40% - Accent4 4 2 2 6" xfId="6126" xr:uid="{3AB216FF-70DD-40C0-8A42-08D574D6FEE6}"/>
    <cellStyle name="40% - Accent4 4 2 2 6 2" xfId="13309" xr:uid="{3B216A04-176A-43C9-A3AD-154328801F52}"/>
    <cellStyle name="40% - Accent4 4 2 2 7" xfId="6695" xr:uid="{EA8E8692-3F44-4EE9-AA49-8919E3356332}"/>
    <cellStyle name="40% - Accent4 4 2 2 7 2" xfId="13888" xr:uid="{9D439386-2980-44FA-8853-E160EB9D60C0}"/>
    <cellStyle name="40% - Accent4 4 2 2 8" xfId="7591" xr:uid="{A5DE5FE0-E946-4CE1-93B8-FEA1D803E1FC}"/>
    <cellStyle name="40% - Accent4 4 2 2 8 2" xfId="14784" xr:uid="{3468E507-EA77-45B1-9914-08ACAADF598F}"/>
    <cellStyle name="40% - Accent4 4 2 2 9" xfId="8556" xr:uid="{E3CF687D-CD07-451E-84E4-639A41169A4B}"/>
    <cellStyle name="40% - Accent4 4 2 2 9 2" xfId="15584" xr:uid="{C9E8AADF-E3A6-4AC9-B5EB-FE8EFAE8729F}"/>
    <cellStyle name="40% - Accent4 4 2 3" xfId="1739" xr:uid="{CB8BB3C2-2BA2-46AA-89D4-DA5C33395094}"/>
    <cellStyle name="40% - Accent4 4 2 3 2" xfId="3462" xr:uid="{58DF3649-83BF-467D-BEB8-FB49CCF2C2E7}"/>
    <cellStyle name="40% - Accent4 4 2 3 2 2" xfId="11130" xr:uid="{7B173B8E-8D86-42F1-B0E4-BD501F657509}"/>
    <cellStyle name="40% - Accent4 4 2 3 3" xfId="5201" xr:uid="{9AAE3CD4-B4AE-4DD7-956B-355EA2662ED0}"/>
    <cellStyle name="40% - Accent4 4 2 3 3 2" xfId="12611" xr:uid="{1CCAC6A4-00A2-4764-89A2-DB8023D7D5A4}"/>
    <cellStyle name="40% - Accent4 4 2 3 4" xfId="7594" xr:uid="{26FB0AB2-5F90-4C2C-9119-B541C45A5441}"/>
    <cellStyle name="40% - Accent4 4 2 3 4 2" xfId="14787" xr:uid="{1ABCCE3F-2489-48A1-A036-9A62B5750A3D}"/>
    <cellStyle name="40% - Accent4 4 2 3 5" xfId="8846" xr:uid="{68D6847E-F2E7-40E9-A45C-9119610F380D}"/>
    <cellStyle name="40% - Accent4 4 2 3 5 2" xfId="15876" xr:uid="{3C0B6B8F-88BE-4A52-9ED4-0E0AAE23DB22}"/>
    <cellStyle name="40% - Accent4 4 2 3 6" xfId="10194" xr:uid="{61B11588-6D59-4149-AEA8-81BC69FC6CAC}"/>
    <cellStyle name="40% - Accent4 4 2 4" xfId="3459" xr:uid="{A9E8C24E-6C28-4168-9511-9D57648E0E6D}"/>
    <cellStyle name="40% - Accent4 4 2 4 2" xfId="7595" xr:uid="{EE93DF5E-4E88-4521-B8BB-429E8FABCC05}"/>
    <cellStyle name="40% - Accent4 4 2 4 2 2" xfId="14788" xr:uid="{F6D96EAB-EC1C-442F-991C-282DFD619AD1}"/>
    <cellStyle name="40% - Accent4 4 2 4 3" xfId="11127" xr:uid="{70F1957D-C781-4FC4-AC7E-B27337CBF6BE}"/>
    <cellStyle name="40% - Accent4 4 2 5" xfId="4288" xr:uid="{71221559-4D9C-41C8-BBB4-50F4D531B6A9}"/>
    <cellStyle name="40% - Accent4 4 2 5 2" xfId="11690" xr:uid="{A784DD0E-5B6B-4465-9A24-55EC41666E8C}"/>
    <cellStyle name="40% - Accent4 4 2 6" xfId="5198" xr:uid="{CFBF3588-A889-428F-B184-1A9710CFB4F8}"/>
    <cellStyle name="40% - Accent4 4 2 6 2" xfId="12608" xr:uid="{D78C1866-2BAF-43EA-9175-BA21B3241AC1}"/>
    <cellStyle name="40% - Accent4 4 2 7" xfId="5837" xr:uid="{E845F4BD-D46D-4EFA-A4DB-00386317A5D7}"/>
    <cellStyle name="40% - Accent4 4 2 7 2" xfId="13020" xr:uid="{81FE4A48-E685-42ED-AACD-71627DBD53BB}"/>
    <cellStyle name="40% - Accent4 4 2 8" xfId="6406" xr:uid="{70BB1AF0-CE1F-488F-839F-C10348FD2DDD}"/>
    <cellStyle name="40% - Accent4 4 2 8 2" xfId="13599" xr:uid="{6F58449A-23A9-4AD4-992F-762F802A3302}"/>
    <cellStyle name="40% - Accent4 4 2 9" xfId="7590" xr:uid="{8046347A-9670-4570-B10D-0633093D0873}"/>
    <cellStyle name="40% - Accent4 4 2 9 2" xfId="14783" xr:uid="{61E22A31-BA9D-4A48-A7FA-92B4F57BE1FA}"/>
    <cellStyle name="40% - Accent4 4 3" xfId="1740" xr:uid="{A5859E24-D039-4F4C-9C90-AE80D3181572}"/>
    <cellStyle name="40% - Accent4 4 3 10" xfId="10195" xr:uid="{9378CE06-0CDA-491F-ADE1-1CF5730DB739}"/>
    <cellStyle name="40% - Accent4 4 3 2" xfId="1741" xr:uid="{D76F47BA-A2ED-4937-BCBB-481CFFEDB1B1}"/>
    <cellStyle name="40% - Accent4 4 3 2 2" xfId="3464" xr:uid="{FBB2827A-1731-4D85-9FC7-3A40AD359902}"/>
    <cellStyle name="40% - Accent4 4 3 2 2 2" xfId="11132" xr:uid="{DC866668-D4F2-4651-8B8F-4EAF969B500E}"/>
    <cellStyle name="40% - Accent4 4 3 2 3" xfId="5203" xr:uid="{41E53670-FB18-46AF-B962-E144FFB9164F}"/>
    <cellStyle name="40% - Accent4 4 3 2 3 2" xfId="12613" xr:uid="{32DC5301-AF80-4400-8847-B8915802FC09}"/>
    <cellStyle name="40% - Accent4 4 3 2 4" xfId="7597" xr:uid="{86041B1B-E307-4674-AB60-B04C11238737}"/>
    <cellStyle name="40% - Accent4 4 3 2 4 2" xfId="14790" xr:uid="{D42BD2D9-BEDF-45C8-88E1-E322697FC3FB}"/>
    <cellStyle name="40% - Accent4 4 3 2 5" xfId="8995" xr:uid="{D800D9C8-2182-4032-A5E7-0E1C1FC9E56C}"/>
    <cellStyle name="40% - Accent4 4 3 2 5 2" xfId="16025" xr:uid="{6B956D27-3E18-468C-8C3E-56242157CF7C}"/>
    <cellStyle name="40% - Accent4 4 3 2 6" xfId="10196" xr:uid="{7A65F4D8-2C63-42D7-8495-7B888151FCBA}"/>
    <cellStyle name="40% - Accent4 4 3 3" xfId="3463" xr:uid="{94FB01AD-A6EB-4CA9-9C82-5E19E119568B}"/>
    <cellStyle name="40% - Accent4 4 3 3 2" xfId="7598" xr:uid="{C12E417E-ECE6-41B9-99FF-BE06310EC997}"/>
    <cellStyle name="40% - Accent4 4 3 3 2 2" xfId="14791" xr:uid="{0709BD4D-0B92-4EEE-ABB2-D5AC55B99F2A}"/>
    <cellStyle name="40% - Accent4 4 3 3 3" xfId="11131" xr:uid="{9D057C1F-A7E7-4489-B1B0-E54F1B755D3D}"/>
    <cellStyle name="40% - Accent4 4 3 4" xfId="4448" xr:uid="{B27FC874-6DDA-4D8C-89A2-718CEC5302D9}"/>
    <cellStyle name="40% - Accent4 4 3 4 2" xfId="11847" xr:uid="{D761F8DD-A0AB-43D6-87A3-43B504B1A96A}"/>
    <cellStyle name="40% - Accent4 4 3 5" xfId="5202" xr:uid="{69605633-FC63-4CC6-98D2-44C45FED388E}"/>
    <cellStyle name="40% - Accent4 4 3 5 2" xfId="12612" xr:uid="{6AED2FC0-D258-44E1-B0EC-1CD996DA151E}"/>
    <cellStyle name="40% - Accent4 4 3 6" xfId="5986" xr:uid="{4C0976B8-8E37-4DE3-8B9C-3207410E4F7F}"/>
    <cellStyle name="40% - Accent4 4 3 6 2" xfId="13169" xr:uid="{AF27340E-57A6-43E3-A05F-E6CAE77853AF}"/>
    <cellStyle name="40% - Accent4 4 3 7" xfId="6555" xr:uid="{A3B3D89C-F961-4B8F-925E-2DBC0A83FA33}"/>
    <cellStyle name="40% - Accent4 4 3 7 2" xfId="13748" xr:uid="{78E7C1CA-0917-45FC-B53F-C84EFC11D1EC}"/>
    <cellStyle name="40% - Accent4 4 3 8" xfId="7596" xr:uid="{5785BF95-62BE-4E64-8371-14779E748C76}"/>
    <cellStyle name="40% - Accent4 4 3 8 2" xfId="14789" xr:uid="{7F0EC3E4-18CA-4907-BD9C-A3A0EF9F8407}"/>
    <cellStyle name="40% - Accent4 4 3 9" xfId="8416" xr:uid="{EFEEF12B-5032-46AB-B6BA-76A47F4E940F}"/>
    <cellStyle name="40% - Accent4 4 3 9 2" xfId="15444" xr:uid="{B6801FCC-B7F1-4AB4-9080-BE53173345CD}"/>
    <cellStyle name="40% - Accent4 4 4" xfId="1742" xr:uid="{C9555AF1-B20B-4B83-9F05-57AFC3940E79}"/>
    <cellStyle name="40% - Accent4 4 4 2" xfId="3465" xr:uid="{050C4453-945A-4A7B-894A-13D335F8635F}"/>
    <cellStyle name="40% - Accent4 4 4 2 2" xfId="11133" xr:uid="{95D43111-8A0C-41D9-A635-7D72143935A7}"/>
    <cellStyle name="40% - Accent4 4 4 3" xfId="5204" xr:uid="{CA165760-5B0E-4D81-B20B-CC56FEDDE3B4}"/>
    <cellStyle name="40% - Accent4 4 4 3 2" xfId="12614" xr:uid="{B1164063-3E0F-4613-BABA-8EFFF5B4F1D2}"/>
    <cellStyle name="40% - Accent4 4 4 4" xfId="7599" xr:uid="{2E3E53A4-216A-415C-A453-787EA13F39AB}"/>
    <cellStyle name="40% - Accent4 4 4 4 2" xfId="14792" xr:uid="{499B4D78-646F-4E01-8028-9ED5ADD04A9B}"/>
    <cellStyle name="40% - Accent4 4 4 5" xfId="8703" xr:uid="{F55EBCE7-0119-4D45-9544-0194E1678B60}"/>
    <cellStyle name="40% - Accent4 4 4 5 2" xfId="15733" xr:uid="{B1407B18-9E29-4641-9F1E-B990569A49C2}"/>
    <cellStyle name="40% - Accent4 4 4 6" xfId="10197" xr:uid="{15B4118C-AA62-46C1-8E8C-F36D88F8752F}"/>
    <cellStyle name="40% - Accent4 4 5" xfId="3458" xr:uid="{1BA9C39C-3F0F-48FE-BD7B-19CB17CEB480}"/>
    <cellStyle name="40% - Accent4 4 5 2" xfId="7600" xr:uid="{F8802F58-B009-4326-AF3E-4871939F1F00}"/>
    <cellStyle name="40% - Accent4 4 5 2 2" xfId="14793" xr:uid="{E8B56C88-81A7-414C-BC85-E8EA5BEE3804}"/>
    <cellStyle name="40% - Accent4 4 5 3" xfId="11126" xr:uid="{076D7BBE-FBC1-4109-9612-CC79D5D25B1A}"/>
    <cellStyle name="40% - Accent4 4 6" xfId="4119" xr:uid="{93118BBD-3956-4CDD-A43F-0E1479E7A062}"/>
    <cellStyle name="40% - Accent4 4 6 2" xfId="11521" xr:uid="{BB91971A-DA16-447B-9C5D-3A4C7F9F90A4}"/>
    <cellStyle name="40% - Accent4 4 7" xfId="5197" xr:uid="{58ED05CC-E194-47CF-AA02-2CBCB8E6A8E8}"/>
    <cellStyle name="40% - Accent4 4 7 2" xfId="12607" xr:uid="{1FA51439-F050-490E-ABEC-076CF6BE306C}"/>
    <cellStyle name="40% - Accent4 4 8" xfId="5694" xr:uid="{476D34BF-3F13-4046-9BBE-DCCC706D659B}"/>
    <cellStyle name="40% - Accent4 4 8 2" xfId="12877" xr:uid="{0FE6DC1B-B5F4-4E41-BB22-B590042A9B61}"/>
    <cellStyle name="40% - Accent4 4 9" xfId="6263" xr:uid="{5E35F173-6FE2-4124-A039-40F67DB76EBE}"/>
    <cellStyle name="40% - Accent4 4 9 2" xfId="13456" xr:uid="{40C1216B-6B3B-4DC0-BC95-7D2DFEB65DAA}"/>
    <cellStyle name="40% - Accent4 40" xfId="1082" xr:uid="{FA5D56F8-51D2-4EE9-AEB7-26DFBA5BF63D}"/>
    <cellStyle name="40% - Accent4 41" xfId="1148" xr:uid="{BA7E31DA-BD2E-46F9-BD95-0985B22FD71A}"/>
    <cellStyle name="40% - Accent4 5" xfId="245" xr:uid="{71F753F2-6761-4B3B-A847-3C03C1B99649}"/>
    <cellStyle name="40% - Accent4 5 10" xfId="7601" xr:uid="{C55CE384-E82F-49C5-B444-9121F7823517}"/>
    <cellStyle name="40% - Accent4 5 10 2" xfId="14794" xr:uid="{2CE81AE5-F8DD-494E-804B-CCC90EFFFA98}"/>
    <cellStyle name="40% - Accent4 5 11" xfId="8107" xr:uid="{DFFA85DE-BD15-4194-BFB8-CD721767A1F8}"/>
    <cellStyle name="40% - Accent4 5 11 2" xfId="15135" xr:uid="{C82C8205-85E4-4643-837F-D4BB373B21C0}"/>
    <cellStyle name="40% - Accent4 5 12" xfId="10198" xr:uid="{41160716-B6E0-469E-A646-449E37A020DA}"/>
    <cellStyle name="40% - Accent4 5 13" xfId="1743" xr:uid="{D758B850-47BC-426A-9E31-785AA996644B}"/>
    <cellStyle name="40% - Accent4 5 2" xfId="612" xr:uid="{1964041D-17ED-4057-B24D-95C64B59D841}"/>
    <cellStyle name="40% - Accent4 5 2 10" xfId="8250" xr:uid="{F096D5A6-D1BF-4F9C-AB50-4F7E8A6F15B6}"/>
    <cellStyle name="40% - Accent4 5 2 10 2" xfId="15278" xr:uid="{CB13AB5C-7BD3-4EA4-BEA7-712435F1F0A5}"/>
    <cellStyle name="40% - Accent4 5 2 11" xfId="10199" xr:uid="{3CE5D653-BB7F-4016-87BE-1D79E931ED7D}"/>
    <cellStyle name="40% - Accent4 5 2 12" xfId="1744" xr:uid="{D3C1617D-13FF-48EE-925A-7D1CC395E94B}"/>
    <cellStyle name="40% - Accent4 5 2 2" xfId="1745" xr:uid="{F12BEBE1-773A-4F93-BF63-94B9083937E0}"/>
    <cellStyle name="40% - Accent4 5 2 2 10" xfId="10200" xr:uid="{D60E3E98-0E9C-482A-BF40-911EC8A0F2A6}"/>
    <cellStyle name="40% - Accent4 5 2 2 2" xfId="1746" xr:uid="{6759B1F2-5986-4CDC-A77D-C89F3BFAB5C8}"/>
    <cellStyle name="40% - Accent4 5 2 2 2 2" xfId="3469" xr:uid="{9727757F-A70C-40E5-9CBB-61E575B573C8}"/>
    <cellStyle name="40% - Accent4 5 2 2 2 2 2" xfId="11137" xr:uid="{940FBF4A-12E6-45C4-850F-CF1F9001DB9C}"/>
    <cellStyle name="40% - Accent4 5 2 2 2 3" xfId="5208" xr:uid="{047837B5-E683-4D9C-B85F-A25CEB7A9089}"/>
    <cellStyle name="40% - Accent4 5 2 2 2 3 2" xfId="12618" xr:uid="{063380E8-6CFD-4DDD-AD69-9D420BC57EAB}"/>
    <cellStyle name="40% - Accent4 5 2 2 2 4" xfId="7604" xr:uid="{23F6091E-8608-4BA0-B190-EC1BDC7BB725}"/>
    <cellStyle name="40% - Accent4 5 2 2 2 4 2" xfId="14797" xr:uid="{E7E1B1E2-1417-4C17-97FB-6C09F69C333E}"/>
    <cellStyle name="40% - Accent4 5 2 2 2 5" xfId="9118" xr:uid="{6F71B03C-9EED-4B03-8C72-FD00240BDC09}"/>
    <cellStyle name="40% - Accent4 5 2 2 2 5 2" xfId="16148" xr:uid="{E43454C7-6934-4DBD-B850-DAE102228907}"/>
    <cellStyle name="40% - Accent4 5 2 2 2 6" xfId="10201" xr:uid="{39E57E1A-4FE4-4E19-AE06-DC192BEE4E49}"/>
    <cellStyle name="40% - Accent4 5 2 2 3" xfId="3468" xr:uid="{3E1A3F17-061D-4E35-9281-E35A104BFCF4}"/>
    <cellStyle name="40% - Accent4 5 2 2 3 2" xfId="7605" xr:uid="{9E6E58D0-5678-4E3E-BFC5-8DA0BF0744BF}"/>
    <cellStyle name="40% - Accent4 5 2 2 3 2 2" xfId="14798" xr:uid="{E58BBB8D-EF57-44F7-8BB1-652E7D19D1AB}"/>
    <cellStyle name="40% - Accent4 5 2 2 3 3" xfId="11136" xr:uid="{61B116FC-621F-4FB5-B389-7C27BA495811}"/>
    <cellStyle name="40% - Accent4 5 2 2 4" xfId="4571" xr:uid="{3E948FF5-2B17-4C0B-8119-9EEF3FB3B685}"/>
    <cellStyle name="40% - Accent4 5 2 2 4 2" xfId="11970" xr:uid="{313C2458-5151-4856-B1C4-AB364289E412}"/>
    <cellStyle name="40% - Accent4 5 2 2 5" xfId="5207" xr:uid="{340F1E1A-30ED-4468-8EC9-6132989A72D3}"/>
    <cellStyle name="40% - Accent4 5 2 2 5 2" xfId="12617" xr:uid="{64682469-269C-4AD9-A77A-D2875198E22E}"/>
    <cellStyle name="40% - Accent4 5 2 2 6" xfId="6109" xr:uid="{F26B0A04-D0CD-4462-AE54-A179566F62B6}"/>
    <cellStyle name="40% - Accent4 5 2 2 6 2" xfId="13292" xr:uid="{F7C9B5DD-C28B-40A1-847E-1ADC36624414}"/>
    <cellStyle name="40% - Accent4 5 2 2 7" xfId="6678" xr:uid="{83FECD76-4CE2-45DA-8440-FA16273DD90C}"/>
    <cellStyle name="40% - Accent4 5 2 2 7 2" xfId="13871" xr:uid="{43E9DE96-6FAC-4985-A56B-6BFCB3023CFF}"/>
    <cellStyle name="40% - Accent4 5 2 2 8" xfId="7603" xr:uid="{FE51BED4-FC84-4DAD-8D56-AB33059B5FF0}"/>
    <cellStyle name="40% - Accent4 5 2 2 8 2" xfId="14796" xr:uid="{3AB2A301-E3B6-4805-80BC-9F77A6DF3316}"/>
    <cellStyle name="40% - Accent4 5 2 2 9" xfId="8539" xr:uid="{21D476D1-EA1A-4D93-830E-4F4FDBBB76F1}"/>
    <cellStyle name="40% - Accent4 5 2 2 9 2" xfId="15567" xr:uid="{C88FBBAE-0DA9-421C-B114-E954FF800F13}"/>
    <cellStyle name="40% - Accent4 5 2 3" xfId="1747" xr:uid="{23884CD9-4578-4A73-AD0A-A15E8F123452}"/>
    <cellStyle name="40% - Accent4 5 2 3 2" xfId="3470" xr:uid="{42929370-6632-4554-98E3-0718482EAF8B}"/>
    <cellStyle name="40% - Accent4 5 2 3 2 2" xfId="11138" xr:uid="{A0E7B988-B1EA-4E81-B9EB-03D832763CF1}"/>
    <cellStyle name="40% - Accent4 5 2 3 3" xfId="5209" xr:uid="{9225682D-4F3C-4262-A7CC-DC6AF124E3D7}"/>
    <cellStyle name="40% - Accent4 5 2 3 3 2" xfId="12619" xr:uid="{9BD8B16F-2327-489D-97FD-B8597A5F056C}"/>
    <cellStyle name="40% - Accent4 5 2 3 4" xfId="7606" xr:uid="{B601B3EF-4E36-4ECC-A88C-4DD3006A5BED}"/>
    <cellStyle name="40% - Accent4 5 2 3 4 2" xfId="14799" xr:uid="{A52CEEE0-5533-46F1-A9FD-66A9884D3AA9}"/>
    <cellStyle name="40% - Accent4 5 2 3 5" xfId="8829" xr:uid="{1F3AB8D7-9204-4BDF-9547-031505A81772}"/>
    <cellStyle name="40% - Accent4 5 2 3 5 2" xfId="15859" xr:uid="{19FA4C07-64CD-48A2-8F67-670D7123C2B8}"/>
    <cellStyle name="40% - Accent4 5 2 3 6" xfId="10202" xr:uid="{BF40C0DF-7289-416E-B3CE-76BACED66FEB}"/>
    <cellStyle name="40% - Accent4 5 2 4" xfId="3467" xr:uid="{02615117-CF49-469A-971A-286BD92C80FB}"/>
    <cellStyle name="40% - Accent4 5 2 4 2" xfId="7607" xr:uid="{00859D88-9C34-4325-88AF-B25F8F4E13AD}"/>
    <cellStyle name="40% - Accent4 5 2 4 2 2" xfId="14800" xr:uid="{F49E5CB6-3BC4-482E-9A29-7CF7DC4FC443}"/>
    <cellStyle name="40% - Accent4 5 2 4 3" xfId="11135" xr:uid="{43647E2A-DF02-447B-9DF7-2451EB7EA6C3}"/>
    <cellStyle name="40% - Accent4 5 2 5" xfId="4271" xr:uid="{190642B1-833A-4BB0-A044-E685CF98C159}"/>
    <cellStyle name="40% - Accent4 5 2 5 2" xfId="11673" xr:uid="{8710479B-BE30-4BB7-BB26-ED5EFA77038A}"/>
    <cellStyle name="40% - Accent4 5 2 6" xfId="5206" xr:uid="{7B4D4EE2-B89B-4D37-848A-EEA38692CC83}"/>
    <cellStyle name="40% - Accent4 5 2 6 2" xfId="12616" xr:uid="{7ACBE422-EBA0-4F30-B417-622314ACE065}"/>
    <cellStyle name="40% - Accent4 5 2 7" xfId="5820" xr:uid="{47863A12-E21D-4054-90CE-3EBA1592D8DE}"/>
    <cellStyle name="40% - Accent4 5 2 7 2" xfId="13003" xr:uid="{98A431B5-CDD4-4ECA-ADAB-FE23A4D566E4}"/>
    <cellStyle name="40% - Accent4 5 2 8" xfId="6389" xr:uid="{8CB20508-BEE1-49D1-BCE8-70D11130A307}"/>
    <cellStyle name="40% - Accent4 5 2 8 2" xfId="13582" xr:uid="{0CC8AB01-5FFA-4203-A4EB-CC905C018DEA}"/>
    <cellStyle name="40% - Accent4 5 2 9" xfId="7602" xr:uid="{F07BF71B-5F3D-4BB0-8703-A4277E556B2B}"/>
    <cellStyle name="40% - Accent4 5 2 9 2" xfId="14795" xr:uid="{90F8D344-42E6-4DAF-8354-A00C57A229DE}"/>
    <cellStyle name="40% - Accent4 5 3" xfId="1748" xr:uid="{8739D00B-78B8-46CF-A211-719DD2B5F571}"/>
    <cellStyle name="40% - Accent4 5 3 10" xfId="10203" xr:uid="{69BA9EE8-E4E6-4EF6-BC8A-18D30DEBBBFD}"/>
    <cellStyle name="40% - Accent4 5 3 2" xfId="1749" xr:uid="{158277B3-6FEA-464D-A4BF-5B69B8573962}"/>
    <cellStyle name="40% - Accent4 5 3 2 2" xfId="3472" xr:uid="{502A4656-E6D7-4604-83E1-6A3B73593C5B}"/>
    <cellStyle name="40% - Accent4 5 3 2 2 2" xfId="11140" xr:uid="{42144080-63CB-4A21-99A7-1A8298E464E8}"/>
    <cellStyle name="40% - Accent4 5 3 2 3" xfId="5211" xr:uid="{E68776F8-F864-49E9-ABA8-C67B0F585A46}"/>
    <cellStyle name="40% - Accent4 5 3 2 3 2" xfId="12621" xr:uid="{C45784BA-5C8A-40FE-AE5C-A630B2E53AD0}"/>
    <cellStyle name="40% - Accent4 5 3 2 4" xfId="7609" xr:uid="{0E3123BB-5372-4246-A6B7-BCE080774B99}"/>
    <cellStyle name="40% - Accent4 5 3 2 4 2" xfId="14802" xr:uid="{EB5F71F5-9CBE-47F7-80D8-A1A3B3DE886A}"/>
    <cellStyle name="40% - Accent4 5 3 2 5" xfId="8978" xr:uid="{64F0079A-79A5-4877-B132-DF1EED03A060}"/>
    <cellStyle name="40% - Accent4 5 3 2 5 2" xfId="16008" xr:uid="{2A2D2CA7-C90A-4533-8D8A-B494B93BB381}"/>
    <cellStyle name="40% - Accent4 5 3 2 6" xfId="10204" xr:uid="{DB54E26B-E836-4B32-913C-9E5E8AE65837}"/>
    <cellStyle name="40% - Accent4 5 3 3" xfId="3471" xr:uid="{04F0D47A-F62A-487B-AB67-1E7A3830A64E}"/>
    <cellStyle name="40% - Accent4 5 3 3 2" xfId="7610" xr:uid="{61A5B01F-1599-416F-9A6F-493C7B5A323E}"/>
    <cellStyle name="40% - Accent4 5 3 3 2 2" xfId="14803" xr:uid="{AD940DC1-4693-4F77-BB3A-0046058C34F9}"/>
    <cellStyle name="40% - Accent4 5 3 3 3" xfId="11139" xr:uid="{9F327F63-BC2D-4717-BF30-6C049B87C046}"/>
    <cellStyle name="40% - Accent4 5 3 4" xfId="4431" xr:uid="{EB82F4DF-F8B7-45B7-877D-A0F7F80DD9F8}"/>
    <cellStyle name="40% - Accent4 5 3 4 2" xfId="11830" xr:uid="{4156598F-FA2B-4CFD-BD73-059775B1E988}"/>
    <cellStyle name="40% - Accent4 5 3 5" xfId="5210" xr:uid="{CB6FE082-BF85-4265-84BA-711E095172CB}"/>
    <cellStyle name="40% - Accent4 5 3 5 2" xfId="12620" xr:uid="{6CB277BD-F870-4C99-9412-E382595ECE4F}"/>
    <cellStyle name="40% - Accent4 5 3 6" xfId="5969" xr:uid="{F452561C-86B3-4FDC-A564-785DA8C763D0}"/>
    <cellStyle name="40% - Accent4 5 3 6 2" xfId="13152" xr:uid="{9E349447-34A4-4983-9591-2C8717797259}"/>
    <cellStyle name="40% - Accent4 5 3 7" xfId="6538" xr:uid="{3FAB9F05-B471-49D6-AF76-39B1A0B48F95}"/>
    <cellStyle name="40% - Accent4 5 3 7 2" xfId="13731" xr:uid="{5C73B4FB-69C9-491B-9765-7E5096E341D0}"/>
    <cellStyle name="40% - Accent4 5 3 8" xfId="7608" xr:uid="{26A92A24-C73E-4F5B-8C95-C86D62CD67AA}"/>
    <cellStyle name="40% - Accent4 5 3 8 2" xfId="14801" xr:uid="{0A822CBD-66AB-4388-864B-63460779575E}"/>
    <cellStyle name="40% - Accent4 5 3 9" xfId="8399" xr:uid="{A04A93E6-99E2-470F-9D4D-0B63847FBFE5}"/>
    <cellStyle name="40% - Accent4 5 3 9 2" xfId="15427" xr:uid="{2D6AE28A-D7C7-4593-9DE3-2DF870EC9C74}"/>
    <cellStyle name="40% - Accent4 5 4" xfId="1750" xr:uid="{49DFB675-3CC1-4C2B-8B02-1E76305D9CFE}"/>
    <cellStyle name="40% - Accent4 5 4 2" xfId="3473" xr:uid="{9ACC9C50-E4CB-4A10-AEF6-CCA1CFF7C478}"/>
    <cellStyle name="40% - Accent4 5 4 2 2" xfId="11141" xr:uid="{252D718A-17BB-474F-A322-80208F69DF21}"/>
    <cellStyle name="40% - Accent4 5 4 3" xfId="5212" xr:uid="{7EA439F9-888C-4B48-BCFF-BED472FF7105}"/>
    <cellStyle name="40% - Accent4 5 4 3 2" xfId="12622" xr:uid="{67633096-C932-43A5-BFA9-8C642F6524FA}"/>
    <cellStyle name="40% - Accent4 5 4 4" xfId="7611" xr:uid="{1E67AABA-CAF8-43C0-9D36-49B7D3AADDCB}"/>
    <cellStyle name="40% - Accent4 5 4 4 2" xfId="14804" xr:uid="{5179FCE9-FF2C-48C0-A790-6AC5741AFA0C}"/>
    <cellStyle name="40% - Accent4 5 4 5" xfId="8686" xr:uid="{C43403F6-2D54-43D2-B5D6-A9E6142FF6D4}"/>
    <cellStyle name="40% - Accent4 5 4 5 2" xfId="15716" xr:uid="{74C63CEC-587E-45A3-B6F3-551765B00C58}"/>
    <cellStyle name="40% - Accent4 5 4 6" xfId="10205" xr:uid="{4F315B40-1FFF-4142-9A38-AE6E7944BC19}"/>
    <cellStyle name="40% - Accent4 5 5" xfId="3466" xr:uid="{E7F7F0A2-0309-40F8-A544-60D18E1304A6}"/>
    <cellStyle name="40% - Accent4 5 5 2" xfId="7612" xr:uid="{45A60353-FF1E-4385-8FBB-10639CA5A0D0}"/>
    <cellStyle name="40% - Accent4 5 5 2 2" xfId="14805" xr:uid="{AE144891-A4AA-415B-BD8E-1EF45C8D8076}"/>
    <cellStyle name="40% - Accent4 5 5 3" xfId="11134" xr:uid="{7FA82FF0-D1AA-49B3-9F0A-72EF4328A844}"/>
    <cellStyle name="40% - Accent4 5 6" xfId="4102" xr:uid="{35E3CEAE-DBC4-4949-A741-46E5E6D88A39}"/>
    <cellStyle name="40% - Accent4 5 6 2" xfId="11504" xr:uid="{9C041E35-63F3-4F05-B9E1-6274E43C9D7B}"/>
    <cellStyle name="40% - Accent4 5 7" xfId="5205" xr:uid="{196B794C-8587-457A-B043-CCDC912296DF}"/>
    <cellStyle name="40% - Accent4 5 7 2" xfId="12615" xr:uid="{6B99FCEB-727D-463F-93D0-AE6CB73E3AB5}"/>
    <cellStyle name="40% - Accent4 5 8" xfId="5677" xr:uid="{A43F218D-7F4B-47B9-BBD0-C776F2108A85}"/>
    <cellStyle name="40% - Accent4 5 8 2" xfId="12860" xr:uid="{7BE803A3-3DB4-4EE8-A90E-F45B6043034A}"/>
    <cellStyle name="40% - Accent4 5 9" xfId="6246" xr:uid="{112703AB-EB44-4730-8ECF-02FBD0F18B3E}"/>
    <cellStyle name="40% - Accent4 5 9 2" xfId="13439" xr:uid="{263C718E-2BA1-4012-85FB-47FA1D6111AD}"/>
    <cellStyle name="40% - Accent4 6" xfId="258" xr:uid="{CA596463-7979-4E24-917E-D6D99CA4F832}"/>
    <cellStyle name="40% - Accent4 6 10" xfId="7613" xr:uid="{AF63316E-CAD7-47FC-A3FB-8FCCC6371C7A}"/>
    <cellStyle name="40% - Accent4 6 10 2" xfId="14806" xr:uid="{01F0C04B-6D39-499E-924E-A79289B8A42E}"/>
    <cellStyle name="40% - Accent4 6 11" xfId="8213" xr:uid="{3740A94C-77E4-498B-A87A-4B7B9582DF63}"/>
    <cellStyle name="40% - Accent4 6 11 2" xfId="15241" xr:uid="{0DCD0A05-9473-498D-BF57-D24E7A435EE8}"/>
    <cellStyle name="40% - Accent4 6 12" xfId="10206" xr:uid="{4D30ABD7-560A-49C3-A186-796B1293E42D}"/>
    <cellStyle name="40% - Accent4 6 13" xfId="1751" xr:uid="{020F556B-33FC-47BE-8477-540CF16150EA}"/>
    <cellStyle name="40% - Accent4 6 2" xfId="625" xr:uid="{EFB29D30-74BC-4027-AE1A-39C2542B17BA}"/>
    <cellStyle name="40% - Accent4 6 2 10" xfId="8356" xr:uid="{AEDE7C8A-B801-4743-B31A-5693B8C603A8}"/>
    <cellStyle name="40% - Accent4 6 2 10 2" xfId="15384" xr:uid="{A7D48BF9-076A-42BE-96DA-23577BF47404}"/>
    <cellStyle name="40% - Accent4 6 2 11" xfId="10207" xr:uid="{DAD9CCA2-9BA9-4B33-A28F-DCBD8E546F4A}"/>
    <cellStyle name="40% - Accent4 6 2 12" xfId="1752" xr:uid="{3315E404-0603-4BDC-922B-E840559201D0}"/>
    <cellStyle name="40% - Accent4 6 2 2" xfId="1753" xr:uid="{7380E585-77C7-4390-AB64-79FDEDED97CA}"/>
    <cellStyle name="40% - Accent4 6 2 2 10" xfId="10208" xr:uid="{0F050815-B5A9-453E-8663-04AB4BC3715F}"/>
    <cellStyle name="40% - Accent4 6 2 2 2" xfId="1754" xr:uid="{4B7EF67B-E173-40A7-8053-AFA4861DAADE}"/>
    <cellStyle name="40% - Accent4 6 2 2 2 2" xfId="3477" xr:uid="{8736F2D8-957A-4475-BA7D-CB6E8B990392}"/>
    <cellStyle name="40% - Accent4 6 2 2 2 2 2" xfId="11145" xr:uid="{67EF79BD-E36A-4A51-A77D-D6EA8AD11FA9}"/>
    <cellStyle name="40% - Accent4 6 2 2 2 3" xfId="5216" xr:uid="{920AFD7A-58A3-40D1-ADBF-19FDE6026E00}"/>
    <cellStyle name="40% - Accent4 6 2 2 2 3 2" xfId="12626" xr:uid="{D9E5474B-12C0-4378-B432-0545253AA930}"/>
    <cellStyle name="40% - Accent4 6 2 2 2 4" xfId="7616" xr:uid="{A3AA9C4D-7656-41CA-ACCE-041060A102B5}"/>
    <cellStyle name="40% - Accent4 6 2 2 2 4 2" xfId="14809" xr:uid="{4C7334E3-5E3E-423B-9AEB-2ADFA498B12F}"/>
    <cellStyle name="40% - Accent4 6 2 2 2 5" xfId="9224" xr:uid="{C71AE722-A7B7-4C7E-994B-B75C23202F3A}"/>
    <cellStyle name="40% - Accent4 6 2 2 2 5 2" xfId="16254" xr:uid="{61C3B23C-8B4F-4388-A718-4459899A4812}"/>
    <cellStyle name="40% - Accent4 6 2 2 2 6" xfId="10209" xr:uid="{03CD295D-3026-4F62-8544-52567DEF4E5D}"/>
    <cellStyle name="40% - Accent4 6 2 2 3" xfId="3476" xr:uid="{81B70CB0-12AF-498E-B51B-FFB320A775A3}"/>
    <cellStyle name="40% - Accent4 6 2 2 3 2" xfId="7617" xr:uid="{A11F3E8F-7FBE-46BB-ABB4-C5806AC00803}"/>
    <cellStyle name="40% - Accent4 6 2 2 3 2 2" xfId="14810" xr:uid="{369438F5-1F8A-4B1B-9324-6F3F2F20AB2F}"/>
    <cellStyle name="40% - Accent4 6 2 2 3 3" xfId="11144" xr:uid="{49BEF68C-B068-41D2-A974-F7DA5C297380}"/>
    <cellStyle name="40% - Accent4 6 2 2 4" xfId="4677" xr:uid="{67C2AD85-46BE-41BD-BD86-80899A82A8A4}"/>
    <cellStyle name="40% - Accent4 6 2 2 4 2" xfId="12076" xr:uid="{CAF7C4BB-BDE7-4D91-B02F-69F85052F508}"/>
    <cellStyle name="40% - Accent4 6 2 2 5" xfId="5215" xr:uid="{0AA48446-85CD-4446-99D9-25311BF1327C}"/>
    <cellStyle name="40% - Accent4 6 2 2 5 2" xfId="12625" xr:uid="{43D172E2-40D8-4684-B2BF-38C20D2FBB21}"/>
    <cellStyle name="40% - Accent4 6 2 2 6" xfId="6215" xr:uid="{EF56405D-B055-450E-AFB5-CE041075AC05}"/>
    <cellStyle name="40% - Accent4 6 2 2 6 2" xfId="13398" xr:uid="{63E9FD3F-657F-4B22-9D60-B7CCDA57DFFB}"/>
    <cellStyle name="40% - Accent4 6 2 2 7" xfId="6784" xr:uid="{9BB84D57-60B1-4C00-BD0C-1AE4D3A437C8}"/>
    <cellStyle name="40% - Accent4 6 2 2 7 2" xfId="13977" xr:uid="{89733CA9-250C-473E-9B57-0B31FB20977C}"/>
    <cellStyle name="40% - Accent4 6 2 2 8" xfId="7615" xr:uid="{8C0193B1-6108-4DE1-8351-DDE689424A23}"/>
    <cellStyle name="40% - Accent4 6 2 2 8 2" xfId="14808" xr:uid="{A27E9EE3-7C77-43FC-8E43-06E657F2E07B}"/>
    <cellStyle name="40% - Accent4 6 2 2 9" xfId="8645" xr:uid="{060DE17F-CEE4-445A-B0FB-404B1D3D9B4A}"/>
    <cellStyle name="40% - Accent4 6 2 2 9 2" xfId="15673" xr:uid="{88E90A73-4285-4CC2-925C-DBFA778E75EE}"/>
    <cellStyle name="40% - Accent4 6 2 3" xfId="1755" xr:uid="{4F85619F-D530-42F7-A37D-40264DC29FB3}"/>
    <cellStyle name="40% - Accent4 6 2 3 2" xfId="3478" xr:uid="{D367BA45-651B-49D0-A5F8-16CC2397D64F}"/>
    <cellStyle name="40% - Accent4 6 2 3 2 2" xfId="11146" xr:uid="{51182A2A-1AEF-40C8-B1B7-DC542A8F1434}"/>
    <cellStyle name="40% - Accent4 6 2 3 3" xfId="5217" xr:uid="{0C24DE3D-747B-4FB7-BF80-A56A4944335C}"/>
    <cellStyle name="40% - Accent4 6 2 3 3 2" xfId="12627" xr:uid="{9E0C5347-9ACB-4C1C-BB7B-041C9A5B4FA1}"/>
    <cellStyle name="40% - Accent4 6 2 3 4" xfId="7618" xr:uid="{219ACA6A-BA68-4ADF-9BF7-0255B05E17D0}"/>
    <cellStyle name="40% - Accent4 6 2 3 4 2" xfId="14811" xr:uid="{45BB0965-1E39-4DD6-8086-46F9584C635B}"/>
    <cellStyle name="40% - Accent4 6 2 3 5" xfId="8935" xr:uid="{CA85998F-7C0E-4E4E-A366-A5AFE326DB02}"/>
    <cellStyle name="40% - Accent4 6 2 3 5 2" xfId="15965" xr:uid="{DDBBD7BB-DC40-499E-B471-45BFF1886F48}"/>
    <cellStyle name="40% - Accent4 6 2 3 6" xfId="10210" xr:uid="{E61743EA-8095-402A-BB18-3AC9250AD543}"/>
    <cellStyle name="40% - Accent4 6 2 4" xfId="3475" xr:uid="{0AE32505-B730-418D-A955-F028A4B6F26E}"/>
    <cellStyle name="40% - Accent4 6 2 4 2" xfId="7619" xr:uid="{7F4ECB61-9292-46DB-A9C2-66ACBCBC6417}"/>
    <cellStyle name="40% - Accent4 6 2 4 2 2" xfId="14812" xr:uid="{ECADA2A5-A429-468C-81E8-1CDCD114CCE8}"/>
    <cellStyle name="40% - Accent4 6 2 4 3" xfId="11143" xr:uid="{9EFEFFB6-B75D-425C-AADF-C04E46841A8B}"/>
    <cellStyle name="40% - Accent4 6 2 5" xfId="4377" xr:uid="{07C0D718-05A7-4AF7-9DA6-F0AACE425269}"/>
    <cellStyle name="40% - Accent4 6 2 5 2" xfId="11779" xr:uid="{38B98927-5461-49FD-8256-3A3F13165B19}"/>
    <cellStyle name="40% - Accent4 6 2 6" xfId="5214" xr:uid="{8DF83996-84FD-4492-9E53-541229467714}"/>
    <cellStyle name="40% - Accent4 6 2 6 2" xfId="12624" xr:uid="{5292FAE4-233C-4C85-B179-A817C06E1DCF}"/>
    <cellStyle name="40% - Accent4 6 2 7" xfId="5926" xr:uid="{0D589E23-AB04-4CE2-A176-5B2A00644E17}"/>
    <cellStyle name="40% - Accent4 6 2 7 2" xfId="13109" xr:uid="{D7934007-3934-4092-942E-2FBA6A59E510}"/>
    <cellStyle name="40% - Accent4 6 2 8" xfId="6495" xr:uid="{CFC262A0-4CEA-4F18-9D79-84E8FB8E85A6}"/>
    <cellStyle name="40% - Accent4 6 2 8 2" xfId="13688" xr:uid="{2DB609AD-F087-4F58-A596-42D83047BC55}"/>
    <cellStyle name="40% - Accent4 6 2 9" xfId="7614" xr:uid="{7C9E3D4A-12F7-4146-A66F-1F3E573123E8}"/>
    <cellStyle name="40% - Accent4 6 2 9 2" xfId="14807" xr:uid="{9D4E2192-E1CA-47AD-905B-5EDEF129C32A}"/>
    <cellStyle name="40% - Accent4 6 3" xfId="1756" xr:uid="{1F8B1695-9128-4932-8289-77AC62D05B8B}"/>
    <cellStyle name="40% - Accent4 6 3 10" xfId="10211" xr:uid="{1AB10090-B9E7-4B27-AADC-BC654D733607}"/>
    <cellStyle name="40% - Accent4 6 3 2" xfId="1757" xr:uid="{F8272221-A040-4B9F-8F51-C8611090CC6F}"/>
    <cellStyle name="40% - Accent4 6 3 2 2" xfId="3480" xr:uid="{C1D0C6B0-BDA5-487A-BA3F-20D0D46FEEE1}"/>
    <cellStyle name="40% - Accent4 6 3 2 2 2" xfId="11148" xr:uid="{77235811-C27B-43A4-9A2B-9FB554C2D9E2}"/>
    <cellStyle name="40% - Accent4 6 3 2 3" xfId="5219" xr:uid="{87BA37E8-FA03-4BA5-AA53-3A3434EFA6FE}"/>
    <cellStyle name="40% - Accent4 6 3 2 3 2" xfId="12629" xr:uid="{428DE896-C97E-4E33-A16C-4C7644224863}"/>
    <cellStyle name="40% - Accent4 6 3 2 4" xfId="7621" xr:uid="{9E659168-BC36-41F4-82FC-DE3E9372DC82}"/>
    <cellStyle name="40% - Accent4 6 3 2 4 2" xfId="14814" xr:uid="{6AD92B5B-2F7A-4D5D-A435-F9E1F8C2F8BB}"/>
    <cellStyle name="40% - Accent4 6 3 2 5" xfId="9081" xr:uid="{49FC5BE3-22BB-4420-828B-3B15C2F9F310}"/>
    <cellStyle name="40% - Accent4 6 3 2 5 2" xfId="16111" xr:uid="{39C56336-B4A2-417E-8F0E-A0D3A67749E0}"/>
    <cellStyle name="40% - Accent4 6 3 2 6" xfId="10212" xr:uid="{2AF0C6F6-95D8-4B8D-A7A6-6C1AD04B3A47}"/>
    <cellStyle name="40% - Accent4 6 3 3" xfId="3479" xr:uid="{B3161CAE-005C-4E11-BD29-CEEBC3E92CEC}"/>
    <cellStyle name="40% - Accent4 6 3 3 2" xfId="7622" xr:uid="{EDD8F27A-156F-4460-B0A6-EF130F63E878}"/>
    <cellStyle name="40% - Accent4 6 3 3 2 2" xfId="14815" xr:uid="{B1BC5838-E73A-49A9-8B2F-C0CDA245582B}"/>
    <cellStyle name="40% - Accent4 6 3 3 3" xfId="11147" xr:uid="{77913214-A4F1-4582-84B1-C402F0A5394D}"/>
    <cellStyle name="40% - Accent4 6 3 4" xfId="4534" xr:uid="{D75EA848-737D-431A-8B49-AEB41CA33326}"/>
    <cellStyle name="40% - Accent4 6 3 4 2" xfId="11933" xr:uid="{849B2587-0619-4008-8373-8D0E095586B2}"/>
    <cellStyle name="40% - Accent4 6 3 5" xfId="5218" xr:uid="{E1F6C5E9-8F31-4D63-8101-536F0AEA200F}"/>
    <cellStyle name="40% - Accent4 6 3 5 2" xfId="12628" xr:uid="{ECB462E4-E782-4276-A2BB-314F4D4FC4ED}"/>
    <cellStyle name="40% - Accent4 6 3 6" xfId="6072" xr:uid="{F0861C64-7959-4760-8C84-824CFADA8A2A}"/>
    <cellStyle name="40% - Accent4 6 3 6 2" xfId="13255" xr:uid="{40AD0519-2E82-4F8A-9B49-37A60771B62A}"/>
    <cellStyle name="40% - Accent4 6 3 7" xfId="6641" xr:uid="{ECD7AF41-6E38-4E52-A1D2-EF6B07EF137E}"/>
    <cellStyle name="40% - Accent4 6 3 7 2" xfId="13834" xr:uid="{4ABA0F34-29A4-4446-A5F6-0F3B5590874C}"/>
    <cellStyle name="40% - Accent4 6 3 8" xfId="7620" xr:uid="{D079F5F5-7576-4481-A22A-50B9547FD3B3}"/>
    <cellStyle name="40% - Accent4 6 3 8 2" xfId="14813" xr:uid="{FCAA116F-131F-4B34-8EF4-E34C4244DEE1}"/>
    <cellStyle name="40% - Accent4 6 3 9" xfId="8502" xr:uid="{997C9E39-7237-4AC5-9F3B-748460DC874E}"/>
    <cellStyle name="40% - Accent4 6 3 9 2" xfId="15530" xr:uid="{C20A3F65-4301-46E1-8547-3BB9F9E63F44}"/>
    <cellStyle name="40% - Accent4 6 4" xfId="1758" xr:uid="{098CD0EC-4E5B-40FA-BD83-73F6BF3EE4BD}"/>
    <cellStyle name="40% - Accent4 6 4 2" xfId="3481" xr:uid="{BAF244FA-1117-49C6-B202-94336F2B74E4}"/>
    <cellStyle name="40% - Accent4 6 4 2 2" xfId="11149" xr:uid="{AED36211-5F70-4C0F-AE2B-7AC8976FA22B}"/>
    <cellStyle name="40% - Accent4 6 4 3" xfId="5220" xr:uid="{4FAEF64F-A48F-48A2-B4D1-8C8526D5A96D}"/>
    <cellStyle name="40% - Accent4 6 4 3 2" xfId="12630" xr:uid="{0D71E464-1A06-4712-8340-AAD3CC2E0136}"/>
    <cellStyle name="40% - Accent4 6 4 4" xfId="7623" xr:uid="{6611756C-81AD-4C42-BB8C-E63A1A1475E0}"/>
    <cellStyle name="40% - Accent4 6 4 4 2" xfId="14816" xr:uid="{978404D6-D0FB-4E0E-B010-03ACC6E8FB68}"/>
    <cellStyle name="40% - Accent4 6 4 5" xfId="8792" xr:uid="{2AD2CE84-AB8C-4F2B-A9B3-4935DC2BF17F}"/>
    <cellStyle name="40% - Accent4 6 4 5 2" xfId="15822" xr:uid="{31ACB1D6-3951-4758-ABD9-6DFCD35FB5E3}"/>
    <cellStyle name="40% - Accent4 6 4 6" xfId="10213" xr:uid="{A4D66715-C8E0-4F5F-B237-0DDA89E747F2}"/>
    <cellStyle name="40% - Accent4 6 5" xfId="3474" xr:uid="{B0D96BFE-DBF1-4FF7-9EA1-5C2BC8D7953F}"/>
    <cellStyle name="40% - Accent4 6 5 2" xfId="7624" xr:uid="{8E6A23B1-0892-4031-8EED-4F2A866F47F3}"/>
    <cellStyle name="40% - Accent4 6 5 2 2" xfId="14817" xr:uid="{FEAAC90C-9A34-435A-B8D2-65C00196013B}"/>
    <cellStyle name="40% - Accent4 6 5 3" xfId="11142" xr:uid="{2B1B7232-BD78-41C2-8147-70D55483ECC3}"/>
    <cellStyle name="40% - Accent4 6 6" xfId="4232" xr:uid="{894A97FA-07AB-4638-A956-78B281813E0F}"/>
    <cellStyle name="40% - Accent4 6 6 2" xfId="11634" xr:uid="{85C5ED36-8139-4B2F-8EB1-5E51F0727954}"/>
    <cellStyle name="40% - Accent4 6 7" xfId="5213" xr:uid="{E2903F97-58CE-4091-9F33-D4F8E84DCF0F}"/>
    <cellStyle name="40% - Accent4 6 7 2" xfId="12623" xr:uid="{F432FF51-2BDC-4A57-B7D1-5E4AEA11BA66}"/>
    <cellStyle name="40% - Accent4 6 8" xfId="5783" xr:uid="{2092960F-9A94-4B65-924B-83ABC70934D8}"/>
    <cellStyle name="40% - Accent4 6 8 2" xfId="12966" xr:uid="{E439FCD0-5AA0-4EF5-9293-A05C1064940C}"/>
    <cellStyle name="40% - Accent4 6 9" xfId="6352" xr:uid="{0FCA99DD-A4ED-4280-9D5F-1365B33B1821}"/>
    <cellStyle name="40% - Accent4 6 9 2" xfId="13545" xr:uid="{5550AF35-7A57-4A92-9CA4-2A7427271AB3}"/>
    <cellStyle name="40% - Accent4 7" xfId="274" xr:uid="{61FDDCAD-61D0-4312-AD4B-2146A421B05F}"/>
    <cellStyle name="40% - Accent4 7 10" xfId="8231" xr:uid="{B5692968-3C51-4B8C-9B38-605B06D10323}"/>
    <cellStyle name="40% - Accent4 7 10 2" xfId="15259" xr:uid="{C4798835-D921-416B-B41C-822A0CD37FDE}"/>
    <cellStyle name="40% - Accent4 7 11" xfId="10214" xr:uid="{E313371C-3909-4F93-BB20-2A041CAFB3CF}"/>
    <cellStyle name="40% - Accent4 7 12" xfId="1759" xr:uid="{1750F6A1-B158-4BFA-A35A-79B5B5FD4F54}"/>
    <cellStyle name="40% - Accent4 7 2" xfId="640" xr:uid="{01E1FEED-907F-4952-905C-55C2FA7BBD68}"/>
    <cellStyle name="40% - Accent4 7 2 10" xfId="10215" xr:uid="{C4E665C4-4373-4A80-BB4F-31D272B2A235}"/>
    <cellStyle name="40% - Accent4 7 2 11" xfId="1760" xr:uid="{09BA6F1D-69C7-4100-8C0D-0EAB542B8D83}"/>
    <cellStyle name="40% - Accent4 7 2 2" xfId="1761" xr:uid="{38C958C1-B1C3-413A-B648-5544C6259502}"/>
    <cellStyle name="40% - Accent4 7 2 2 2" xfId="3484" xr:uid="{4F094326-4E8F-4459-8009-3AC3170F2439}"/>
    <cellStyle name="40% - Accent4 7 2 2 2 2" xfId="11152" xr:uid="{89FC67A8-6D33-41E1-8C21-246DAA8918A8}"/>
    <cellStyle name="40% - Accent4 7 2 2 3" xfId="5223" xr:uid="{0B4BE59F-49BF-4874-9AB6-E46A747674D9}"/>
    <cellStyle name="40% - Accent4 7 2 2 3 2" xfId="12633" xr:uid="{5D542471-8878-4B6B-8F78-7F57FB244D7C}"/>
    <cellStyle name="40% - Accent4 7 2 2 4" xfId="7627" xr:uid="{24A723DD-A5CD-4445-8A93-2A73EE4205A1}"/>
    <cellStyle name="40% - Accent4 7 2 2 4 2" xfId="14820" xr:uid="{7DBA35B9-B80C-4475-85CA-AEA8F00109C7}"/>
    <cellStyle name="40% - Accent4 7 2 2 5" xfId="9099" xr:uid="{94D3A45F-8379-4064-8151-B666DB27E280}"/>
    <cellStyle name="40% - Accent4 7 2 2 5 2" xfId="16129" xr:uid="{1E461776-CF78-4BBB-8214-EF4E82E29936}"/>
    <cellStyle name="40% - Accent4 7 2 2 6" xfId="10216" xr:uid="{B4269F4D-F2CF-4CD5-80A8-A75779E3F1A7}"/>
    <cellStyle name="40% - Accent4 7 2 3" xfId="3483" xr:uid="{9A523E26-4399-4487-AB1A-F3F901152B19}"/>
    <cellStyle name="40% - Accent4 7 2 3 2" xfId="7628" xr:uid="{70A5CC72-C239-4709-8F61-0161B52A3DAA}"/>
    <cellStyle name="40% - Accent4 7 2 3 2 2" xfId="14821" xr:uid="{37C3C778-30AB-4F65-B70D-8240D629A8F0}"/>
    <cellStyle name="40% - Accent4 7 2 3 3" xfId="11151" xr:uid="{2FF0D2C8-3539-428C-8D6A-63F2AE67A702}"/>
    <cellStyle name="40% - Accent4 7 2 4" xfId="4552" xr:uid="{D0BF97A9-083D-4A27-A6D2-90B154B59D37}"/>
    <cellStyle name="40% - Accent4 7 2 4 2" xfId="11951" xr:uid="{C5CC095B-B4EA-4E44-889B-34B015599179}"/>
    <cellStyle name="40% - Accent4 7 2 5" xfId="5222" xr:uid="{45DE29A1-B3BE-4E31-B2FC-5E41ECC3CEEB}"/>
    <cellStyle name="40% - Accent4 7 2 5 2" xfId="12632" xr:uid="{F8A2AC20-192A-413E-9EE0-E57A0BB9A007}"/>
    <cellStyle name="40% - Accent4 7 2 6" xfId="6090" xr:uid="{C6581F15-62CC-4F8F-A565-2C34B3CEC449}"/>
    <cellStyle name="40% - Accent4 7 2 6 2" xfId="13273" xr:uid="{C3B130F3-3FBF-4517-9F05-9554A1BAB632}"/>
    <cellStyle name="40% - Accent4 7 2 7" xfId="6659" xr:uid="{3F339864-906C-453A-8815-6132598A0E8C}"/>
    <cellStyle name="40% - Accent4 7 2 7 2" xfId="13852" xr:uid="{447A15B6-33EC-4362-A3FF-5F451C0AB11D}"/>
    <cellStyle name="40% - Accent4 7 2 8" xfId="7626" xr:uid="{6438B4D5-D5B3-43CA-9B81-F83A6144E1EB}"/>
    <cellStyle name="40% - Accent4 7 2 8 2" xfId="14819" xr:uid="{884AE209-CA4D-477C-B16E-B66CED522607}"/>
    <cellStyle name="40% - Accent4 7 2 9" xfId="8520" xr:uid="{0F825B2F-059B-4BFA-981B-EB6FA8F31E44}"/>
    <cellStyle name="40% - Accent4 7 2 9 2" xfId="15548" xr:uid="{29F89C3B-8321-46D2-8FDB-AE9D40D593BE}"/>
    <cellStyle name="40% - Accent4 7 3" xfId="1762" xr:uid="{3A654742-6E4E-40F3-BE66-A67DE431CD37}"/>
    <cellStyle name="40% - Accent4 7 3 2" xfId="3485" xr:uid="{93DB6426-0CFC-4476-B73D-E3BBE7701C8A}"/>
    <cellStyle name="40% - Accent4 7 3 2 2" xfId="11153" xr:uid="{E50DC960-38AD-4F55-94CA-B061D9DD37B9}"/>
    <cellStyle name="40% - Accent4 7 3 3" xfId="5224" xr:uid="{03C8E095-A963-4838-A474-33AD091E39DA}"/>
    <cellStyle name="40% - Accent4 7 3 3 2" xfId="12634" xr:uid="{6AFEF2C7-7819-4F7D-976E-EB2E4F4FBEED}"/>
    <cellStyle name="40% - Accent4 7 3 4" xfId="7629" xr:uid="{83EE25FF-73C0-453B-B75A-D28719A3238F}"/>
    <cellStyle name="40% - Accent4 7 3 4 2" xfId="14822" xr:uid="{32FC5673-E7F0-4505-9992-72AA854D92DA}"/>
    <cellStyle name="40% - Accent4 7 3 5" xfId="8810" xr:uid="{64247834-312E-4B4C-8677-931A4449355F}"/>
    <cellStyle name="40% - Accent4 7 3 5 2" xfId="15840" xr:uid="{7E77E21B-0067-41D9-A52A-23E74B7E8A67}"/>
    <cellStyle name="40% - Accent4 7 3 6" xfId="10217" xr:uid="{DDE6C165-DE25-4A49-9828-1749DCCE4909}"/>
    <cellStyle name="40% - Accent4 7 4" xfId="3482" xr:uid="{EC046D78-B351-4DCA-AFB5-95FB19DBAC7F}"/>
    <cellStyle name="40% - Accent4 7 4 2" xfId="7630" xr:uid="{CC57CDE2-0B4E-4795-8E9B-1D7E3213D338}"/>
    <cellStyle name="40% - Accent4 7 4 2 2" xfId="14823" xr:uid="{F7A43DC2-B736-4F40-9419-ADAA23D08DA3}"/>
    <cellStyle name="40% - Accent4 7 4 3" xfId="11150" xr:uid="{1F3D364D-B2D1-45BC-B699-7B5B3E2B0DBF}"/>
    <cellStyle name="40% - Accent4 7 5" xfId="4250" xr:uid="{FDEDCE6B-91FB-4DDA-BD38-A550BFCC661F}"/>
    <cellStyle name="40% - Accent4 7 5 2" xfId="11652" xr:uid="{493620CD-DA8B-497D-A460-348134A84A21}"/>
    <cellStyle name="40% - Accent4 7 6" xfId="5221" xr:uid="{C5A1C51F-5061-45AA-92AB-A432242E7378}"/>
    <cellStyle name="40% - Accent4 7 6 2" xfId="12631" xr:uid="{EB36274E-F610-40A2-94F7-B1E4CEC2D76C}"/>
    <cellStyle name="40% - Accent4 7 7" xfId="5801" xr:uid="{2528CE34-9546-4C76-9040-32DD4EBA6083}"/>
    <cellStyle name="40% - Accent4 7 7 2" xfId="12984" xr:uid="{E0FB1CFF-9C39-4B73-A3C8-AE969EE3A72C}"/>
    <cellStyle name="40% - Accent4 7 8" xfId="6370" xr:uid="{D7BF5B58-F00E-4884-BAA8-CD451410A24B}"/>
    <cellStyle name="40% - Accent4 7 8 2" xfId="13563" xr:uid="{9C2BE2E5-359F-4125-9128-AECBD1580148}"/>
    <cellStyle name="40% - Accent4 7 9" xfId="7625" xr:uid="{4F0046C6-57B1-4B1B-AADE-FB25C445C636}"/>
    <cellStyle name="40% - Accent4 7 9 2" xfId="14818" xr:uid="{514134C0-BBED-4610-9957-E52736D77737}"/>
    <cellStyle name="40% - Accent4 8" xfId="288" xr:uid="{3AE836B6-8C73-476A-A885-7A1E84D41E7B}"/>
    <cellStyle name="40% - Accent4 8 10" xfId="10218" xr:uid="{28FDE62B-30C1-49AC-97D4-17BAA8DB355B}"/>
    <cellStyle name="40% - Accent4 8 11" xfId="1763" xr:uid="{4B8D4A02-5F4A-48C2-8132-19CF15C705BF}"/>
    <cellStyle name="40% - Accent4 8 2" xfId="654" xr:uid="{A419A01F-6248-4C09-ACAC-06BF88EB91DD}"/>
    <cellStyle name="40% - Accent4 8 2 2" xfId="3487" xr:uid="{4C02F853-5ADC-4F70-ABEE-DC026B00ACE1}"/>
    <cellStyle name="40% - Accent4 8 2 2 2" xfId="11155" xr:uid="{62A2DFCC-2B10-421B-95E2-10D5F3FE25BD}"/>
    <cellStyle name="40% - Accent4 8 2 3" xfId="5226" xr:uid="{CDFD7A40-5829-44D1-8800-1A71DA29F913}"/>
    <cellStyle name="40% - Accent4 8 2 3 2" xfId="12636" xr:uid="{C2790EF4-45B0-481E-9A7B-7091623E876C}"/>
    <cellStyle name="40% - Accent4 8 2 4" xfId="7632" xr:uid="{E24EC8BA-2CF6-4B76-B5B2-6AF1C12C60BD}"/>
    <cellStyle name="40% - Accent4 8 2 4 2" xfId="14825" xr:uid="{FDA075AB-B2DC-42B2-B1A4-B8B85283E765}"/>
    <cellStyle name="40% - Accent4 8 2 5" xfId="8955" xr:uid="{056F2617-405A-4332-8C5D-130C10317D2D}"/>
    <cellStyle name="40% - Accent4 8 2 5 2" xfId="15985" xr:uid="{CB896E86-DBBC-4219-A85E-570D85E2CBB1}"/>
    <cellStyle name="40% - Accent4 8 2 6" xfId="10219" xr:uid="{338D4939-B61E-4350-8C5B-872F9C908A60}"/>
    <cellStyle name="40% - Accent4 8 2 7" xfId="1764" xr:uid="{B1C3C0D3-92C2-497D-891C-960CAFDDD30C}"/>
    <cellStyle name="40% - Accent4 8 3" xfId="3486" xr:uid="{72837BB2-F717-46CD-80DE-E7E8CC66D7A3}"/>
    <cellStyle name="40% - Accent4 8 3 2" xfId="7633" xr:uid="{60C60567-1EC3-473B-80C0-F2344A53F96E}"/>
    <cellStyle name="40% - Accent4 8 3 2 2" xfId="14826" xr:uid="{00F34BE6-4122-4F69-9779-33F3ABAF1913}"/>
    <cellStyle name="40% - Accent4 8 3 3" xfId="11154" xr:uid="{B0B04F9E-09B3-489F-BC45-FC19539FD442}"/>
    <cellStyle name="40% - Accent4 8 4" xfId="4398" xr:uid="{0A5D3352-0844-4658-9882-DA32EC36C4BC}"/>
    <cellStyle name="40% - Accent4 8 4 2" xfId="11799" xr:uid="{65472F53-16B9-47B8-AB4A-0D89D58F37E9}"/>
    <cellStyle name="40% - Accent4 8 5" xfId="5225" xr:uid="{ADA5165F-0A70-4100-A391-D43B1E98B84D}"/>
    <cellStyle name="40% - Accent4 8 5 2" xfId="12635" xr:uid="{D1F097BD-F7BE-46E4-9EFE-C64158E0DDC7}"/>
    <cellStyle name="40% - Accent4 8 6" xfId="5946" xr:uid="{C2709577-6F69-4CCD-8649-4A05A691A4CF}"/>
    <cellStyle name="40% - Accent4 8 6 2" xfId="13129" xr:uid="{3B2B3A60-BDF7-4114-BBE9-DA7C059EDF44}"/>
    <cellStyle name="40% - Accent4 8 7" xfId="6515" xr:uid="{51BA8BC5-68AE-4A0F-A68B-46E78F7709BB}"/>
    <cellStyle name="40% - Accent4 8 7 2" xfId="13708" xr:uid="{11070B48-5ADC-437F-93D3-1F0F61125432}"/>
    <cellStyle name="40% - Accent4 8 8" xfId="7631" xr:uid="{ED975062-A5F6-4996-B86B-3A6C3F8CF5DD}"/>
    <cellStyle name="40% - Accent4 8 8 2" xfId="14824" xr:uid="{99FD5410-FB87-42BC-8F27-D7804B69B775}"/>
    <cellStyle name="40% - Accent4 8 9" xfId="8376" xr:uid="{82B7E8F2-8071-4DC7-AD81-A3E3A3D5BC16}"/>
    <cellStyle name="40% - Accent4 8 9 2" xfId="15404" xr:uid="{61A4DCC8-F4A8-4D61-991F-704A48E4C590}"/>
    <cellStyle name="40% - Accent4 9" xfId="301" xr:uid="{E2336FCB-5693-4841-9D39-371C5D1130A3}"/>
    <cellStyle name="40% - Accent4 9 2" xfId="667" xr:uid="{E9166E79-08EB-4609-AF33-84090C123E9E}"/>
    <cellStyle name="40% - Accent4 9 2 2" xfId="11156" xr:uid="{A2F09CAA-0D93-4377-83DA-7ED723EB6D56}"/>
    <cellStyle name="40% - Accent4 9 2 3" xfId="3488" xr:uid="{3E9E489E-670A-4DD6-BD2B-B486A59345E8}"/>
    <cellStyle name="40% - Accent4 9 3" xfId="5227" xr:uid="{00C74B00-CC7A-498C-959B-88C34186BB20}"/>
    <cellStyle name="40% - Accent4 9 3 2" xfId="12637" xr:uid="{2A16204F-0286-4531-A87C-5DD705B8F181}"/>
    <cellStyle name="40% - Accent4 9 4" xfId="7634" xr:uid="{DC146A6B-7401-4879-B35E-985A8ACC6E97}"/>
    <cellStyle name="40% - Accent4 9 4 2" xfId="14827" xr:uid="{C8534E57-FD58-41F8-83E7-B1C09B4FA901}"/>
    <cellStyle name="40% - Accent4 9 5" xfId="9337" xr:uid="{1F3F28A3-5F28-448E-8D89-D7A653E2F4DE}"/>
    <cellStyle name="40% - Accent4 9 5 2" xfId="16320" xr:uid="{0CB4A014-4D30-47F0-8E60-11298FD2D05F}"/>
    <cellStyle name="40% - Accent4 9 6" xfId="10220" xr:uid="{E1A8F1FE-1132-4F1D-BD1D-72010BCE0E99}"/>
    <cellStyle name="40% - Accent4 9 7" xfId="1765" xr:uid="{3DAD8141-4B02-42AA-BEF5-91D01425A31F}"/>
    <cellStyle name="40% - Accent5" xfId="39" builtinId="47" customBuiltin="1"/>
    <cellStyle name="40% - Accent5 10" xfId="316" xr:uid="{0A584844-EA65-49B6-A6ED-B0FEAE9BC2FD}"/>
    <cellStyle name="40% - Accent5 10 2" xfId="682" xr:uid="{84C72069-95C4-466F-9B47-70D1FCE7B849}"/>
    <cellStyle name="40% - Accent5 10 2 2" xfId="5230" xr:uid="{F4323326-68F7-4ED3-8457-1B9036734240}"/>
    <cellStyle name="40% - Accent5 10 2 2 2" xfId="12640" xr:uid="{04DD6549-773D-4EB8-A13F-EB9CBA36781E}"/>
    <cellStyle name="40% - Accent5 10 2 3" xfId="7637" xr:uid="{A730186F-DC79-49D3-9D98-C766C1CADE6B}"/>
    <cellStyle name="40% - Accent5 10 2 3 2" xfId="14830" xr:uid="{FEE547B1-CDF7-4E83-BDFD-60595156C9A7}"/>
    <cellStyle name="40% - Accent5 10 2 4" xfId="11158" xr:uid="{EF067B9C-A7D9-4CE7-9FE0-6FD3F7FE710A}"/>
    <cellStyle name="40% - Accent5 10 2 5" xfId="3490" xr:uid="{FA959342-A6C1-4727-B00C-1E0D3681E975}"/>
    <cellStyle name="40% - Accent5 10 3" xfId="5229" xr:uid="{F1892278-3E2D-4043-A49D-7D4A04D18477}"/>
    <cellStyle name="40% - Accent5 10 3 2" xfId="12639" xr:uid="{27A8D8AD-3E26-4FA4-819B-20C8FDF74FFA}"/>
    <cellStyle name="40% - Accent5 10 4" xfId="7636" xr:uid="{B6E0057E-4120-4C42-9CE1-ABCEBD541BC8}"/>
    <cellStyle name="40% - Accent5 10 4 2" xfId="14829" xr:uid="{91F5B573-D6ED-4FE9-AD56-DB15D5541BB1}"/>
    <cellStyle name="40% - Accent5 10 5" xfId="9427" xr:uid="{4B025B68-A43E-4201-9109-540D883AF1F3}"/>
    <cellStyle name="40% - Accent5 10 5 2" xfId="16410" xr:uid="{46162E47-70D1-43F1-8536-6F3E0F2085C1}"/>
    <cellStyle name="40% - Accent5 10 6" xfId="10222" xr:uid="{A74FB8E6-2318-4491-9935-2FCDDD9AF11E}"/>
    <cellStyle name="40% - Accent5 10 7" xfId="1767" xr:uid="{B709FE7E-CFB5-4FD9-A580-74918031C2C4}"/>
    <cellStyle name="40% - Accent5 11" xfId="329" xr:uid="{8E4FD1DF-8960-4043-85C1-755CB94605B4}"/>
    <cellStyle name="40% - Accent5 11 2" xfId="695" xr:uid="{7CFA4403-54B3-41FB-9629-46CB053F930D}"/>
    <cellStyle name="40% - Accent5 11 2 2" xfId="11159" xr:uid="{AF86FCF8-9B37-4F07-9AF9-692CBD4F7ED5}"/>
    <cellStyle name="40% - Accent5 11 2 3" xfId="3491" xr:uid="{178E6D16-1F69-491B-804C-4191D768B086}"/>
    <cellStyle name="40% - Accent5 11 3" xfId="5231" xr:uid="{D3C75F1D-C113-490E-BD64-D3224914B946}"/>
    <cellStyle name="40% - Accent5 11 3 2" xfId="12641" xr:uid="{FC78E82A-1E4E-459F-8429-526D69697F1D}"/>
    <cellStyle name="40% - Accent5 11 4" xfId="7638" xr:uid="{55C4804E-9729-4198-A926-64286B7563AE}"/>
    <cellStyle name="40% - Accent5 11 4 2" xfId="14831" xr:uid="{E72D31BF-1394-4C2B-B64A-F9C314F8EA02}"/>
    <cellStyle name="40% - Accent5 11 5" xfId="9516" xr:uid="{8A11753F-107B-4D92-BC0F-71D8E97A09EE}"/>
    <cellStyle name="40% - Accent5 11 5 2" xfId="16499" xr:uid="{E9E1EDDC-B282-4059-90D8-597C880F35A6}"/>
    <cellStyle name="40% - Accent5 11 6" xfId="10223" xr:uid="{EF1304DA-2316-443B-9196-53162F41AE08}"/>
    <cellStyle name="40% - Accent5 11 7" xfId="1768" xr:uid="{6AF60C49-67FF-445F-9800-1C4560492F8D}"/>
    <cellStyle name="40% - Accent5 12" xfId="342" xr:uid="{22C25A1F-3772-409A-9113-66E5423FC381}"/>
    <cellStyle name="40% - Accent5 12 2" xfId="708" xr:uid="{CC338E75-9F33-4C45-AC98-86FA0F62F18D}"/>
    <cellStyle name="40% - Accent5 12 2 2" xfId="3493" xr:uid="{BA24AFE7-3FC8-4699-A74D-26A5FDE8F4D3}"/>
    <cellStyle name="40% - Accent5 12 2 2 2" xfId="11161" xr:uid="{6A01E8A8-8D97-4AB6-898F-606E6846D95B}"/>
    <cellStyle name="40% - Accent5 12 2 3" xfId="5233" xr:uid="{3641B3FF-0943-4A99-AF47-70B4E1C314A4}"/>
    <cellStyle name="40% - Accent5 12 2 3 2" xfId="12643" xr:uid="{884123F9-9EBE-45BA-AB10-B8E9F997EBF2}"/>
    <cellStyle name="40% - Accent5 12 2 4" xfId="7640" xr:uid="{B3018667-8F82-4C7A-8B6B-9CC71613D91D}"/>
    <cellStyle name="40% - Accent5 12 2 4 2" xfId="14833" xr:uid="{C0E6FF62-CB03-4207-BBA6-615F0C7004F7}"/>
    <cellStyle name="40% - Accent5 12 2 5" xfId="10225" xr:uid="{E688CC83-A176-47ED-B418-E9870F35586B}"/>
    <cellStyle name="40% - Accent5 12 2 6" xfId="1770" xr:uid="{33F41499-8246-4A56-BFB3-C826095E96BB}"/>
    <cellStyle name="40% - Accent5 12 3" xfId="3492" xr:uid="{30FE1086-F91C-491A-93B7-B517AE4ADA77}"/>
    <cellStyle name="40% - Accent5 12 3 2" xfId="11160" xr:uid="{DA605403-E547-4084-8BE2-4658B2690A14}"/>
    <cellStyle name="40% - Accent5 12 4" xfId="5232" xr:uid="{B331F745-383F-4A26-B0C9-C7DB0B2EB786}"/>
    <cellStyle name="40% - Accent5 12 4 2" xfId="12642" xr:uid="{86AD0BF3-9FE4-4908-8D98-D4307985B48D}"/>
    <cellStyle name="40% - Accent5 12 5" xfId="7639" xr:uid="{BC818604-DC0F-42D9-AB4B-A4C9DD297F82}"/>
    <cellStyle name="40% - Accent5 12 5 2" xfId="14832" xr:uid="{CDBD7374-A952-40AE-94B5-B0716D3CACFF}"/>
    <cellStyle name="40% - Accent5 12 6" xfId="8670" xr:uid="{956E2659-94FA-4B9D-B085-6F1FB414938E}"/>
    <cellStyle name="40% - Accent5 12 6 2" xfId="15700" xr:uid="{8FEE497B-949C-41D5-ACDB-9BBE7FB4F417}"/>
    <cellStyle name="40% - Accent5 12 7" xfId="10224" xr:uid="{DEA681D7-9003-459D-A8A9-82B89D722EE7}"/>
    <cellStyle name="40% - Accent5 12 8" xfId="1769" xr:uid="{F63F8CE4-ED64-46D2-8BC2-8E8371976921}"/>
    <cellStyle name="40% - Accent5 13" xfId="355" xr:uid="{B76ACEE4-35A3-43A2-B047-FA8E51D3692E}"/>
    <cellStyle name="40% - Accent5 13 2" xfId="723" xr:uid="{0D72775B-993A-42AE-AB1D-AE7F3CC4B9EC}"/>
    <cellStyle name="40% - Accent5 13 2 2" xfId="11162" xr:uid="{88B7A5EB-536D-4532-916E-079D1AE13509}"/>
    <cellStyle name="40% - Accent5 13 2 3" xfId="3494" xr:uid="{5838D93B-4C03-4EB6-B971-D2174F9E2094}"/>
    <cellStyle name="40% - Accent5 13 3" xfId="5234" xr:uid="{0C72448F-3D13-4C67-832B-572917AD2190}"/>
    <cellStyle name="40% - Accent5 13 3 2" xfId="12644" xr:uid="{AF07BCA4-EE2B-40E1-8E54-BC0D4E294BB3}"/>
    <cellStyle name="40% - Accent5 13 4" xfId="7641" xr:uid="{52575119-FA61-4A35-B430-7FC2D68CCD26}"/>
    <cellStyle name="40% - Accent5 13 4 2" xfId="14834" xr:uid="{3903FF1E-2DE0-4F6B-8779-76BE32F863BF}"/>
    <cellStyle name="40% - Accent5 13 5" xfId="10226" xr:uid="{7FB6237D-5849-49CA-9848-F3957E11796E}"/>
    <cellStyle name="40% - Accent5 13 6" xfId="1771" xr:uid="{EE84EA45-1DC3-4EBC-AF8B-2308F713C780}"/>
    <cellStyle name="40% - Accent5 14" xfId="368" xr:uid="{5C4A840D-5F53-452E-A5E6-5211733E9CB5}"/>
    <cellStyle name="40% - Accent5 14 2" xfId="736" xr:uid="{42856DF6-2791-4B8E-9A28-E143AB903A9E}"/>
    <cellStyle name="40% - Accent5 14 2 2" xfId="11163" xr:uid="{00A32519-8B04-421D-A954-0D358B7956EC}"/>
    <cellStyle name="40% - Accent5 14 2 3" xfId="3495" xr:uid="{CA43E59A-E6E8-4012-A521-BC07D859C0C1}"/>
    <cellStyle name="40% - Accent5 14 3" xfId="5235" xr:uid="{3E301A47-8EEA-4826-A126-CA602D6C4F52}"/>
    <cellStyle name="40% - Accent5 14 3 2" xfId="12645" xr:uid="{C56FEAE3-C77C-41AE-A76A-C39730BC6EC0}"/>
    <cellStyle name="40% - Accent5 14 4" xfId="7642" xr:uid="{B2228D6D-9E25-48A3-B35B-F1B9B3739838}"/>
    <cellStyle name="40% - Accent5 14 4 2" xfId="14835" xr:uid="{5F989104-A6CC-4AA2-809F-82F5C1EB591C}"/>
    <cellStyle name="40% - Accent5 14 5" xfId="10227" xr:uid="{AEB75009-9405-4979-AAAE-3BCCBB793611}"/>
    <cellStyle name="40% - Accent5 14 6" xfId="1772" xr:uid="{05CE41A8-475F-45C4-A65A-A3660F6432A5}"/>
    <cellStyle name="40% - Accent5 15" xfId="381" xr:uid="{3D7F4CB3-1E8F-4981-94F6-3F48F864F55F}"/>
    <cellStyle name="40% - Accent5 15 2" xfId="749" xr:uid="{238FCB39-8574-44CE-8700-6CA9AF961CB5}"/>
    <cellStyle name="40% - Accent5 15 2 2" xfId="11164" xr:uid="{D9A68865-C458-412E-8DEE-371E5FE6DDD9}"/>
    <cellStyle name="40% - Accent5 15 2 3" xfId="3496" xr:uid="{41CD4DC4-8CF4-44BD-B66E-C4199C938278}"/>
    <cellStyle name="40% - Accent5 15 3" xfId="5236" xr:uid="{F5300292-6B9B-4C48-98E0-9AB84496C84A}"/>
    <cellStyle name="40% - Accent5 15 3 2" xfId="12646" xr:uid="{332B11EA-EA34-42F7-9B95-0B23F337FB39}"/>
    <cellStyle name="40% - Accent5 15 4" xfId="7643" xr:uid="{E6973396-756E-4250-867A-A2C447611B75}"/>
    <cellStyle name="40% - Accent5 15 4 2" xfId="14836" xr:uid="{103735CE-AD0C-423F-BA39-CF8A55E5A2F0}"/>
    <cellStyle name="40% - Accent5 15 5" xfId="10228" xr:uid="{E82FEA82-355D-453C-9682-813B02959116}"/>
    <cellStyle name="40% - Accent5 15 6" xfId="1773" xr:uid="{4E3FD1D7-57D0-4683-A779-A0AD3AE1EA45}"/>
    <cellStyle name="40% - Accent5 16" xfId="394" xr:uid="{00AA0EDD-8BEB-4D15-BFEA-3D9D81AA77DA}"/>
    <cellStyle name="40% - Accent5 16 2" xfId="762" xr:uid="{860552F2-02DA-4EFA-8B11-7B6B268EA43D}"/>
    <cellStyle name="40% - Accent5 16 2 2" xfId="11165" xr:uid="{10151FBC-C74B-4FAE-8A06-B9BAF0B01354}"/>
    <cellStyle name="40% - Accent5 16 2 3" xfId="3497" xr:uid="{843099F6-358B-4896-8D3E-C599346AE3F8}"/>
    <cellStyle name="40% - Accent5 16 3" xfId="5237" xr:uid="{E06FF00E-A51A-42AD-8E58-E11763C327B1}"/>
    <cellStyle name="40% - Accent5 16 3 2" xfId="12647" xr:uid="{3992F018-222D-4A4D-9381-54B57A91FA3B}"/>
    <cellStyle name="40% - Accent5 16 4" xfId="7644" xr:uid="{DB496795-4FB9-4573-89CF-8D9208A15ACD}"/>
    <cellStyle name="40% - Accent5 16 4 2" xfId="14837" xr:uid="{2F7D076A-E53A-4AAA-BA56-106EB9D34DDA}"/>
    <cellStyle name="40% - Accent5 16 5" xfId="10229" xr:uid="{6A6A8629-2C18-422A-B2F2-FED896A38014}"/>
    <cellStyle name="40% - Accent5 16 6" xfId="1774" xr:uid="{9C7E516B-A325-4512-9422-44245E7FB212}"/>
    <cellStyle name="40% - Accent5 17" xfId="407" xr:uid="{FEF6FA04-0E78-4740-88A8-D62C5EC1228F}"/>
    <cellStyle name="40% - Accent5 17 2" xfId="775" xr:uid="{C1D7680C-F32A-419F-BDB4-8AA2EA3E5EF9}"/>
    <cellStyle name="40% - Accent5 17 2 2" xfId="11166" xr:uid="{75F55322-F31E-4E77-9938-31160F6F3039}"/>
    <cellStyle name="40% - Accent5 17 2 3" xfId="3498" xr:uid="{2A908D5F-1EE6-4FDD-8B85-9D7441930558}"/>
    <cellStyle name="40% - Accent5 17 3" xfId="5238" xr:uid="{0FBB3E24-DC68-4A91-8D13-FBC3EDD45DEC}"/>
    <cellStyle name="40% - Accent5 17 3 2" xfId="12648" xr:uid="{F19DBF78-BF7E-42BA-B8BC-DD269237FE34}"/>
    <cellStyle name="40% - Accent5 17 4" xfId="7645" xr:uid="{1C599969-4E24-4919-9693-A7DED0441981}"/>
    <cellStyle name="40% - Accent5 17 4 2" xfId="14838" xr:uid="{B276EBC7-3E29-4211-88A2-F425ECFE6438}"/>
    <cellStyle name="40% - Accent5 17 5" xfId="10230" xr:uid="{1B0CF76C-5FDB-493F-8BD3-6F6E44A4F711}"/>
    <cellStyle name="40% - Accent5 17 6" xfId="1775" xr:uid="{A83A897D-E7C1-44D0-9FF5-59870930F7AD}"/>
    <cellStyle name="40% - Accent5 18" xfId="420" xr:uid="{BDC87BE9-1C6E-49C7-85B1-6506658C4C30}"/>
    <cellStyle name="40% - Accent5 18 2" xfId="788" xr:uid="{68B8F28C-9D78-41C6-A9D8-C9CF0A13DEE8}"/>
    <cellStyle name="40% - Accent5 18 2 2" xfId="11167" xr:uid="{348A5E43-AE5B-4F69-A5EC-9AE6598B3252}"/>
    <cellStyle name="40% - Accent5 18 2 3" xfId="3499" xr:uid="{19DFAE67-7142-4866-A183-849887A5B166}"/>
    <cellStyle name="40% - Accent5 18 3" xfId="5239" xr:uid="{7A8DFFA0-8BA2-4D8D-A42D-C9FCE3235654}"/>
    <cellStyle name="40% - Accent5 18 3 2" xfId="12649" xr:uid="{263A9F3E-22DF-44E5-BF61-F7D5B6D8E6A1}"/>
    <cellStyle name="40% - Accent5 18 4" xfId="7646" xr:uid="{FE2C79B1-FEA4-436A-ABB6-B4379C1E916D}"/>
    <cellStyle name="40% - Accent5 18 4 2" xfId="14839" xr:uid="{7524D36C-C5F9-4ED3-B56C-F1086D7758D9}"/>
    <cellStyle name="40% - Accent5 18 5" xfId="10231" xr:uid="{F8C96DFB-F04E-4049-BAFF-CA66A2815292}"/>
    <cellStyle name="40% - Accent5 18 6" xfId="1776" xr:uid="{5FB7F678-BCED-494C-9928-1A20685A9613}"/>
    <cellStyle name="40% - Accent5 19" xfId="433" xr:uid="{A423FB8D-FC61-41B8-93F2-F16DBE0C5F38}"/>
    <cellStyle name="40% - Accent5 19 2" xfId="801" xr:uid="{43A1E6FF-5074-4285-B7BC-D1D51E0F5843}"/>
    <cellStyle name="40% - Accent5 19 2 2" xfId="11437" xr:uid="{4941A8B2-CF78-40DB-A63A-6B4C772C7DBD}"/>
    <cellStyle name="40% - Accent5 19 3" xfId="5240" xr:uid="{C0C170F3-4365-4E8D-A7F6-6B5FB5F47A9D}"/>
    <cellStyle name="40% - Accent5 19 3 2" xfId="12650" xr:uid="{13094A5D-E4C2-41FA-B121-63BADDDAC9FF}"/>
    <cellStyle name="40% - Accent5 19 4" xfId="7647" xr:uid="{5AD00B44-B89F-4CD8-825B-EFB745BDB111}"/>
    <cellStyle name="40% - Accent5 19 4 2" xfId="14840" xr:uid="{3E2E8FAE-59C2-4DB1-980F-B4497F4066D5}"/>
    <cellStyle name="40% - Accent5 19 5" xfId="10500" xr:uid="{10A3FAA9-CD37-445F-8155-57CEC6F521AD}"/>
    <cellStyle name="40% - Accent5 2" xfId="205" xr:uid="{0E9485A5-4ADD-441A-BDF5-55EDBB9C232F}"/>
    <cellStyle name="40% - Accent5 2 10" xfId="4145" xr:uid="{67356D70-97A8-4064-9D61-E9580CCD1BB8}"/>
    <cellStyle name="40% - Accent5 2 10 2" xfId="7649" xr:uid="{8A3C53C9-6A66-42EF-B1FA-2B96D2C428E3}"/>
    <cellStyle name="40% - Accent5 2 10 2 2" xfId="14842" xr:uid="{0560BD3D-A95B-4A2B-9664-AD27E832799C}"/>
    <cellStyle name="40% - Accent5 2 10 3" xfId="11547" xr:uid="{0D8E3BC6-50A3-4A82-A98F-8F7471376474}"/>
    <cellStyle name="40% - Accent5 2 11" xfId="5241" xr:uid="{8F1E43C0-C9D8-46D9-9178-496981A0A56D}"/>
    <cellStyle name="40% - Accent5 2 11 2" xfId="12651" xr:uid="{7EFF0020-37B6-49A2-9967-F63429C907DD}"/>
    <cellStyle name="40% - Accent5 2 12" xfId="5717" xr:uid="{44B70B08-E9D0-4625-8940-EF1138496722}"/>
    <cellStyle name="40% - Accent5 2 12 2" xfId="12900" xr:uid="{12792EA2-59AF-434F-92AC-F778084B2411}"/>
    <cellStyle name="40% - Accent5 2 13" xfId="6286" xr:uid="{BA06EA36-89FC-4BFE-AB9B-A3266C945BE3}"/>
    <cellStyle name="40% - Accent5 2 13 2" xfId="13479" xr:uid="{B3C92A47-24F1-451B-AC13-7EF4622D4BB3}"/>
    <cellStyle name="40% - Accent5 2 14" xfId="7648" xr:uid="{BFB7A16F-E46A-401B-8ED7-27F3B4752454}"/>
    <cellStyle name="40% - Accent5 2 14 2" xfId="14841" xr:uid="{4BE6E831-E650-470D-BF1B-D7A806FCC774}"/>
    <cellStyle name="40% - Accent5 2 15" xfId="8147" xr:uid="{0B4A371D-EF68-43A9-B8A3-018CE6864540}"/>
    <cellStyle name="40% - Accent5 2 15 2" xfId="15175" xr:uid="{11512D77-2319-46B1-8445-6863DE73CF7A}"/>
    <cellStyle name="40% - Accent5 2 16" xfId="9574" xr:uid="{EEBDF3F0-C4C5-4072-89EE-F4BA78DD6951}"/>
    <cellStyle name="40% - Accent5 2 17" xfId="10232" xr:uid="{E67B7748-2F22-4E77-8C15-9D021734FFE1}"/>
    <cellStyle name="40% - Accent5 2 18" xfId="1777" xr:uid="{FDF44CEC-4FA5-4FA0-9F96-C0EAD6171650}"/>
    <cellStyle name="40% - Accent5 2 2" xfId="573" xr:uid="{9DCB05CA-DD6D-4926-9BB1-F15EAFE1189E}"/>
    <cellStyle name="40% - Accent5 2 2 10" xfId="7650" xr:uid="{470B1CE0-CBFE-4EC5-A9AA-B6520FA657E0}"/>
    <cellStyle name="40% - Accent5 2 2 10 2" xfId="14843" xr:uid="{2D7BAAE7-2033-4AC5-8932-34D78043B908}"/>
    <cellStyle name="40% - Accent5 2 2 11" xfId="8193" xr:uid="{A78306E8-0BF4-4768-B032-21B6FFDAA8F1}"/>
    <cellStyle name="40% - Accent5 2 2 11 2" xfId="15221" xr:uid="{95066621-2E9F-4B8B-987F-52D361AD261A}"/>
    <cellStyle name="40% - Accent5 2 2 12" xfId="10233" xr:uid="{048903A9-3A54-49DF-A41D-C3DEE8931E17}"/>
    <cellStyle name="40% - Accent5 2 2 13" xfId="1778" xr:uid="{7EECAA36-E4EA-4369-84B7-EF72DE407E44}"/>
    <cellStyle name="40% - Accent5 2 2 2" xfId="1779" xr:uid="{2091DED1-9945-4ECE-B678-8E774095425F}"/>
    <cellStyle name="40% - Accent5 2 2 2 10" xfId="8336" xr:uid="{78BC4698-232D-4080-9850-2631FC41E607}"/>
    <cellStyle name="40% - Accent5 2 2 2 10 2" xfId="15364" xr:uid="{8C2E0133-F741-4C09-AA64-3B56E5F29AD0}"/>
    <cellStyle name="40% - Accent5 2 2 2 11" xfId="10234" xr:uid="{9D7BC500-A93B-4B7A-8D11-28C6788EA4E1}"/>
    <cellStyle name="40% - Accent5 2 2 2 2" xfId="1780" xr:uid="{D8CB0FFC-5C75-4DB5-A352-98DE986EE65A}"/>
    <cellStyle name="40% - Accent5 2 2 2 2 10" xfId="10235" xr:uid="{79F9EEEB-9EBE-40D8-88A9-A3E729F8BBD2}"/>
    <cellStyle name="40% - Accent5 2 2 2 2 2" xfId="1781" xr:uid="{8C2A4BC5-0C55-4169-B99D-3F6BC83BFD94}"/>
    <cellStyle name="40% - Accent5 2 2 2 2 2 2" xfId="3504" xr:uid="{340E3712-00F6-4564-ACF0-601C731B4355}"/>
    <cellStyle name="40% - Accent5 2 2 2 2 2 2 2" xfId="11172" xr:uid="{22B20FA3-F29D-4605-8C52-D3EB820E03EB}"/>
    <cellStyle name="40% - Accent5 2 2 2 2 2 3" xfId="5245" xr:uid="{992BAA34-2C41-411E-B8B3-5149120E589E}"/>
    <cellStyle name="40% - Accent5 2 2 2 2 2 3 2" xfId="12655" xr:uid="{8EE017E9-37D4-42B1-840E-2E6B38952385}"/>
    <cellStyle name="40% - Accent5 2 2 2 2 2 4" xfId="7653" xr:uid="{AA392E0C-44D8-4F4C-BC3D-8506C9D43963}"/>
    <cellStyle name="40% - Accent5 2 2 2 2 2 4 2" xfId="14846" xr:uid="{3B215AC1-A415-4F2A-8010-DFFEF7E5FC74}"/>
    <cellStyle name="40% - Accent5 2 2 2 2 2 5" xfId="9204" xr:uid="{452EC98C-84E9-4021-B6F4-8E3D5F97BBC5}"/>
    <cellStyle name="40% - Accent5 2 2 2 2 2 5 2" xfId="16234" xr:uid="{A2E9B2F9-65E6-42F6-9390-E8CE6DC5C98C}"/>
    <cellStyle name="40% - Accent5 2 2 2 2 2 6" xfId="10236" xr:uid="{0E6ED296-9B9B-49B3-8252-15ED5A588ABC}"/>
    <cellStyle name="40% - Accent5 2 2 2 2 3" xfId="3503" xr:uid="{4EF18D5E-0FDB-47DF-8639-696DAE17A51A}"/>
    <cellStyle name="40% - Accent5 2 2 2 2 3 2" xfId="7654" xr:uid="{CB2855E6-8C7F-4C74-A57B-74CDEE924DC1}"/>
    <cellStyle name="40% - Accent5 2 2 2 2 3 2 2" xfId="14847" xr:uid="{D9D53D3A-EB63-48FD-9393-554954000A4F}"/>
    <cellStyle name="40% - Accent5 2 2 2 2 3 3" xfId="11171" xr:uid="{FEF69E35-6E06-45E6-906E-B70425F30259}"/>
    <cellStyle name="40% - Accent5 2 2 2 2 4" xfId="4657" xr:uid="{C22FAF40-51ED-451A-8CE1-527E4BF87BBC}"/>
    <cellStyle name="40% - Accent5 2 2 2 2 4 2" xfId="12056" xr:uid="{203B86E2-0FD0-4793-9EB6-5B5EBA1968F3}"/>
    <cellStyle name="40% - Accent5 2 2 2 2 5" xfId="5244" xr:uid="{80714C14-E897-461D-8FC2-DBAE88A523C7}"/>
    <cellStyle name="40% - Accent5 2 2 2 2 5 2" xfId="12654" xr:uid="{1C27917E-769B-4E81-B165-491489ECEC5C}"/>
    <cellStyle name="40% - Accent5 2 2 2 2 6" xfId="6195" xr:uid="{69A7F8C8-342C-4DC0-94A5-E5D022E09AEC}"/>
    <cellStyle name="40% - Accent5 2 2 2 2 6 2" xfId="13378" xr:uid="{30933F73-422D-4A1D-911F-F206BF104184}"/>
    <cellStyle name="40% - Accent5 2 2 2 2 7" xfId="6764" xr:uid="{E1FCED2B-BDF7-432A-9D0A-8D0789CA364D}"/>
    <cellStyle name="40% - Accent5 2 2 2 2 7 2" xfId="13957" xr:uid="{87A33A78-0FB8-4AC9-AD67-0109FADC76AD}"/>
    <cellStyle name="40% - Accent5 2 2 2 2 8" xfId="7652" xr:uid="{7DAADC56-952C-4BCD-ADD6-2C65884E3486}"/>
    <cellStyle name="40% - Accent5 2 2 2 2 8 2" xfId="14845" xr:uid="{3AEC7ECB-3E82-42B9-B0B7-E18D2330D925}"/>
    <cellStyle name="40% - Accent5 2 2 2 2 9" xfId="8625" xr:uid="{E15C64C2-A9AB-4CFD-BBC2-B6864C83AB27}"/>
    <cellStyle name="40% - Accent5 2 2 2 2 9 2" xfId="15653" xr:uid="{7A4CC5B4-B63F-4CA0-8568-A6AC83605282}"/>
    <cellStyle name="40% - Accent5 2 2 2 3" xfId="1782" xr:uid="{EFF785F5-624A-4FA3-9F57-446E702F2AAC}"/>
    <cellStyle name="40% - Accent5 2 2 2 3 2" xfId="3505" xr:uid="{8DB5EE84-B329-4105-9346-50A4716CF21E}"/>
    <cellStyle name="40% - Accent5 2 2 2 3 2 2" xfId="11173" xr:uid="{B6FFD674-9F37-4A80-A6C5-E9FB2894D26F}"/>
    <cellStyle name="40% - Accent5 2 2 2 3 3" xfId="5246" xr:uid="{CCA228A5-05A7-46E0-91B3-BAC1EE8D68B1}"/>
    <cellStyle name="40% - Accent5 2 2 2 3 3 2" xfId="12656" xr:uid="{43EE70B4-3A33-48A0-87EB-DD8BD772BC9A}"/>
    <cellStyle name="40% - Accent5 2 2 2 3 4" xfId="7655" xr:uid="{2A49871A-5ACD-4EE8-A87E-0F1E0522ADB3}"/>
    <cellStyle name="40% - Accent5 2 2 2 3 4 2" xfId="14848" xr:uid="{F263EF8F-E7FB-45A5-9E5E-7CC590F0FCB1}"/>
    <cellStyle name="40% - Accent5 2 2 2 3 5" xfId="8915" xr:uid="{5D2405B7-9A9E-4DD5-A8E6-BEA21595A1C5}"/>
    <cellStyle name="40% - Accent5 2 2 2 3 5 2" xfId="15945" xr:uid="{AA30EC94-948F-4BD0-8DDC-1E8A846C6C56}"/>
    <cellStyle name="40% - Accent5 2 2 2 3 6" xfId="10237" xr:uid="{F5C72D07-6CD8-4EF2-85AB-9149394AEFFB}"/>
    <cellStyle name="40% - Accent5 2 2 2 4" xfId="3502" xr:uid="{EE0E4838-C0C8-4A78-9E13-A230C878F45E}"/>
    <cellStyle name="40% - Accent5 2 2 2 4 2" xfId="7656" xr:uid="{188267FA-7AE2-433F-B9E4-DEFF03FC9EE7}"/>
    <cellStyle name="40% - Accent5 2 2 2 4 2 2" xfId="14849" xr:uid="{A8369E24-97E9-4091-9C81-58A1504C2DA2}"/>
    <cellStyle name="40% - Accent5 2 2 2 4 3" xfId="11170" xr:uid="{FD94D8B6-4D5E-4556-B08D-30778FF734BB}"/>
    <cellStyle name="40% - Accent5 2 2 2 5" xfId="4357" xr:uid="{23F5C605-03EE-4A10-B85E-09E62E194881}"/>
    <cellStyle name="40% - Accent5 2 2 2 5 2" xfId="11759" xr:uid="{8FD9141B-E393-4305-9B24-86A7CF12940B}"/>
    <cellStyle name="40% - Accent5 2 2 2 6" xfId="5243" xr:uid="{A5071BF4-5FE4-4481-8F3A-B413A4D522A1}"/>
    <cellStyle name="40% - Accent5 2 2 2 6 2" xfId="12653" xr:uid="{FB2C42BB-6BBD-4841-8863-F487A26579D5}"/>
    <cellStyle name="40% - Accent5 2 2 2 7" xfId="5906" xr:uid="{FB7509D2-39D8-4AD8-A73A-22A61C0047ED}"/>
    <cellStyle name="40% - Accent5 2 2 2 7 2" xfId="13089" xr:uid="{66E3FE26-666D-481B-A82E-D5B87502533E}"/>
    <cellStyle name="40% - Accent5 2 2 2 8" xfId="6475" xr:uid="{243DF07B-B821-4655-8578-8112F0CCC3A2}"/>
    <cellStyle name="40% - Accent5 2 2 2 8 2" xfId="13668" xr:uid="{6BB6C0E9-B930-45F9-8742-B4393B85A6F6}"/>
    <cellStyle name="40% - Accent5 2 2 2 9" xfId="7651" xr:uid="{D1E07587-667F-46BF-B6C0-EFAC0C3354FE}"/>
    <cellStyle name="40% - Accent5 2 2 2 9 2" xfId="14844" xr:uid="{F42DC150-3A88-40EB-9EE7-4F94DCA97276}"/>
    <cellStyle name="40% - Accent5 2 2 3" xfId="1783" xr:uid="{006BF874-B432-4E78-9837-AF1A0803CB87}"/>
    <cellStyle name="40% - Accent5 2 2 3 10" xfId="10238" xr:uid="{07D2FA08-EB40-43B5-8303-44F3EA80CFB5}"/>
    <cellStyle name="40% - Accent5 2 2 3 2" xfId="1784" xr:uid="{D34CD787-0963-4A24-86A9-F18C1E366B5F}"/>
    <cellStyle name="40% - Accent5 2 2 3 2 2" xfId="3507" xr:uid="{BCB57047-4738-4D3A-9CD5-BF2E507BF2DC}"/>
    <cellStyle name="40% - Accent5 2 2 3 2 2 2" xfId="11175" xr:uid="{C3905F81-2AC8-4302-BC18-DFD062EEC7BE}"/>
    <cellStyle name="40% - Accent5 2 2 3 2 3" xfId="5248" xr:uid="{8ADD3291-CDF5-4547-8956-CD0A171620A5}"/>
    <cellStyle name="40% - Accent5 2 2 3 2 3 2" xfId="12658" xr:uid="{E3B9817B-9F90-4A17-95D0-6247AE3D8A1A}"/>
    <cellStyle name="40% - Accent5 2 2 3 2 4" xfId="7658" xr:uid="{67BAEB24-2EF1-45FE-A629-4007E67B9309}"/>
    <cellStyle name="40% - Accent5 2 2 3 2 4 2" xfId="14851" xr:uid="{5DA28847-47DB-4685-9489-2A1872A54F2F}"/>
    <cellStyle name="40% - Accent5 2 2 3 2 5" xfId="9061" xr:uid="{E966C64D-DDD5-4821-ADDD-9AA19A1B41A8}"/>
    <cellStyle name="40% - Accent5 2 2 3 2 5 2" xfId="16091" xr:uid="{EDA2CFD6-8BB5-44C0-BD62-D4D861149180}"/>
    <cellStyle name="40% - Accent5 2 2 3 2 6" xfId="10239" xr:uid="{DD64D98D-A8D4-486D-A97D-0466CE97929A}"/>
    <cellStyle name="40% - Accent5 2 2 3 3" xfId="3506" xr:uid="{46A0F587-580A-4FE0-A939-463AB952E0B7}"/>
    <cellStyle name="40% - Accent5 2 2 3 3 2" xfId="7659" xr:uid="{CDF381AA-6DA6-4473-878C-FF252C8B3187}"/>
    <cellStyle name="40% - Accent5 2 2 3 3 2 2" xfId="14852" xr:uid="{51A591E8-E0AB-44C4-894F-B7E69FC88C7F}"/>
    <cellStyle name="40% - Accent5 2 2 3 3 3" xfId="11174" xr:uid="{AFA40616-6A0B-4738-9C91-4F1E587FA5CC}"/>
    <cellStyle name="40% - Accent5 2 2 3 4" xfId="4514" xr:uid="{49BD407B-2BD6-4142-9157-04FECD90604B}"/>
    <cellStyle name="40% - Accent5 2 2 3 4 2" xfId="11913" xr:uid="{AF4C0B5D-7572-451E-B41D-C5F44F16EBA6}"/>
    <cellStyle name="40% - Accent5 2 2 3 5" xfId="5247" xr:uid="{5771A764-6051-4B5C-8999-DC112FB08C4B}"/>
    <cellStyle name="40% - Accent5 2 2 3 5 2" xfId="12657" xr:uid="{18A8348B-E877-40CD-91BB-3A21196C2D92}"/>
    <cellStyle name="40% - Accent5 2 2 3 6" xfId="6052" xr:uid="{AB758852-AFF8-40B7-B287-9AE22B2E5E36}"/>
    <cellStyle name="40% - Accent5 2 2 3 6 2" xfId="13235" xr:uid="{5CFB3E1D-2639-427F-B8DA-9D763D7C0C3A}"/>
    <cellStyle name="40% - Accent5 2 2 3 7" xfId="6621" xr:uid="{F31F612D-EEE3-4EF0-ACAD-76521A98E69E}"/>
    <cellStyle name="40% - Accent5 2 2 3 7 2" xfId="13814" xr:uid="{19146DD7-1C08-4622-A0B3-DE44F431C880}"/>
    <cellStyle name="40% - Accent5 2 2 3 8" xfId="7657" xr:uid="{AE96D329-7220-48D9-B04A-CAB309D01ED5}"/>
    <cellStyle name="40% - Accent5 2 2 3 8 2" xfId="14850" xr:uid="{3C14F146-F35F-49C6-83A4-4657B41E0ECD}"/>
    <cellStyle name="40% - Accent5 2 2 3 9" xfId="8482" xr:uid="{63BD3E0E-D669-4772-9F22-454D3AD3575A}"/>
    <cellStyle name="40% - Accent5 2 2 3 9 2" xfId="15510" xr:uid="{380B8649-4091-47DE-8A97-925FE627A6C6}"/>
    <cellStyle name="40% - Accent5 2 2 4" xfId="1785" xr:uid="{F8033299-37AD-41DA-BB63-F8959A9592A8}"/>
    <cellStyle name="40% - Accent5 2 2 4 2" xfId="3508" xr:uid="{F2E824C6-6351-45C5-BB65-17947106CDD8}"/>
    <cellStyle name="40% - Accent5 2 2 4 2 2" xfId="11176" xr:uid="{9376349A-DF0A-46AB-8D37-3689B0C14047}"/>
    <cellStyle name="40% - Accent5 2 2 4 3" xfId="5249" xr:uid="{1C7CF108-1270-49A6-B37F-CE276239AA59}"/>
    <cellStyle name="40% - Accent5 2 2 4 3 2" xfId="12659" xr:uid="{A385D2B3-4D35-4B5E-8718-CBDFA2680203}"/>
    <cellStyle name="40% - Accent5 2 2 4 4" xfId="7660" xr:uid="{359FF692-FEC6-4897-B368-E183FAC9973F}"/>
    <cellStyle name="40% - Accent5 2 2 4 4 2" xfId="14853" xr:uid="{95D5B839-260C-45F6-8A3F-ECDF3D45BC7B}"/>
    <cellStyle name="40% - Accent5 2 2 4 5" xfId="9406" xr:uid="{2121311E-839B-4C13-8AFB-494456B3D807}"/>
    <cellStyle name="40% - Accent5 2 2 4 5 2" xfId="16389" xr:uid="{86AC96AA-AB2B-46DB-BD85-EB6EB5791060}"/>
    <cellStyle name="40% - Accent5 2 2 4 6" xfId="10240" xr:uid="{ECC93436-3650-4648-8D8C-5389952446A6}"/>
    <cellStyle name="40% - Accent5 2 2 5" xfId="3501" xr:uid="{1C643744-74EB-4A41-A788-9D4CC6109527}"/>
    <cellStyle name="40% - Accent5 2 2 5 2" xfId="7661" xr:uid="{7612BDAD-C64A-4F2E-BB23-39BF7FA0A8F8}"/>
    <cellStyle name="40% - Accent5 2 2 5 2 2" xfId="14854" xr:uid="{C421669E-3D86-40E7-B5DA-CE1356E744C3}"/>
    <cellStyle name="40% - Accent5 2 2 5 3" xfId="9495" xr:uid="{446082B7-556A-4CF8-95D8-1AB903E201EB}"/>
    <cellStyle name="40% - Accent5 2 2 5 3 2" xfId="16478" xr:uid="{3B646072-0E7C-4481-A557-59A50B4D189C}"/>
    <cellStyle name="40% - Accent5 2 2 5 4" xfId="11169" xr:uid="{A3C4FBE0-F563-44E0-8E72-F94613BF31C2}"/>
    <cellStyle name="40% - Accent5 2 2 6" xfId="4212" xr:uid="{31CBDB56-6F28-4996-A10C-0952D4FC15AF}"/>
    <cellStyle name="40% - Accent5 2 2 6 2" xfId="8772" xr:uid="{B93A6D20-09A4-4FC6-BA61-C23314F159FB}"/>
    <cellStyle name="40% - Accent5 2 2 6 2 2" xfId="15802" xr:uid="{456FF01E-9822-401A-B2DA-A78EC032B8CD}"/>
    <cellStyle name="40% - Accent5 2 2 6 3" xfId="11614" xr:uid="{83D4E1AA-3C3C-4B02-AF04-1366D744984E}"/>
    <cellStyle name="40% - Accent5 2 2 7" xfId="5242" xr:uid="{A3AE81B2-0E53-450C-99C0-593AA0781C82}"/>
    <cellStyle name="40% - Accent5 2 2 7 2" xfId="12652" xr:uid="{AAE0229B-03AC-4666-AADB-52B157C7CCFD}"/>
    <cellStyle name="40% - Accent5 2 2 8" xfId="5763" xr:uid="{179FFF0E-2C45-4B9D-A697-F89259FFC6EE}"/>
    <cellStyle name="40% - Accent5 2 2 8 2" xfId="12946" xr:uid="{26893585-52AA-466F-B24C-484B1A8D5289}"/>
    <cellStyle name="40% - Accent5 2 2 9" xfId="6332" xr:uid="{58B112B9-9274-45DA-89E6-CFD309D5F273}"/>
    <cellStyle name="40% - Accent5 2 2 9 2" xfId="13525" xr:uid="{51C6FC05-028B-4961-AAE2-7C47F071967B}"/>
    <cellStyle name="40% - Accent5 2 3" xfId="1786" xr:uid="{9F4B956F-F101-41A7-BDB9-25D2534FEFD4}"/>
    <cellStyle name="40% - Accent5 2 3 10" xfId="8290" xr:uid="{4D223A56-2150-4BF1-B057-AD51471C2A6E}"/>
    <cellStyle name="40% - Accent5 2 3 10 2" xfId="15318" xr:uid="{7B4B7378-FEF4-4B4D-91A2-09464292CA9D}"/>
    <cellStyle name="40% - Accent5 2 3 11" xfId="10241" xr:uid="{AEC721D9-2D5E-4E4D-97DC-04DA0A5B96CE}"/>
    <cellStyle name="40% - Accent5 2 3 2" xfId="1787" xr:uid="{F9A42676-D75A-4018-A379-92C9BC281C90}"/>
    <cellStyle name="40% - Accent5 2 3 2 10" xfId="10242" xr:uid="{107821EA-9839-413D-9B02-700D5FC474F0}"/>
    <cellStyle name="40% - Accent5 2 3 2 2" xfId="1788" xr:uid="{728EB5C4-2B4A-48B5-938E-DED710FCD213}"/>
    <cellStyle name="40% - Accent5 2 3 2 2 2" xfId="3511" xr:uid="{B0B7D56F-0144-4F21-8983-3B71897E89EC}"/>
    <cellStyle name="40% - Accent5 2 3 2 2 2 2" xfId="11179" xr:uid="{157E3605-C1FB-4C49-B3C7-18E7E923E79B}"/>
    <cellStyle name="40% - Accent5 2 3 2 2 3" xfId="5252" xr:uid="{9BE4DCD9-B656-46E7-AB26-A0134AB2621C}"/>
    <cellStyle name="40% - Accent5 2 3 2 2 3 2" xfId="12662" xr:uid="{11EE26D8-161B-4905-AE41-6B165057E1B5}"/>
    <cellStyle name="40% - Accent5 2 3 2 2 4" xfId="7664" xr:uid="{5E5DBCEC-2DE7-41D6-A336-CE2BBBD72688}"/>
    <cellStyle name="40% - Accent5 2 3 2 2 4 2" xfId="14857" xr:uid="{223D72AC-7560-4793-925F-E156B821BDB9}"/>
    <cellStyle name="40% - Accent5 2 3 2 2 5" xfId="9158" xr:uid="{B7B7006C-65BB-4308-A78A-396AB8808F49}"/>
    <cellStyle name="40% - Accent5 2 3 2 2 5 2" xfId="16188" xr:uid="{BBDDBE97-0B6D-48B8-AFC1-CAB94F55F4E1}"/>
    <cellStyle name="40% - Accent5 2 3 2 2 6" xfId="10243" xr:uid="{3761E261-5FC6-4D9B-96C4-9CDC41336683}"/>
    <cellStyle name="40% - Accent5 2 3 2 3" xfId="3510" xr:uid="{68191979-4D26-4A8E-AADA-CB2B34E3E184}"/>
    <cellStyle name="40% - Accent5 2 3 2 3 2" xfId="7665" xr:uid="{88F690B8-6E19-4A66-8278-36D621568BA3}"/>
    <cellStyle name="40% - Accent5 2 3 2 3 2 2" xfId="14858" xr:uid="{3A71C14A-B03C-4908-956F-973C5E3D40B0}"/>
    <cellStyle name="40% - Accent5 2 3 2 3 3" xfId="11178" xr:uid="{1F143DE5-0C5C-47A8-8235-A48934F4F3FE}"/>
    <cellStyle name="40% - Accent5 2 3 2 4" xfId="4611" xr:uid="{3F17F1F0-067F-4F6A-99D8-B4FECD724054}"/>
    <cellStyle name="40% - Accent5 2 3 2 4 2" xfId="12010" xr:uid="{651BB90C-6724-454F-8A39-C6A3560C5DC9}"/>
    <cellStyle name="40% - Accent5 2 3 2 5" xfId="5251" xr:uid="{1C712CF5-7CCC-4B65-9FF8-3623D207E47A}"/>
    <cellStyle name="40% - Accent5 2 3 2 5 2" xfId="12661" xr:uid="{0B60BD2E-1992-4332-9AC0-455521CDEDA0}"/>
    <cellStyle name="40% - Accent5 2 3 2 6" xfId="6149" xr:uid="{C42DF223-E94D-4234-A9EC-7D3890919886}"/>
    <cellStyle name="40% - Accent5 2 3 2 6 2" xfId="13332" xr:uid="{2B044187-634B-47F0-AE76-FF49B432CD70}"/>
    <cellStyle name="40% - Accent5 2 3 2 7" xfId="6718" xr:uid="{656FDB48-628F-40A0-B77A-4ED5564393FE}"/>
    <cellStyle name="40% - Accent5 2 3 2 7 2" xfId="13911" xr:uid="{4D0A6FBF-6201-406B-96EE-2F8583BAFED0}"/>
    <cellStyle name="40% - Accent5 2 3 2 8" xfId="7663" xr:uid="{445603B9-0DC1-4E71-B6CB-AEDBD7402F84}"/>
    <cellStyle name="40% - Accent5 2 3 2 8 2" xfId="14856" xr:uid="{5D83E24B-79D4-4816-864B-E4B2C14C6270}"/>
    <cellStyle name="40% - Accent5 2 3 2 9" xfId="8579" xr:uid="{B8BB2362-B199-401F-86D4-134A837A2197}"/>
    <cellStyle name="40% - Accent5 2 3 2 9 2" xfId="15607" xr:uid="{350F8872-52B9-409F-B6D7-5DD7906A6AF4}"/>
    <cellStyle name="40% - Accent5 2 3 3" xfId="1789" xr:uid="{3AFD59E7-D934-4C6B-B91F-3BEDF75B886E}"/>
    <cellStyle name="40% - Accent5 2 3 3 2" xfId="3512" xr:uid="{23AC12AC-6998-4D2D-BAD2-D1751ABAB4C0}"/>
    <cellStyle name="40% - Accent5 2 3 3 2 2" xfId="11180" xr:uid="{CC5AC929-7ABC-4FB7-825F-433388AAF4BF}"/>
    <cellStyle name="40% - Accent5 2 3 3 3" xfId="5253" xr:uid="{9E5E0AE2-968B-4C9F-A977-65B7AB243027}"/>
    <cellStyle name="40% - Accent5 2 3 3 3 2" xfId="12663" xr:uid="{5ECE5B22-28F6-4069-8E50-6E83F7C4FE17}"/>
    <cellStyle name="40% - Accent5 2 3 3 4" xfId="7666" xr:uid="{7BEACAE0-B923-4FFF-A2D7-D55E56D5EA93}"/>
    <cellStyle name="40% - Accent5 2 3 3 4 2" xfId="14859" xr:uid="{DFA9D812-6311-4BD2-AC1A-D3DC709A96FF}"/>
    <cellStyle name="40% - Accent5 2 3 3 5" xfId="8869" xr:uid="{E2F9838C-E57A-460D-8D90-BC4631F35AB9}"/>
    <cellStyle name="40% - Accent5 2 3 3 5 2" xfId="15899" xr:uid="{F99A7E58-1288-4172-B088-4CDEF199AA4B}"/>
    <cellStyle name="40% - Accent5 2 3 3 6" xfId="10244" xr:uid="{D540FA50-001C-4D22-8198-F7FA6C03FB56}"/>
    <cellStyle name="40% - Accent5 2 3 4" xfId="3509" xr:uid="{F2C0CE34-0AC2-4FDD-B787-7B40E29397B4}"/>
    <cellStyle name="40% - Accent5 2 3 4 2" xfId="7667" xr:uid="{5518BD3C-B9B8-4C20-A9C3-06CF87691C42}"/>
    <cellStyle name="40% - Accent5 2 3 4 2 2" xfId="14860" xr:uid="{3E3D36E3-0231-4482-A4A2-BB6B940A27B3}"/>
    <cellStyle name="40% - Accent5 2 3 4 3" xfId="11177" xr:uid="{67ABFA43-7216-4308-814D-167F4A841A91}"/>
    <cellStyle name="40% - Accent5 2 3 5" xfId="4311" xr:uid="{EE24E492-387D-44CE-B486-2E7ECD56C3D3}"/>
    <cellStyle name="40% - Accent5 2 3 5 2" xfId="11713" xr:uid="{ED12EB18-7151-4C1B-8807-792FA4AF124A}"/>
    <cellStyle name="40% - Accent5 2 3 6" xfId="5250" xr:uid="{46892243-4861-41F7-B502-28CFFD23EE67}"/>
    <cellStyle name="40% - Accent5 2 3 6 2" xfId="12660" xr:uid="{1FD489C7-3678-44DF-8F1A-247923F03AE6}"/>
    <cellStyle name="40% - Accent5 2 3 7" xfId="5860" xr:uid="{F888DB9B-7A83-4802-8747-9151DABEE115}"/>
    <cellStyle name="40% - Accent5 2 3 7 2" xfId="13043" xr:uid="{37FF7F41-FA51-4E65-A955-7FF5706C6189}"/>
    <cellStyle name="40% - Accent5 2 3 8" xfId="6429" xr:uid="{8874AF9B-D8E6-424B-8929-89496C1DC799}"/>
    <cellStyle name="40% - Accent5 2 3 8 2" xfId="13622" xr:uid="{67AC665C-FE20-4065-9C30-E0DD0B1D69AB}"/>
    <cellStyle name="40% - Accent5 2 3 9" xfId="7662" xr:uid="{F7713DE7-3BBF-4079-A651-3D0E3125E96D}"/>
    <cellStyle name="40% - Accent5 2 3 9 2" xfId="14855" xr:uid="{E1C8C0E9-6A10-4F8D-A896-44EDA8D8EA18}"/>
    <cellStyle name="40% - Accent5 2 4" xfId="1790" xr:uid="{41A3D4C0-9EE1-422F-9790-1E473E648DDA}"/>
    <cellStyle name="40% - Accent5 2 4 10" xfId="10245" xr:uid="{0C3A0448-CC53-40D0-A83F-9ED2FADD73BC}"/>
    <cellStyle name="40% - Accent5 2 4 2" xfId="1791" xr:uid="{22C4ACE5-25FF-4A8E-A707-286425CD91EE}"/>
    <cellStyle name="40% - Accent5 2 4 2 2" xfId="3514" xr:uid="{8CEC35B7-B745-440D-9AAF-7214FA5210E8}"/>
    <cellStyle name="40% - Accent5 2 4 2 2 2" xfId="11182" xr:uid="{683D8F4A-BBE4-45DE-9084-41EC5AA52A85}"/>
    <cellStyle name="40% - Accent5 2 4 2 3" xfId="5255" xr:uid="{29D2FC73-54F4-4B8A-BF77-F798F95793AD}"/>
    <cellStyle name="40% - Accent5 2 4 2 3 2" xfId="12665" xr:uid="{33CE1265-17BE-4986-AC63-7A8B147C19B6}"/>
    <cellStyle name="40% - Accent5 2 4 2 4" xfId="7669" xr:uid="{4F601053-5A6A-4B2E-8E94-0201A518AF65}"/>
    <cellStyle name="40% - Accent5 2 4 2 4 2" xfId="14862" xr:uid="{565E3F8E-79E7-41A0-A2B5-CBEE439F3652}"/>
    <cellStyle name="40% - Accent5 2 4 2 5" xfId="9015" xr:uid="{58723B9A-AB04-413D-9783-5BDA07347D37}"/>
    <cellStyle name="40% - Accent5 2 4 2 5 2" xfId="16045" xr:uid="{2591B705-3081-419E-8C09-7D756591306B}"/>
    <cellStyle name="40% - Accent5 2 4 2 6" xfId="10246" xr:uid="{2DD1E4D7-3A1C-4FE6-BB50-54511548E609}"/>
    <cellStyle name="40% - Accent5 2 4 3" xfId="3513" xr:uid="{20753C8F-5FB2-496A-9E8C-499A7E2C19DF}"/>
    <cellStyle name="40% - Accent5 2 4 3 2" xfId="7670" xr:uid="{770F4721-29EB-4510-856D-655038E8D8CA}"/>
    <cellStyle name="40% - Accent5 2 4 3 2 2" xfId="14863" xr:uid="{16BC836F-8F39-4E4F-AD78-EB4FB53C68CC}"/>
    <cellStyle name="40% - Accent5 2 4 3 3" xfId="11181" xr:uid="{E7DD018D-8ECE-4B7B-8C50-C20429FB5D6C}"/>
    <cellStyle name="40% - Accent5 2 4 4" xfId="4468" xr:uid="{B8E83A51-7BA6-477C-BA86-9DD9BB226722}"/>
    <cellStyle name="40% - Accent5 2 4 4 2" xfId="11867" xr:uid="{CA2AE992-05EC-4869-BFD4-78E8861EB7AB}"/>
    <cellStyle name="40% - Accent5 2 4 5" xfId="5254" xr:uid="{3B4893B9-27AE-4182-8369-5CFA71F5D578}"/>
    <cellStyle name="40% - Accent5 2 4 5 2" xfId="12664" xr:uid="{28DED797-634B-4DDB-B752-2BE4B33457FD}"/>
    <cellStyle name="40% - Accent5 2 4 6" xfId="6006" xr:uid="{A3958C3B-E748-4CDC-8824-5E046FB5A23D}"/>
    <cellStyle name="40% - Accent5 2 4 6 2" xfId="13189" xr:uid="{C3A793F1-7ED3-4CDE-B29C-322368EFBB19}"/>
    <cellStyle name="40% - Accent5 2 4 7" xfId="6575" xr:uid="{F3FD6D1D-6261-456F-95ED-3862EC95D837}"/>
    <cellStyle name="40% - Accent5 2 4 7 2" xfId="13768" xr:uid="{0129C07E-C7F6-46C9-92D9-2CC2937BD5D0}"/>
    <cellStyle name="40% - Accent5 2 4 8" xfId="7668" xr:uid="{38872D3D-7F10-4A6A-A4C0-BE7D655BB7A1}"/>
    <cellStyle name="40% - Accent5 2 4 8 2" xfId="14861" xr:uid="{6A99E9B0-D8A6-4A78-8EFF-F1BB934B2E15}"/>
    <cellStyle name="40% - Accent5 2 4 9" xfId="8436" xr:uid="{B9DCD486-B3B0-4590-82F8-E2F69B4B61DF}"/>
    <cellStyle name="40% - Accent5 2 4 9 2" xfId="15464" xr:uid="{1278B50D-DDC7-476F-A2EB-2B0CE62746B6}"/>
    <cellStyle name="40% - Accent5 2 5" xfId="1792" xr:uid="{882D6508-95E4-4C64-A8D8-2B44FAB372F2}"/>
    <cellStyle name="40% - Accent5 2 5 2" xfId="1793" xr:uid="{4B45B1F8-CAF3-4087-AD9E-CF16AEB3DD9E}"/>
    <cellStyle name="40% - Accent5 2 5 2 2" xfId="3516" xr:uid="{02638A4E-F962-4546-ABFC-AE8FA60F6727}"/>
    <cellStyle name="40% - Accent5 2 5 2 2 2" xfId="11184" xr:uid="{21D311CE-F11F-4948-B908-11DC2D6E02F4}"/>
    <cellStyle name="40% - Accent5 2 5 2 3" xfId="5257" xr:uid="{0C6D9594-D60C-432C-AD21-CE8646BC53D0}"/>
    <cellStyle name="40% - Accent5 2 5 2 3 2" xfId="12667" xr:uid="{22DA6D01-BDF1-4199-B3C3-18DA26E71425}"/>
    <cellStyle name="40% - Accent5 2 5 2 4" xfId="7672" xr:uid="{B6AA7DB0-1375-4FF6-B5B4-D208E007AFA0}"/>
    <cellStyle name="40% - Accent5 2 5 2 4 2" xfId="14865" xr:uid="{C99D7906-CBE8-450D-B7D3-F1FBCCDB3D6C}"/>
    <cellStyle name="40% - Accent5 2 5 2 5" xfId="10248" xr:uid="{FDE4D584-0CC4-4250-A965-D12B3BD60DE9}"/>
    <cellStyle name="40% - Accent5 2 5 3" xfId="3515" xr:uid="{63B0284D-C7D9-40F8-BE03-6CE1277CC992}"/>
    <cellStyle name="40% - Accent5 2 5 3 2" xfId="11183" xr:uid="{C89B6739-38C8-4FC3-84D0-EA4F2A289868}"/>
    <cellStyle name="40% - Accent5 2 5 4" xfId="5256" xr:uid="{2CC50B63-5842-4025-B39D-513DB36344AB}"/>
    <cellStyle name="40% - Accent5 2 5 4 2" xfId="12666" xr:uid="{77BCC611-E02B-40FE-943C-73E931EC5055}"/>
    <cellStyle name="40% - Accent5 2 5 5" xfId="7671" xr:uid="{69D5779D-9375-47E1-B5CD-53B05FF1AF40}"/>
    <cellStyle name="40% - Accent5 2 5 5 2" xfId="14864" xr:uid="{51E5C6D2-8423-4F1C-A844-DB7A2BEFBD59}"/>
    <cellStyle name="40% - Accent5 2 5 6" xfId="9251" xr:uid="{7CD18120-3046-4587-AD56-FFDA42B554AF}"/>
    <cellStyle name="40% - Accent5 2 5 6 2" xfId="16281" xr:uid="{A8B30D17-78D7-4501-89A0-F6C14DF4546C}"/>
    <cellStyle name="40% - Accent5 2 5 7" xfId="10247" xr:uid="{D8219013-69CB-4D3B-B0BE-CEF97CB947E5}"/>
    <cellStyle name="40% - Accent5 2 6" xfId="1794" xr:uid="{E7920D6B-A62D-4A32-8AFA-EB5912EDF64E}"/>
    <cellStyle name="40% - Accent5 2 6 2" xfId="3517" xr:uid="{26D45632-D5B5-41C8-98BC-79268CF33F2E}"/>
    <cellStyle name="40% - Accent5 2 6 2 2" xfId="11185" xr:uid="{74991348-3041-49C0-8F2C-4A25960F71BB}"/>
    <cellStyle name="40% - Accent5 2 6 3" xfId="5258" xr:uid="{67B10B41-5B95-403F-BBC7-5152DBA1152E}"/>
    <cellStyle name="40% - Accent5 2 6 3 2" xfId="12668" xr:uid="{004D6F28-7654-486B-971D-58E515FF91D3}"/>
    <cellStyle name="40% - Accent5 2 6 4" xfId="7673" xr:uid="{A0902008-E3D0-4ECE-9C47-F8AA3116C2BB}"/>
    <cellStyle name="40% - Accent5 2 6 4 2" xfId="14866" xr:uid="{794B83FF-10D5-4A3B-833D-3AB11DB1748E}"/>
    <cellStyle name="40% - Accent5 2 6 5" xfId="9360" xr:uid="{26C09152-6DF3-49E9-8A3C-4B0A9B13BA59}"/>
    <cellStyle name="40% - Accent5 2 6 5 2" xfId="16343" xr:uid="{5723D340-B645-400E-A23F-E36DC495AE1A}"/>
    <cellStyle name="40% - Accent5 2 6 6" xfId="10249" xr:uid="{44A81C0F-EE84-4A8C-80E5-9D885C22BB7D}"/>
    <cellStyle name="40% - Accent5 2 7" xfId="1795" xr:uid="{5C00381D-7C95-4C9E-B813-B834E8B8A134}"/>
    <cellStyle name="40% - Accent5 2 7 2" xfId="3518" xr:uid="{18D26660-CF69-4598-9F15-0B4554B79B6D}"/>
    <cellStyle name="40% - Accent5 2 7 2 2" xfId="11186" xr:uid="{B41313A7-A4A8-4DA8-B351-9E92D245DAB1}"/>
    <cellStyle name="40% - Accent5 2 7 3" xfId="5259" xr:uid="{58E7C1C5-E016-41F4-B665-EE844CA36C1A}"/>
    <cellStyle name="40% - Accent5 2 7 3 2" xfId="12669" xr:uid="{9215BD96-17B7-4B4F-9C6E-AE104242FA8C}"/>
    <cellStyle name="40% - Accent5 2 7 4" xfId="7674" xr:uid="{B9C16694-C2BC-4773-8C96-EC1E829D0AED}"/>
    <cellStyle name="40% - Accent5 2 7 4 2" xfId="14867" xr:uid="{D48DD4B1-249D-4245-BF42-7CDD8F071AAD}"/>
    <cellStyle name="40% - Accent5 2 7 5" xfId="9449" xr:uid="{2CE52627-3176-4B3B-B421-335BEBF23C24}"/>
    <cellStyle name="40% - Accent5 2 7 5 2" xfId="16432" xr:uid="{2EDE0941-0AA2-4A70-8F52-192F82484E39}"/>
    <cellStyle name="40% - Accent5 2 7 6" xfId="10250" xr:uid="{507B8356-4238-42F4-BAC5-4E9C023203A1}"/>
    <cellStyle name="40% - Accent5 2 8" xfId="2870" xr:uid="{47FDAB38-C17C-4C4E-B7BE-B3DF203393EA}"/>
    <cellStyle name="40% - Accent5 2 8 2" xfId="5260" xr:uid="{DEB7427D-258D-4638-949F-22DE60E7F816}"/>
    <cellStyle name="40% - Accent5 2 8 2 2" xfId="12670" xr:uid="{F6530189-094F-4ADF-84D0-73985131907C}"/>
    <cellStyle name="40% - Accent5 2 8 3" xfId="7675" xr:uid="{32602D4C-97C4-46FD-A663-B3C618FA11D3}"/>
    <cellStyle name="40% - Accent5 2 8 3 2" xfId="14868" xr:uid="{FE91CD28-D850-464B-894A-4B876D104F2D}"/>
    <cellStyle name="40% - Accent5 2 8 4" xfId="8726" xr:uid="{DE1C65FB-2AE5-44EF-9366-A7E3B27A6047}"/>
    <cellStyle name="40% - Accent5 2 8 4 2" xfId="15756" xr:uid="{A3215495-77B7-4A85-BC00-0E0E205EC93F}"/>
    <cellStyle name="40% - Accent5 2 8 5" xfId="10534" xr:uid="{406670EF-F28D-48A6-8753-216D6DEF1226}"/>
    <cellStyle name="40% - Accent5 2 9" xfId="3500" xr:uid="{C1DC2508-FA6E-4C4B-8CAF-DE7AE96E0533}"/>
    <cellStyle name="40% - Accent5 2 9 2" xfId="5261" xr:uid="{915D4B69-BCE7-4BA3-848D-239A75DE214C}"/>
    <cellStyle name="40% - Accent5 2 9 2 2" xfId="12671" xr:uid="{231B4352-5FFF-4FFF-8EF4-F90D32131228}"/>
    <cellStyle name="40% - Accent5 2 9 3" xfId="7676" xr:uid="{780A0B83-F195-4FD6-9EEB-D730B1B03573}"/>
    <cellStyle name="40% - Accent5 2 9 3 2" xfId="14869" xr:uid="{C7B2BE21-5116-48B5-9762-F4324E5EAECD}"/>
    <cellStyle name="40% - Accent5 2 9 4" xfId="11168" xr:uid="{6DD4441B-E9EE-4A8C-9370-C9F37F2C4F6F}"/>
    <cellStyle name="40% - Accent5 20" xfId="446" xr:uid="{EC6A5D31-FBDB-4F43-A6CB-9352D04C5D81}"/>
    <cellStyle name="40% - Accent5 20 2" xfId="814" xr:uid="{707B9E79-3035-44B1-A478-3D3AA6C53EE6}"/>
    <cellStyle name="40% - Accent5 20 2 2" xfId="12672" xr:uid="{09ED85AA-34E6-454D-825A-814D3A429E72}"/>
    <cellStyle name="40% - Accent5 20 3" xfId="7677" xr:uid="{9B57FBA8-F0DE-4DD1-BED8-6F79225E5629}"/>
    <cellStyle name="40% - Accent5 20 3 2" xfId="14870" xr:uid="{26E00B14-178A-46C0-8737-B8B300693DB4}"/>
    <cellStyle name="40% - Accent5 20 4" xfId="10517" xr:uid="{8604007E-C54E-485E-A453-054FBC9D6503}"/>
    <cellStyle name="40% - Accent5 21" xfId="468" xr:uid="{0A03031D-945F-4D75-A2DB-3F8540A569F9}"/>
    <cellStyle name="40% - Accent5 21 2" xfId="828" xr:uid="{77FFD961-F1FB-48A9-9A24-D881EBD4B833}"/>
    <cellStyle name="40% - Accent5 21 2 2" xfId="12673" xr:uid="{44FC7D16-4FC9-484E-99E6-447455E9A9F2}"/>
    <cellStyle name="40% - Accent5 21 2 3" xfId="5262" xr:uid="{60175D7E-B0A2-4791-80A6-4F7890C9EC3A}"/>
    <cellStyle name="40% - Accent5 21 3" xfId="7678" xr:uid="{5664832A-23F8-4B60-B4FA-82A07BB0CF8D}"/>
    <cellStyle name="40% - Accent5 21 3 2" xfId="14871" xr:uid="{F6B089A7-D3A0-494A-B129-FBF2A536F986}"/>
    <cellStyle name="40% - Accent5 21 4" xfId="11157" xr:uid="{834CA8B0-0456-467F-9F03-C9E665F016D6}"/>
    <cellStyle name="40% - Accent5 21 5" xfId="3489" xr:uid="{B63D23A1-4BFF-4C8F-9CDE-DFDEF852AA03}"/>
    <cellStyle name="40% - Accent5 22" xfId="487" xr:uid="{B403CFCF-92E9-455F-A2E9-DCBDD0B32CEE}"/>
    <cellStyle name="40% - Accent5 22 2" xfId="842" xr:uid="{FF457881-352E-4B53-A0D7-189C947AC6BE}"/>
    <cellStyle name="40% - Accent5 23" xfId="502" xr:uid="{31B27931-27B5-40EC-BAC0-E3B58C67BED3}"/>
    <cellStyle name="40% - Accent5 23 2" xfId="855" xr:uid="{40C00BA1-85DA-41EA-A8EC-9B98532793C8}"/>
    <cellStyle name="40% - Accent5 23 2 2" xfId="12638" xr:uid="{DCCA784C-644A-4F9E-949D-21B8FFF5F15A}"/>
    <cellStyle name="40% - Accent5 23 3" xfId="5228" xr:uid="{D43DE4A3-5AA1-4DD7-A461-784A8B3CA901}"/>
    <cellStyle name="40% - Accent5 24" xfId="519" xr:uid="{C4FE21E0-8D64-4E02-A350-8F305C8FAAB6}"/>
    <cellStyle name="40% - Accent5 24 2" xfId="868" xr:uid="{BB9308AA-6994-4F69-91A3-5851D48FD94D}"/>
    <cellStyle name="40% - Accent5 25" xfId="881" xr:uid="{34CA53CF-7956-4A1D-8602-F28D432B8773}"/>
    <cellStyle name="40% - Accent5 25 2" xfId="13423" xr:uid="{8D5488AA-7DE8-4721-819B-EC613F17EDFA}"/>
    <cellStyle name="40% - Accent5 26" xfId="894" xr:uid="{8B442ABC-6894-4F3E-9B6A-06B44DAB550F}"/>
    <cellStyle name="40% - Accent5 26 2" xfId="14828" xr:uid="{8D732627-145C-4B86-A427-FED4009FEC24}"/>
    <cellStyle name="40% - Accent5 26 3" xfId="7635" xr:uid="{A22A3CC6-8D5F-4DCA-9D81-204DB645F451}"/>
    <cellStyle name="40% - Accent5 27" xfId="907" xr:uid="{99EA4E02-7A3F-4A85-9B59-F350294C321F}"/>
    <cellStyle name="40% - Accent5 27 2" xfId="15099" xr:uid="{7409CBC3-1744-401E-98A9-FF4359CED607}"/>
    <cellStyle name="40% - Accent5 28" xfId="920" xr:uid="{4D2B76CF-3D25-4B03-AEDC-A49303F6A513}"/>
    <cellStyle name="40% - Accent5 28 2" xfId="15119" xr:uid="{9B820D96-7B60-41DB-AFF8-827AA0EBCFBA}"/>
    <cellStyle name="40% - Accent5 29" xfId="933" xr:uid="{F03C3E24-2C78-4806-A9C3-DE82E54007ED}"/>
    <cellStyle name="40% - Accent5 29 2" xfId="10221" xr:uid="{CF60CE57-1164-4AB8-9E7C-32E314015768}"/>
    <cellStyle name="40% - Accent5 29 3" xfId="1766" xr:uid="{352FD32D-D07C-4F01-8538-F3002CB0A00B}"/>
    <cellStyle name="40% - Accent5 3" xfId="221" xr:uid="{F661CA96-07E1-460A-853D-1460F3556129}"/>
    <cellStyle name="40% - Accent5 3 10" xfId="6309" xr:uid="{C2354A15-BAD9-41DE-9432-226F40532858}"/>
    <cellStyle name="40% - Accent5 3 10 2" xfId="13502" xr:uid="{2F81F2DB-169B-48C7-88B7-1F7D46DDB48D}"/>
    <cellStyle name="40% - Accent5 3 11" xfId="7679" xr:uid="{BA8F19F7-7ADC-4AEC-A32E-691102B5D5BB}"/>
    <cellStyle name="40% - Accent5 3 11 2" xfId="14872" xr:uid="{5552616A-8106-4EFD-B35D-362030F61F95}"/>
    <cellStyle name="40% - Accent5 3 12" xfId="8170" xr:uid="{DCC817D4-29C6-4E78-9708-11ED617FDA42}"/>
    <cellStyle name="40% - Accent5 3 12 2" xfId="15198" xr:uid="{4B92156C-0C08-4CBD-A81E-69ADF3EACFD1}"/>
    <cellStyle name="40% - Accent5 3 13" xfId="10251" xr:uid="{76A48BBE-B753-4871-ADC3-B62CB474D561}"/>
    <cellStyle name="40% - Accent5 3 14" xfId="1796" xr:uid="{17C9CBDF-335E-400F-ADE3-0840AC1B5E89}"/>
    <cellStyle name="40% - Accent5 3 2" xfId="588" xr:uid="{AE19DF8E-FD56-484B-B813-2182F3D60148}"/>
    <cellStyle name="40% - Accent5 3 2 10" xfId="8313" xr:uid="{70D6B964-DB8F-4DF5-AE51-EF17C12D708F}"/>
    <cellStyle name="40% - Accent5 3 2 10 2" xfId="15341" xr:uid="{64FE8332-20BC-4515-A6F6-3579597E8C25}"/>
    <cellStyle name="40% - Accent5 3 2 11" xfId="10252" xr:uid="{8C0A099E-C31E-4416-9F76-ED466DF28504}"/>
    <cellStyle name="40% - Accent5 3 2 12" xfId="1797" xr:uid="{DD10799D-B91D-4968-A162-A713E3EA5708}"/>
    <cellStyle name="40% - Accent5 3 2 2" xfId="1798" xr:uid="{AD1C3AAD-E628-4866-8E62-5BAC7B854AB0}"/>
    <cellStyle name="40% - Accent5 3 2 2 10" xfId="10253" xr:uid="{F28A2DEB-F6D7-47C7-8223-D3E4C7496B67}"/>
    <cellStyle name="40% - Accent5 3 2 2 2" xfId="1799" xr:uid="{07EFABCD-6FA3-40E6-BC70-3132386D5712}"/>
    <cellStyle name="40% - Accent5 3 2 2 2 2" xfId="3522" xr:uid="{B9A35B1F-F7C1-4895-855B-2707E001FB2B}"/>
    <cellStyle name="40% - Accent5 3 2 2 2 2 2" xfId="11190" xr:uid="{98044089-9FAD-4EBE-A7CE-7741967A8844}"/>
    <cellStyle name="40% - Accent5 3 2 2 2 3" xfId="5266" xr:uid="{F7F0BB22-95E5-44CB-9199-6BD9D7D367FB}"/>
    <cellStyle name="40% - Accent5 3 2 2 2 3 2" xfId="12677" xr:uid="{AA024A7F-A291-433A-9FAD-F55E4FB3B4E3}"/>
    <cellStyle name="40% - Accent5 3 2 2 2 4" xfId="7682" xr:uid="{830641DF-ECE0-4EFC-BA06-829264C1AA9C}"/>
    <cellStyle name="40% - Accent5 3 2 2 2 4 2" xfId="14875" xr:uid="{5E582BDB-7BCC-419E-B34D-BD769BCB36BB}"/>
    <cellStyle name="40% - Accent5 3 2 2 2 5" xfId="9181" xr:uid="{9A6D94CE-A7E3-4F02-9B80-E2662201EF34}"/>
    <cellStyle name="40% - Accent5 3 2 2 2 5 2" xfId="16211" xr:uid="{E1407AF9-A20F-4EBB-9B1F-6A3737EF1654}"/>
    <cellStyle name="40% - Accent5 3 2 2 2 6" xfId="10254" xr:uid="{9A9AFC74-3F9B-4FB7-BA04-A5B4A66EFCAA}"/>
    <cellStyle name="40% - Accent5 3 2 2 3" xfId="3521" xr:uid="{733B74B4-4A06-46B8-B514-3B5EACF71DC8}"/>
    <cellStyle name="40% - Accent5 3 2 2 3 2" xfId="7683" xr:uid="{3B5ADD15-0072-4A4F-A2E9-055CF4C2E581}"/>
    <cellStyle name="40% - Accent5 3 2 2 3 2 2" xfId="14876" xr:uid="{F4AD2FB2-5EF1-4912-B761-496FA9330380}"/>
    <cellStyle name="40% - Accent5 3 2 2 3 3" xfId="11189" xr:uid="{71E36973-A7FA-41C6-B65B-85D6C007DFCC}"/>
    <cellStyle name="40% - Accent5 3 2 2 4" xfId="4634" xr:uid="{2F95B55A-6792-4277-984F-D4AB0C675395}"/>
    <cellStyle name="40% - Accent5 3 2 2 4 2" xfId="12033" xr:uid="{AB810660-4635-42B0-9699-7AA8AFC9F056}"/>
    <cellStyle name="40% - Accent5 3 2 2 5" xfId="5265" xr:uid="{BB08ABDF-F6CC-4324-88D4-C748A1ACB0EA}"/>
    <cellStyle name="40% - Accent5 3 2 2 5 2" xfId="12676" xr:uid="{6DE29B0D-4153-4206-BEE4-EB46247CEF93}"/>
    <cellStyle name="40% - Accent5 3 2 2 6" xfId="6172" xr:uid="{A2D124A3-0399-4FAC-A81E-3D958EF7795B}"/>
    <cellStyle name="40% - Accent5 3 2 2 6 2" xfId="13355" xr:uid="{5498A2EC-5C1E-4BE8-8E66-3CF068016496}"/>
    <cellStyle name="40% - Accent5 3 2 2 7" xfId="6741" xr:uid="{AEDE64D9-9930-40FB-9898-F3A33A024152}"/>
    <cellStyle name="40% - Accent5 3 2 2 7 2" xfId="13934" xr:uid="{77C47AFA-A59C-48D3-8D04-CEEEDAE34496}"/>
    <cellStyle name="40% - Accent5 3 2 2 8" xfId="7681" xr:uid="{6994788B-B304-4C76-9E6E-AE1D28A85D19}"/>
    <cellStyle name="40% - Accent5 3 2 2 8 2" xfId="14874" xr:uid="{B7905D8D-8CCB-492D-8B11-478F93D8CA28}"/>
    <cellStyle name="40% - Accent5 3 2 2 9" xfId="8602" xr:uid="{1CDC25B4-F005-4D93-B190-490E10CC3BF3}"/>
    <cellStyle name="40% - Accent5 3 2 2 9 2" xfId="15630" xr:uid="{14D6D53A-4B1D-4FC2-87F7-DA4ACAC0CD34}"/>
    <cellStyle name="40% - Accent5 3 2 3" xfId="1800" xr:uid="{E2CC31AB-1462-4A94-9F86-B95697216040}"/>
    <cellStyle name="40% - Accent5 3 2 3 2" xfId="3523" xr:uid="{7F6E6DF5-3156-4D7C-99D6-CBF36D055814}"/>
    <cellStyle name="40% - Accent5 3 2 3 2 2" xfId="11191" xr:uid="{E817A85B-AF6B-4252-B370-988D0875B766}"/>
    <cellStyle name="40% - Accent5 3 2 3 3" xfId="5267" xr:uid="{3EAB63D0-4904-4FFF-8AE1-BDF30E6A2BF3}"/>
    <cellStyle name="40% - Accent5 3 2 3 3 2" xfId="12678" xr:uid="{C43BBC82-5A7E-4645-92A6-EA2C4CA814A0}"/>
    <cellStyle name="40% - Accent5 3 2 3 4" xfId="7684" xr:uid="{CEF33A13-2A64-4ACB-AE7A-5F6806353B1F}"/>
    <cellStyle name="40% - Accent5 3 2 3 4 2" xfId="14877" xr:uid="{E58312E5-DA41-4C10-8C98-9421F2B14625}"/>
    <cellStyle name="40% - Accent5 3 2 3 5" xfId="8892" xr:uid="{AAC88563-CDA8-484F-8589-AD95F83BD774}"/>
    <cellStyle name="40% - Accent5 3 2 3 5 2" xfId="15922" xr:uid="{317358C9-4FFF-4203-AED0-F13A083281E8}"/>
    <cellStyle name="40% - Accent5 3 2 3 6" xfId="10255" xr:uid="{B95417DB-A7E6-493E-B3DC-1273CAFA15D0}"/>
    <cellStyle name="40% - Accent5 3 2 4" xfId="3520" xr:uid="{A476858B-D6FF-4533-BFB4-8AE2D4E4A69F}"/>
    <cellStyle name="40% - Accent5 3 2 4 2" xfId="7685" xr:uid="{F9A78DDC-1F9F-4678-92DB-739D18D65A47}"/>
    <cellStyle name="40% - Accent5 3 2 4 2 2" xfId="14878" xr:uid="{58C46E81-E854-4B3A-8032-B9C7409E76CF}"/>
    <cellStyle name="40% - Accent5 3 2 4 3" xfId="11188" xr:uid="{687A58A1-AF77-4840-A430-4EA3957899FD}"/>
    <cellStyle name="40% - Accent5 3 2 5" xfId="4334" xr:uid="{425D65BE-A1B2-44E6-9D39-1A9900EB324B}"/>
    <cellStyle name="40% - Accent5 3 2 5 2" xfId="11736" xr:uid="{ED832964-34EA-4747-9FF9-63AECC55EA26}"/>
    <cellStyle name="40% - Accent5 3 2 6" xfId="5264" xr:uid="{AC29DCC7-A493-4489-B28E-AAA8078D70F6}"/>
    <cellStyle name="40% - Accent5 3 2 6 2" xfId="12675" xr:uid="{D358E9F3-67FE-4C69-B10C-7C7657653995}"/>
    <cellStyle name="40% - Accent5 3 2 7" xfId="5883" xr:uid="{F50DB86B-2311-411D-8491-2EB43C668C94}"/>
    <cellStyle name="40% - Accent5 3 2 7 2" xfId="13066" xr:uid="{8A2A55BD-1A09-4580-BFFB-C0A5CDC3ED9D}"/>
    <cellStyle name="40% - Accent5 3 2 8" xfId="6452" xr:uid="{ED1941F0-F57D-45E9-9B89-887AA95A3346}"/>
    <cellStyle name="40% - Accent5 3 2 8 2" xfId="13645" xr:uid="{6A609F27-2815-4B5B-9F11-D463BC2CFAF6}"/>
    <cellStyle name="40% - Accent5 3 2 9" xfId="7680" xr:uid="{5A18F882-7E4C-4390-A4D4-15413917EBAB}"/>
    <cellStyle name="40% - Accent5 3 2 9 2" xfId="14873" xr:uid="{3673D485-47CB-4FE5-BBF3-DD15B8440527}"/>
    <cellStyle name="40% - Accent5 3 3" xfId="1801" xr:uid="{90170CD5-A157-476B-BB39-3531DBB50215}"/>
    <cellStyle name="40% - Accent5 3 3 10" xfId="10256" xr:uid="{A3DC6BDD-C664-45F3-BD2E-13D795AB780A}"/>
    <cellStyle name="40% - Accent5 3 3 2" xfId="1802" xr:uid="{CFB94335-1E7D-4FD6-8517-6249621E0162}"/>
    <cellStyle name="40% - Accent5 3 3 2 2" xfId="3525" xr:uid="{0BF71E4C-89D2-4151-AC19-45CD3DC89EBB}"/>
    <cellStyle name="40% - Accent5 3 3 2 2 2" xfId="11193" xr:uid="{4A4C61AC-353E-4A8C-9D3A-8DC613B48814}"/>
    <cellStyle name="40% - Accent5 3 3 2 3" xfId="5269" xr:uid="{A2D81987-5113-4258-8F96-39D3AA17A566}"/>
    <cellStyle name="40% - Accent5 3 3 2 3 2" xfId="12680" xr:uid="{3F8EF9AA-692A-4DC9-8E90-C5CC743B8112}"/>
    <cellStyle name="40% - Accent5 3 3 2 4" xfId="7687" xr:uid="{CC7937D5-197F-4BDB-9245-08056A436D87}"/>
    <cellStyle name="40% - Accent5 3 3 2 4 2" xfId="14880" xr:uid="{013AB844-ABBB-4CB2-BE1D-D6E04AD3EE31}"/>
    <cellStyle name="40% - Accent5 3 3 2 5" xfId="9038" xr:uid="{6B505D2A-4494-420C-ADE9-A7FE40AB89A2}"/>
    <cellStyle name="40% - Accent5 3 3 2 5 2" xfId="16068" xr:uid="{AFEDD6BC-5FB2-4649-85BA-A31B2496D8E4}"/>
    <cellStyle name="40% - Accent5 3 3 2 6" xfId="10257" xr:uid="{8FCDFDFC-C7B7-4D38-8A71-4354C3357B16}"/>
    <cellStyle name="40% - Accent5 3 3 3" xfId="3524" xr:uid="{59EA1FE1-E893-4D46-A538-2764CE3681F3}"/>
    <cellStyle name="40% - Accent5 3 3 3 2" xfId="7688" xr:uid="{32329106-D16C-4E47-9335-CC3183097915}"/>
    <cellStyle name="40% - Accent5 3 3 3 2 2" xfId="14881" xr:uid="{D588D9D9-4A59-4611-A558-611D4BDC0CAC}"/>
    <cellStyle name="40% - Accent5 3 3 3 3" xfId="11192" xr:uid="{E1E04FFB-FD84-4B4F-97D3-7B43C5927800}"/>
    <cellStyle name="40% - Accent5 3 3 4" xfId="4491" xr:uid="{F4AC3051-42F4-4BD4-9CE8-FABB8061770B}"/>
    <cellStyle name="40% - Accent5 3 3 4 2" xfId="11890" xr:uid="{D0A4AEC0-2080-4196-847E-34FB913D0267}"/>
    <cellStyle name="40% - Accent5 3 3 5" xfId="5268" xr:uid="{FBF9C15A-1F9A-4430-BDF7-478CA4B282AA}"/>
    <cellStyle name="40% - Accent5 3 3 5 2" xfId="12679" xr:uid="{8F803D27-4F19-4E17-9014-CC69E0AED633}"/>
    <cellStyle name="40% - Accent5 3 3 6" xfId="6029" xr:uid="{7D5D6C9A-F9A2-42D2-A476-C09670910C1A}"/>
    <cellStyle name="40% - Accent5 3 3 6 2" xfId="13212" xr:uid="{188D0D03-F030-4877-A0CB-00CF5E7820A0}"/>
    <cellStyle name="40% - Accent5 3 3 7" xfId="6598" xr:uid="{712B5883-8DA7-4AE2-B0BF-7ED05EF3F762}"/>
    <cellStyle name="40% - Accent5 3 3 7 2" xfId="13791" xr:uid="{0FCDCA4F-CE9D-4979-A0CC-51A989FF0574}"/>
    <cellStyle name="40% - Accent5 3 3 8" xfId="7686" xr:uid="{8AD75E6C-49C1-4939-B0C5-841E1D38AD7B}"/>
    <cellStyle name="40% - Accent5 3 3 8 2" xfId="14879" xr:uid="{23803DF2-DC82-4453-B737-F857D4DA6518}"/>
    <cellStyle name="40% - Accent5 3 3 9" xfId="8459" xr:uid="{9C9CC583-C962-406E-A5A3-D8C2D71C6234}"/>
    <cellStyle name="40% - Accent5 3 3 9 2" xfId="15487" xr:uid="{C4AA4B0E-B298-419E-A065-0DADE9A601B8}"/>
    <cellStyle name="40% - Accent5 3 4" xfId="1803" xr:uid="{5000CB52-ED5C-4290-A2F3-E2D3ACF8F071}"/>
    <cellStyle name="40% - Accent5 3 4 2" xfId="3526" xr:uid="{4B2DB30C-8FC1-40FE-B66C-24A0B2EA74AE}"/>
    <cellStyle name="40% - Accent5 3 4 2 2" xfId="11194" xr:uid="{D37AD3A0-6312-4EE7-AA51-FAE66C64C28F}"/>
    <cellStyle name="40% - Accent5 3 4 3" xfId="5270" xr:uid="{1CD16E97-440C-4C6B-B10C-451A7D80FD69}"/>
    <cellStyle name="40% - Accent5 3 4 3 2" xfId="12681" xr:uid="{A4CFFE3C-DEE9-45A9-B9F3-C636EE2306F4}"/>
    <cellStyle name="40% - Accent5 3 4 4" xfId="7689" xr:uid="{55EBDBDA-8664-467C-9AE7-59117B2526AF}"/>
    <cellStyle name="40% - Accent5 3 4 4 2" xfId="14882" xr:uid="{DF8365FE-AE9A-4C15-9B8E-72955EE3873F}"/>
    <cellStyle name="40% - Accent5 3 4 5" xfId="9383" xr:uid="{38B50AA4-0E9F-4C1B-9285-2940880ADF79}"/>
    <cellStyle name="40% - Accent5 3 4 5 2" xfId="16366" xr:uid="{63868311-A56B-4CD7-A4E7-5D7DEC5A54EA}"/>
    <cellStyle name="40% - Accent5 3 4 6" xfId="10258" xr:uid="{8FD8ACF7-556B-4254-9330-143A1E68F6A6}"/>
    <cellStyle name="40% - Accent5 3 5" xfId="1804" xr:uid="{AB1E481F-81D5-4D7D-A09B-095C9CE9AF9D}"/>
    <cellStyle name="40% - Accent5 3 5 2" xfId="3527" xr:uid="{328478FD-C235-449C-A57F-CD5CF973B880}"/>
    <cellStyle name="40% - Accent5 3 5 2 2" xfId="11195" xr:uid="{B184EFE0-EED3-4431-A7EB-BA93EAC93FB5}"/>
    <cellStyle name="40% - Accent5 3 5 3" xfId="5271" xr:uid="{BA5DDDC3-E19E-42C2-B559-2E3E68073098}"/>
    <cellStyle name="40% - Accent5 3 5 3 2" xfId="12682" xr:uid="{55F3CD9C-339A-4776-9F2F-7B2DA41AA9DF}"/>
    <cellStyle name="40% - Accent5 3 5 4" xfId="7690" xr:uid="{B01CE9DF-2148-45CA-A52F-D72C3437E2CB}"/>
    <cellStyle name="40% - Accent5 3 5 4 2" xfId="14883" xr:uid="{6575F8DB-A54D-4A96-A00A-42B4F34C0B0A}"/>
    <cellStyle name="40% - Accent5 3 5 5" xfId="9472" xr:uid="{7A7EA0C9-D1BE-4557-BB7F-059E859F2807}"/>
    <cellStyle name="40% - Accent5 3 5 5 2" xfId="16455" xr:uid="{C92CFA88-B783-4AAD-8551-AD1663D57C3A}"/>
    <cellStyle name="40% - Accent5 3 5 6" xfId="10259" xr:uid="{74D529F3-9168-423C-A38C-B1013E0E0C4F}"/>
    <cellStyle name="40% - Accent5 3 6" xfId="3519" xr:uid="{E50B9109-46B8-4AD8-ACFA-9DC7FFF996C7}"/>
    <cellStyle name="40% - Accent5 3 6 2" xfId="7691" xr:uid="{76C22D34-28D0-4907-A26A-2D16E2D61B94}"/>
    <cellStyle name="40% - Accent5 3 6 2 2" xfId="14884" xr:uid="{F2502A87-C879-4628-9E95-96C1250EBE7A}"/>
    <cellStyle name="40% - Accent5 3 6 3" xfId="8749" xr:uid="{7511E643-6D1D-4187-BB09-89F8AF9B9485}"/>
    <cellStyle name="40% - Accent5 3 6 3 2" xfId="15779" xr:uid="{E200C33A-C3EC-4909-9E38-69882083A80F}"/>
    <cellStyle name="40% - Accent5 3 6 4" xfId="11187" xr:uid="{2C3A1369-9386-4A15-A115-AFF04A69B99D}"/>
    <cellStyle name="40% - Accent5 3 7" xfId="4186" xr:uid="{9E09A3E1-FA00-49E0-AE5E-E174BE2536C9}"/>
    <cellStyle name="40% - Accent5 3 7 2" xfId="11588" xr:uid="{4C4E2E63-5EFB-40AE-8558-A831CCB38784}"/>
    <cellStyle name="40% - Accent5 3 8" xfId="5263" xr:uid="{B61934BC-50D8-4881-85DF-C3CD5B6FE3B2}"/>
    <cellStyle name="40% - Accent5 3 8 2" xfId="12674" xr:uid="{A53089BB-645C-4C99-89C0-3641D9BB50C0}"/>
    <cellStyle name="40% - Accent5 3 9" xfId="5740" xr:uid="{E6DDB05C-8723-49D4-BE9A-C05A87D497B4}"/>
    <cellStyle name="40% - Accent5 3 9 2" xfId="12923" xr:uid="{36875C6F-4975-43B0-BFAD-0B1F78A77B02}"/>
    <cellStyle name="40% - Accent5 30" xfId="948" xr:uid="{0AB2E8C0-697D-4FD4-B439-4877889B535C}"/>
    <cellStyle name="40% - Accent5 30 2" xfId="16518" xr:uid="{ED3461B2-DAFF-42CE-AF45-4C8B7ACE03FD}"/>
    <cellStyle name="40% - Accent5 31" xfId="961" xr:uid="{B4C63953-D257-442B-B65C-C4B454FCE2F6}"/>
    <cellStyle name="40% - Accent5 32" xfId="974" xr:uid="{7A85D677-3B15-4B30-A095-04791C3BCDCB}"/>
    <cellStyle name="40% - Accent5 33" xfId="987" xr:uid="{1F805520-DDC1-4A2E-B861-C5C01821D1C2}"/>
    <cellStyle name="40% - Accent5 34" xfId="1000" xr:uid="{E9619D7F-0BA2-48B4-8623-14E8A9C3EB95}"/>
    <cellStyle name="40% - Accent5 35" xfId="1013" xr:uid="{B958682D-1D0D-4704-9EF8-E903B2A76EC7}"/>
    <cellStyle name="40% - Accent5 36" xfId="1026" xr:uid="{209AD6D9-C9E5-41D2-B5CB-7499C9DEAB2F}"/>
    <cellStyle name="40% - Accent5 37" xfId="1046" xr:uid="{00AFCCA6-6CD2-4F29-B84D-660033F4C7E1}"/>
    <cellStyle name="40% - Accent5 38" xfId="1066" xr:uid="{66F3EB7A-652A-4E24-A3EE-3BBDED4D87D6}"/>
    <cellStyle name="40% - Accent5 39" xfId="553" xr:uid="{AEBA69F2-9037-4E57-BC47-5061A80BE9E1}"/>
    <cellStyle name="40% - Accent5 4" xfId="234" xr:uid="{0F9E498A-2F62-4043-A28D-E9B3E3E4EE34}"/>
    <cellStyle name="40% - Accent5 4 10" xfId="7692" xr:uid="{9E88F799-FD7D-422E-94AA-6080A94FA7C2}"/>
    <cellStyle name="40% - Accent5 4 10 2" xfId="14885" xr:uid="{9C77F42E-E50A-4354-AC9C-8892B99145FB}"/>
    <cellStyle name="40% - Accent5 4 11" xfId="8125" xr:uid="{92D6D0E6-D476-48B8-BFD1-E786ABA80CE6}"/>
    <cellStyle name="40% - Accent5 4 11 2" xfId="15153" xr:uid="{282E651F-FD2B-4BF0-AE66-2116B8EEA963}"/>
    <cellStyle name="40% - Accent5 4 12" xfId="10260" xr:uid="{9A04166A-8F6B-40C2-8D36-B2CB47AC9304}"/>
    <cellStyle name="40% - Accent5 4 13" xfId="1805" xr:uid="{7A6EC198-58B8-4E5F-A1F9-5BD0C0D4B68C}"/>
    <cellStyle name="40% - Accent5 4 2" xfId="601" xr:uid="{ED9623BE-F3C1-4DA0-BA0A-5001D0869D1C}"/>
    <cellStyle name="40% - Accent5 4 2 10" xfId="8268" xr:uid="{C3A4C56D-86CF-4D39-80AC-80F9D04BDE9A}"/>
    <cellStyle name="40% - Accent5 4 2 10 2" xfId="15296" xr:uid="{42AA9B49-1DC8-46A4-A103-2F3CC307FA74}"/>
    <cellStyle name="40% - Accent5 4 2 11" xfId="10261" xr:uid="{4ECACCAC-D622-43AA-BB5E-61BC19B79B0B}"/>
    <cellStyle name="40% - Accent5 4 2 12" xfId="1806" xr:uid="{C1734FB8-7258-4839-BE86-9180E7C12FF2}"/>
    <cellStyle name="40% - Accent5 4 2 2" xfId="1807" xr:uid="{447BAD5C-7C37-4A45-ACAC-1A7409DCECB0}"/>
    <cellStyle name="40% - Accent5 4 2 2 10" xfId="10262" xr:uid="{8EA08D74-7727-4DA0-90BD-6E124F317684}"/>
    <cellStyle name="40% - Accent5 4 2 2 2" xfId="1808" xr:uid="{B4D44997-BD32-47B7-A854-F839B5E1AD12}"/>
    <cellStyle name="40% - Accent5 4 2 2 2 2" xfId="3531" xr:uid="{77829507-AB13-45AE-A1A6-0D9AAC232480}"/>
    <cellStyle name="40% - Accent5 4 2 2 2 2 2" xfId="11199" xr:uid="{F7FB8F28-092E-4EA9-9522-35B6E18A9ABD}"/>
    <cellStyle name="40% - Accent5 4 2 2 2 3" xfId="5275" xr:uid="{4DADBDF0-FD3D-4602-BA74-A27811A4E28F}"/>
    <cellStyle name="40% - Accent5 4 2 2 2 3 2" xfId="12686" xr:uid="{C8722451-6153-47CC-ADC5-F25BACD32886}"/>
    <cellStyle name="40% - Accent5 4 2 2 2 4" xfId="7695" xr:uid="{D1E97A6E-084B-4B1A-9B5D-5AE52702AF49}"/>
    <cellStyle name="40% - Accent5 4 2 2 2 4 2" xfId="14888" xr:uid="{26BECDAB-CE8A-420D-B881-FAD77C3E2A20}"/>
    <cellStyle name="40% - Accent5 4 2 2 2 5" xfId="9136" xr:uid="{95D3ACF5-67E1-40BA-B9A7-3B91DCC02369}"/>
    <cellStyle name="40% - Accent5 4 2 2 2 5 2" xfId="16166" xr:uid="{22B9E07A-015A-49BE-AF19-690FBA8C6116}"/>
    <cellStyle name="40% - Accent5 4 2 2 2 6" xfId="10263" xr:uid="{6E9EC2D1-B10A-4B59-A9D1-FF238E27FB6B}"/>
    <cellStyle name="40% - Accent5 4 2 2 3" xfId="3530" xr:uid="{F4ED4124-D678-46D3-85E4-4E26E43722ED}"/>
    <cellStyle name="40% - Accent5 4 2 2 3 2" xfId="7696" xr:uid="{57661AF7-D837-47B7-98C6-2B5DA7589E0E}"/>
    <cellStyle name="40% - Accent5 4 2 2 3 2 2" xfId="14889" xr:uid="{57F140D4-4BD6-4A08-BDDC-56E4890D9BC7}"/>
    <cellStyle name="40% - Accent5 4 2 2 3 3" xfId="11198" xr:uid="{4E9E112A-D701-426E-9CA9-F3C2448A26B7}"/>
    <cellStyle name="40% - Accent5 4 2 2 4" xfId="4589" xr:uid="{654AE686-09FC-4916-B058-DF208BCF2132}"/>
    <cellStyle name="40% - Accent5 4 2 2 4 2" xfId="11988" xr:uid="{D75485CB-85B5-434C-B519-CBBF26754FE6}"/>
    <cellStyle name="40% - Accent5 4 2 2 5" xfId="5274" xr:uid="{DBFC2182-B1D6-4B59-BA82-EBA320426272}"/>
    <cellStyle name="40% - Accent5 4 2 2 5 2" xfId="12685" xr:uid="{C440A896-FABC-402F-83FA-DAD5AC636F10}"/>
    <cellStyle name="40% - Accent5 4 2 2 6" xfId="6127" xr:uid="{8461F315-17E5-47F6-8E5F-8ACD5E3CB39F}"/>
    <cellStyle name="40% - Accent5 4 2 2 6 2" xfId="13310" xr:uid="{2E3C740C-9CBA-46FE-9B72-B3CF102F3B91}"/>
    <cellStyle name="40% - Accent5 4 2 2 7" xfId="6696" xr:uid="{EB3CDEED-F1B5-4FEF-84A7-61177B9AE38D}"/>
    <cellStyle name="40% - Accent5 4 2 2 7 2" xfId="13889" xr:uid="{129677D6-21C1-493F-8FEB-8E7320BAD501}"/>
    <cellStyle name="40% - Accent5 4 2 2 8" xfId="7694" xr:uid="{722FF863-DF99-4337-9CF2-7A9C552074E7}"/>
    <cellStyle name="40% - Accent5 4 2 2 8 2" xfId="14887" xr:uid="{978A019E-15CF-4898-9DDB-0E20138C2ED3}"/>
    <cellStyle name="40% - Accent5 4 2 2 9" xfId="8557" xr:uid="{889CA879-2564-406B-ADE4-327728B9CC20}"/>
    <cellStyle name="40% - Accent5 4 2 2 9 2" xfId="15585" xr:uid="{67E68160-F79D-4C21-9581-907F9A807017}"/>
    <cellStyle name="40% - Accent5 4 2 3" xfId="1809" xr:uid="{0FF6235A-9E75-4548-AA70-D9C53B5664A5}"/>
    <cellStyle name="40% - Accent5 4 2 3 2" xfId="3532" xr:uid="{96D2D489-CA7B-457A-9D88-283CEF5ACD17}"/>
    <cellStyle name="40% - Accent5 4 2 3 2 2" xfId="11200" xr:uid="{C5764AFA-5C5B-48CE-A3E2-44CCF571B619}"/>
    <cellStyle name="40% - Accent5 4 2 3 3" xfId="5276" xr:uid="{F9BCC870-8D59-45B8-81A2-67E0C969554F}"/>
    <cellStyle name="40% - Accent5 4 2 3 3 2" xfId="12687" xr:uid="{A93575C6-17EE-4332-9F5B-579FC0F30876}"/>
    <cellStyle name="40% - Accent5 4 2 3 4" xfId="7697" xr:uid="{FDA827B1-3304-47EF-9C84-942127CC6ECC}"/>
    <cellStyle name="40% - Accent5 4 2 3 4 2" xfId="14890" xr:uid="{751A97BA-23B1-4B36-B6C9-392EBDF3CAA8}"/>
    <cellStyle name="40% - Accent5 4 2 3 5" xfId="8847" xr:uid="{AE21F27F-860B-49A2-90F7-7ADA42B1B0CD}"/>
    <cellStyle name="40% - Accent5 4 2 3 5 2" xfId="15877" xr:uid="{BDB2E8B9-503F-4EFC-A02D-9C6406BCCC33}"/>
    <cellStyle name="40% - Accent5 4 2 3 6" xfId="10264" xr:uid="{131E600D-23DC-442C-8620-7A88D0B15A70}"/>
    <cellStyle name="40% - Accent5 4 2 4" xfId="3529" xr:uid="{16A80F7E-1EA6-4390-B807-F479CEEA8CB0}"/>
    <cellStyle name="40% - Accent5 4 2 4 2" xfId="7698" xr:uid="{3D8D6297-B4C8-4547-8A32-A066B0E783AD}"/>
    <cellStyle name="40% - Accent5 4 2 4 2 2" xfId="14891" xr:uid="{BD2B08A5-F096-4BF8-A7AB-5C88122931CA}"/>
    <cellStyle name="40% - Accent5 4 2 4 3" xfId="11197" xr:uid="{80AA2F11-82A8-486E-A574-D07AA8E52F45}"/>
    <cellStyle name="40% - Accent5 4 2 5" xfId="4289" xr:uid="{0637D7DE-D0CD-4B02-A552-240555772BEE}"/>
    <cellStyle name="40% - Accent5 4 2 5 2" xfId="11691" xr:uid="{F8A2C620-9011-4E1D-B0D8-EFDC68925A92}"/>
    <cellStyle name="40% - Accent5 4 2 6" xfId="5273" xr:uid="{5FDA8CE5-C98C-4249-81EB-5F6DD5DE0BB8}"/>
    <cellStyle name="40% - Accent5 4 2 6 2" xfId="12684" xr:uid="{ADB210E1-1F97-4D2C-A4C7-5E54AA3584F4}"/>
    <cellStyle name="40% - Accent5 4 2 7" xfId="5838" xr:uid="{83B0E5A4-AB3F-44C5-B339-F7CAED94C467}"/>
    <cellStyle name="40% - Accent5 4 2 7 2" xfId="13021" xr:uid="{EF6391AD-6826-420B-B47E-185ED6B60751}"/>
    <cellStyle name="40% - Accent5 4 2 8" xfId="6407" xr:uid="{C379046A-E727-48CF-AB6A-18E9B608ED8E}"/>
    <cellStyle name="40% - Accent5 4 2 8 2" xfId="13600" xr:uid="{8B3553AF-CDCE-4B3D-9DF2-5D3BA72CFCC7}"/>
    <cellStyle name="40% - Accent5 4 2 9" xfId="7693" xr:uid="{37DFE8D8-996B-482B-82AE-F3EBFD904574}"/>
    <cellStyle name="40% - Accent5 4 2 9 2" xfId="14886" xr:uid="{1126D498-B6C3-4D20-99A0-4EF6322CDF90}"/>
    <cellStyle name="40% - Accent5 4 3" xfId="1810" xr:uid="{247494D4-BA88-481A-A2C9-C0DCFFBE48C6}"/>
    <cellStyle name="40% - Accent5 4 3 10" xfId="10265" xr:uid="{CA8EBFB9-345B-466D-AA50-40C670DE34DC}"/>
    <cellStyle name="40% - Accent5 4 3 2" xfId="1811" xr:uid="{019098F3-8B7F-4298-B15A-C1A6DB390DC7}"/>
    <cellStyle name="40% - Accent5 4 3 2 2" xfId="3534" xr:uid="{BF871FE1-E120-4F3E-A05F-D47E4CE39A98}"/>
    <cellStyle name="40% - Accent5 4 3 2 2 2" xfId="11202" xr:uid="{0ACFE79F-40C1-433D-8651-D4F00779CD59}"/>
    <cellStyle name="40% - Accent5 4 3 2 3" xfId="5278" xr:uid="{73F92492-93EA-4438-B48A-DFA58BA2C960}"/>
    <cellStyle name="40% - Accent5 4 3 2 3 2" xfId="12689" xr:uid="{3EB8081B-759D-4B6E-8944-64FE51AD84E0}"/>
    <cellStyle name="40% - Accent5 4 3 2 4" xfId="7700" xr:uid="{55A1CFAE-109E-47F0-B206-48AAB7CB6FDE}"/>
    <cellStyle name="40% - Accent5 4 3 2 4 2" xfId="14893" xr:uid="{CDD97657-A9B0-4C95-84A1-816832B339D1}"/>
    <cellStyle name="40% - Accent5 4 3 2 5" xfId="8996" xr:uid="{1A1C6718-AFFC-44DD-A7B1-E0804AF3A00F}"/>
    <cellStyle name="40% - Accent5 4 3 2 5 2" xfId="16026" xr:uid="{61F977C5-07B3-4FB6-B13B-2CCBD01A974E}"/>
    <cellStyle name="40% - Accent5 4 3 2 6" xfId="10266" xr:uid="{E905915C-A33D-4C4F-B84F-01D727DF0286}"/>
    <cellStyle name="40% - Accent5 4 3 3" xfId="3533" xr:uid="{D3478929-94E6-4D67-8C39-289AE6E7402E}"/>
    <cellStyle name="40% - Accent5 4 3 3 2" xfId="7701" xr:uid="{F263722E-412E-42C0-AB49-561749D9F586}"/>
    <cellStyle name="40% - Accent5 4 3 3 2 2" xfId="14894" xr:uid="{30A64E17-8337-4AE8-971E-13D4CCB0838E}"/>
    <cellStyle name="40% - Accent5 4 3 3 3" xfId="11201" xr:uid="{D80089EC-AF55-456E-8C5F-88F77C5AD482}"/>
    <cellStyle name="40% - Accent5 4 3 4" xfId="4449" xr:uid="{9B9DB5BD-64AF-4CC4-BB39-1F42E717A56D}"/>
    <cellStyle name="40% - Accent5 4 3 4 2" xfId="11848" xr:uid="{A277D107-4239-41AB-8CDC-7ED535D9D69D}"/>
    <cellStyle name="40% - Accent5 4 3 5" xfId="5277" xr:uid="{6E555401-0662-4B51-95AC-5825B2954FD7}"/>
    <cellStyle name="40% - Accent5 4 3 5 2" xfId="12688" xr:uid="{B6B6DE24-81C7-44A9-BD75-58B98AD5ADB9}"/>
    <cellStyle name="40% - Accent5 4 3 6" xfId="5987" xr:uid="{320433CE-7E30-4287-8C87-992826589476}"/>
    <cellStyle name="40% - Accent5 4 3 6 2" xfId="13170" xr:uid="{3EF749D5-985B-4CE7-B2FB-2476168EF180}"/>
    <cellStyle name="40% - Accent5 4 3 7" xfId="6556" xr:uid="{090C71E5-2AD8-4FB1-8EF6-E99F58EED3DC}"/>
    <cellStyle name="40% - Accent5 4 3 7 2" xfId="13749" xr:uid="{33A8247B-594D-41ED-96BF-E34318B865A5}"/>
    <cellStyle name="40% - Accent5 4 3 8" xfId="7699" xr:uid="{AC49F51A-B4C3-4BCE-AC54-F789682A58AD}"/>
    <cellStyle name="40% - Accent5 4 3 8 2" xfId="14892" xr:uid="{9F2746CE-0C62-4F40-8951-04CA9E5C4655}"/>
    <cellStyle name="40% - Accent5 4 3 9" xfId="8417" xr:uid="{E9A0F489-C139-40CA-98BC-DB83453D6842}"/>
    <cellStyle name="40% - Accent5 4 3 9 2" xfId="15445" xr:uid="{3E4C9676-9FEE-4DD6-9005-CB2FBB4ED1A1}"/>
    <cellStyle name="40% - Accent5 4 4" xfId="1812" xr:uid="{F9C77404-C1FB-41E5-8BE0-053DC95AB8BB}"/>
    <cellStyle name="40% - Accent5 4 4 2" xfId="3535" xr:uid="{874442B5-34B8-4D3F-AEAB-A8A25842A320}"/>
    <cellStyle name="40% - Accent5 4 4 2 2" xfId="11203" xr:uid="{1FE27C84-119E-4EE7-A382-C405C21C67D5}"/>
    <cellStyle name="40% - Accent5 4 4 3" xfId="5279" xr:uid="{B8EDED1F-D9D0-4085-80F8-18591C51696E}"/>
    <cellStyle name="40% - Accent5 4 4 3 2" xfId="12690" xr:uid="{F02B4CE7-DE77-4FD8-BC27-D56EF7615559}"/>
    <cellStyle name="40% - Accent5 4 4 4" xfId="7702" xr:uid="{C3461E7E-024A-495C-B5AE-91718C0DDA71}"/>
    <cellStyle name="40% - Accent5 4 4 4 2" xfId="14895" xr:uid="{9BEB7706-210A-48D9-ABF7-EE4574D6C657}"/>
    <cellStyle name="40% - Accent5 4 4 5" xfId="8704" xr:uid="{AA06136A-CF63-4114-A5F0-7CEAA2D4C673}"/>
    <cellStyle name="40% - Accent5 4 4 5 2" xfId="15734" xr:uid="{F97FF674-E20D-4B49-A01A-032A5E617FFA}"/>
    <cellStyle name="40% - Accent5 4 4 6" xfId="10267" xr:uid="{5FACE0AA-F1AA-4CD3-A4B9-EC0DB66C18F9}"/>
    <cellStyle name="40% - Accent5 4 5" xfId="3528" xr:uid="{2507AE75-8FC8-4007-B66C-84C4617F0544}"/>
    <cellStyle name="40% - Accent5 4 5 2" xfId="7703" xr:uid="{6F77BE81-1492-4217-B271-EC3F47043F1B}"/>
    <cellStyle name="40% - Accent5 4 5 2 2" xfId="14896" xr:uid="{18C645D7-2AB9-4F0D-87AB-0D578CD6D7EE}"/>
    <cellStyle name="40% - Accent5 4 5 3" xfId="11196" xr:uid="{5B832039-9FED-4134-9C3B-B136D1A5110B}"/>
    <cellStyle name="40% - Accent5 4 6" xfId="4120" xr:uid="{CA3C3CFF-40DE-4DFB-B994-17121E043F2E}"/>
    <cellStyle name="40% - Accent5 4 6 2" xfId="11522" xr:uid="{DCE8ACB8-2177-4E5E-80C1-B0AFE58B3C06}"/>
    <cellStyle name="40% - Accent5 4 7" xfId="5272" xr:uid="{0C1C3E38-F70F-46B6-ACC9-B5CBFCBB7806}"/>
    <cellStyle name="40% - Accent5 4 7 2" xfId="12683" xr:uid="{E332BABA-79EC-436E-B429-A38C662924C1}"/>
    <cellStyle name="40% - Accent5 4 8" xfId="5695" xr:uid="{9C10F09D-84B2-404E-A5B3-5FFF4221FD44}"/>
    <cellStyle name="40% - Accent5 4 8 2" xfId="12878" xr:uid="{1594685B-D7BF-43F3-8322-7D24460815CC}"/>
    <cellStyle name="40% - Accent5 4 9" xfId="6264" xr:uid="{69264E19-36A4-4F49-907B-A89EEB562DE2}"/>
    <cellStyle name="40% - Accent5 4 9 2" xfId="13457" xr:uid="{81CF8484-6CEA-4EF7-9203-3AD7E97E3407}"/>
    <cellStyle name="40% - Accent5 40" xfId="1085" xr:uid="{7CCB754E-F0B0-46F8-BA81-EF6DEB352B82}"/>
    <cellStyle name="40% - Accent5 41" xfId="1151" xr:uid="{AEF1C253-F492-4096-9F36-7F8DFAA03475}"/>
    <cellStyle name="40% - Accent5 5" xfId="247" xr:uid="{B996482D-4582-44CC-A511-7E286CCDADC8}"/>
    <cellStyle name="40% - Accent5 5 10" xfId="7704" xr:uid="{F2E0A46C-68BE-4537-9CF2-F6CACA860657}"/>
    <cellStyle name="40% - Accent5 5 10 2" xfId="14897" xr:uid="{C6D6CC51-9246-4AA2-BFEA-3669FE36298A}"/>
    <cellStyle name="40% - Accent5 5 11" xfId="8108" xr:uid="{7FEE573A-A0EA-490C-93BD-4B1AE3CB794D}"/>
    <cellStyle name="40% - Accent5 5 11 2" xfId="15136" xr:uid="{BF31796C-1BD9-4FE0-BD02-E99092BA9E4D}"/>
    <cellStyle name="40% - Accent5 5 12" xfId="10268" xr:uid="{A790F330-C2D1-4170-A78F-17165A0D419C}"/>
    <cellStyle name="40% - Accent5 5 13" xfId="1813" xr:uid="{CC00BA95-3229-4288-A639-E823F4904B24}"/>
    <cellStyle name="40% - Accent5 5 2" xfId="614" xr:uid="{A57F1DD3-B9BF-4649-BF2A-3FE8C23D6B80}"/>
    <cellStyle name="40% - Accent5 5 2 10" xfId="8251" xr:uid="{57813F37-7C80-4216-85C4-115A2FB64FAD}"/>
    <cellStyle name="40% - Accent5 5 2 10 2" xfId="15279" xr:uid="{0674DA7B-AE8A-48CE-8E26-C641596FD46E}"/>
    <cellStyle name="40% - Accent5 5 2 11" xfId="10269" xr:uid="{8B37EF3E-8B45-44EF-AFE1-47E0FEF84D03}"/>
    <cellStyle name="40% - Accent5 5 2 12" xfId="1814" xr:uid="{A8B490DD-8748-4D5D-B092-A808BC0351E5}"/>
    <cellStyle name="40% - Accent5 5 2 2" xfId="1815" xr:uid="{C450C5B7-D555-4C36-96D8-8A01C54DC4D1}"/>
    <cellStyle name="40% - Accent5 5 2 2 10" xfId="10270" xr:uid="{08FF8E3C-980D-4020-816A-8B0B692F6DEE}"/>
    <cellStyle name="40% - Accent5 5 2 2 2" xfId="1816" xr:uid="{A01FC1D1-BE61-4FEE-A7E0-07D88CE63742}"/>
    <cellStyle name="40% - Accent5 5 2 2 2 2" xfId="3539" xr:uid="{342A6794-369E-4550-81CB-A93A6396E1C8}"/>
    <cellStyle name="40% - Accent5 5 2 2 2 2 2" xfId="11207" xr:uid="{4FA5708E-AB99-4335-9B6E-F49730DCDBCB}"/>
    <cellStyle name="40% - Accent5 5 2 2 2 3" xfId="5283" xr:uid="{E7C36739-6F3B-4DD1-84C5-6E1ED8B2A9EC}"/>
    <cellStyle name="40% - Accent5 5 2 2 2 3 2" xfId="12694" xr:uid="{80B8D82B-51A6-4CAF-8304-C09525295B93}"/>
    <cellStyle name="40% - Accent5 5 2 2 2 4" xfId="7707" xr:uid="{1626CFD2-F25F-4E98-8657-290958289C86}"/>
    <cellStyle name="40% - Accent5 5 2 2 2 4 2" xfId="14900" xr:uid="{4BA4227C-FEB3-42A9-B862-693ADAB6E43C}"/>
    <cellStyle name="40% - Accent5 5 2 2 2 5" xfId="9119" xr:uid="{E6A6F1A4-EB1A-4A9F-8916-19C7F761E674}"/>
    <cellStyle name="40% - Accent5 5 2 2 2 5 2" xfId="16149" xr:uid="{8808BEE0-8953-4F76-86B9-7F1804EC1A52}"/>
    <cellStyle name="40% - Accent5 5 2 2 2 6" xfId="10271" xr:uid="{ABB1778F-813E-48BB-BA2B-777E5DF5B2D6}"/>
    <cellStyle name="40% - Accent5 5 2 2 3" xfId="3538" xr:uid="{FE50EE35-399B-472F-B583-EDB80D23F605}"/>
    <cellStyle name="40% - Accent5 5 2 2 3 2" xfId="7708" xr:uid="{D9D16B4F-892F-48A9-A2C6-9230BACCF8A5}"/>
    <cellStyle name="40% - Accent5 5 2 2 3 2 2" xfId="14901" xr:uid="{2F3C9C7B-EB2B-4639-8DC5-6DC218B34829}"/>
    <cellStyle name="40% - Accent5 5 2 2 3 3" xfId="11206" xr:uid="{67026538-C5C2-4C47-9170-93A74029AE8C}"/>
    <cellStyle name="40% - Accent5 5 2 2 4" xfId="4572" xr:uid="{3E3280EF-160B-4C7E-8AD2-424B425C872A}"/>
    <cellStyle name="40% - Accent5 5 2 2 4 2" xfId="11971" xr:uid="{F5CBF3A0-D0B3-491C-8B23-287DB87A82FA}"/>
    <cellStyle name="40% - Accent5 5 2 2 5" xfId="5282" xr:uid="{47AEFAA1-6263-49F4-B690-7FC15E899BF2}"/>
    <cellStyle name="40% - Accent5 5 2 2 5 2" xfId="12693" xr:uid="{74C074E3-8C17-48B2-AB56-8CBB5A305ECA}"/>
    <cellStyle name="40% - Accent5 5 2 2 6" xfId="6110" xr:uid="{4110F82C-CB7B-4163-8F5D-5026796F2BF2}"/>
    <cellStyle name="40% - Accent5 5 2 2 6 2" xfId="13293" xr:uid="{9C6B2A56-2B73-4807-84AE-148B55B29706}"/>
    <cellStyle name="40% - Accent5 5 2 2 7" xfId="6679" xr:uid="{BB66A7F8-A5DE-475C-99B6-C20D6EB291AF}"/>
    <cellStyle name="40% - Accent5 5 2 2 7 2" xfId="13872" xr:uid="{8CAABD49-015D-40E2-89E9-18E1B5AE3E5C}"/>
    <cellStyle name="40% - Accent5 5 2 2 8" xfId="7706" xr:uid="{88EFACC5-0979-4FA2-8F47-1BF82B4049B1}"/>
    <cellStyle name="40% - Accent5 5 2 2 8 2" xfId="14899" xr:uid="{3BE737D2-DD43-4C7C-9378-7F2B1D663568}"/>
    <cellStyle name="40% - Accent5 5 2 2 9" xfId="8540" xr:uid="{2E719F8C-477E-467F-9719-1015D0BA2441}"/>
    <cellStyle name="40% - Accent5 5 2 2 9 2" xfId="15568" xr:uid="{BD2A0908-EA9B-42C4-A644-99DC7F09DB76}"/>
    <cellStyle name="40% - Accent5 5 2 3" xfId="1817" xr:uid="{383A09C6-8A05-461F-B258-10C60B159F24}"/>
    <cellStyle name="40% - Accent5 5 2 3 2" xfId="3540" xr:uid="{EFBBE9E0-E4B3-44B5-9488-48CC10D5BDBC}"/>
    <cellStyle name="40% - Accent5 5 2 3 2 2" xfId="11208" xr:uid="{D9B1D743-4AEA-4C6F-8B9A-CAE97F0CF2B7}"/>
    <cellStyle name="40% - Accent5 5 2 3 3" xfId="5284" xr:uid="{9A1A1FB2-C409-4425-9B36-E17457CCF2B9}"/>
    <cellStyle name="40% - Accent5 5 2 3 3 2" xfId="12695" xr:uid="{F9C3B4F9-885B-435D-A8B9-8C48223EA5B0}"/>
    <cellStyle name="40% - Accent5 5 2 3 4" xfId="7709" xr:uid="{701F0C75-A670-44EF-A82A-50E66651ACD0}"/>
    <cellStyle name="40% - Accent5 5 2 3 4 2" xfId="14902" xr:uid="{5FC9144E-B24D-4847-8DAE-9A62D0EE49BF}"/>
    <cellStyle name="40% - Accent5 5 2 3 5" xfId="8830" xr:uid="{B5678124-C401-4F37-A89E-891536EBFDD5}"/>
    <cellStyle name="40% - Accent5 5 2 3 5 2" xfId="15860" xr:uid="{7FA0C138-95F1-4052-917E-A29B9BB1798D}"/>
    <cellStyle name="40% - Accent5 5 2 3 6" xfId="10272" xr:uid="{E7DD2120-1E4A-4F79-836C-1A5F519679FA}"/>
    <cellStyle name="40% - Accent5 5 2 4" xfId="3537" xr:uid="{69844CFA-7ABF-4490-98D1-A0A77EA3231D}"/>
    <cellStyle name="40% - Accent5 5 2 4 2" xfId="7710" xr:uid="{4261B2CD-3D6C-4C5D-B968-88431CF7B418}"/>
    <cellStyle name="40% - Accent5 5 2 4 2 2" xfId="14903" xr:uid="{9D2C9138-16AD-4BDE-894F-32A8721CC5DA}"/>
    <cellStyle name="40% - Accent5 5 2 4 3" xfId="11205" xr:uid="{CB9F3A15-416B-4A01-A456-9493786F1E01}"/>
    <cellStyle name="40% - Accent5 5 2 5" xfId="4272" xr:uid="{C4A39774-3F95-4104-868B-4790C0AB1FA3}"/>
    <cellStyle name="40% - Accent5 5 2 5 2" xfId="11674" xr:uid="{F3454C88-4E2F-43D6-B02D-533BDF5414E8}"/>
    <cellStyle name="40% - Accent5 5 2 6" xfId="5281" xr:uid="{305086C8-974D-4684-B1CE-D513A96072A9}"/>
    <cellStyle name="40% - Accent5 5 2 6 2" xfId="12692" xr:uid="{AC2B47FE-92A3-4EF2-9ACC-626804B8D7E2}"/>
    <cellStyle name="40% - Accent5 5 2 7" xfId="5821" xr:uid="{B4A46E06-5D6D-43B7-ACDC-706D8C93D138}"/>
    <cellStyle name="40% - Accent5 5 2 7 2" xfId="13004" xr:uid="{F2A571FB-D554-4B24-A5A3-C8F7F8ED2191}"/>
    <cellStyle name="40% - Accent5 5 2 8" xfId="6390" xr:uid="{60129135-AE8F-4D30-82CD-F64969AC1259}"/>
    <cellStyle name="40% - Accent5 5 2 8 2" xfId="13583" xr:uid="{C1A11340-8197-4662-9435-44E77008B6CF}"/>
    <cellStyle name="40% - Accent5 5 2 9" xfId="7705" xr:uid="{757F6E35-F4EB-4F9D-BC40-CDC5F290834B}"/>
    <cellStyle name="40% - Accent5 5 2 9 2" xfId="14898" xr:uid="{65F9A8DB-D420-4986-8F01-C6880586E046}"/>
    <cellStyle name="40% - Accent5 5 3" xfId="1818" xr:uid="{7EFADE8E-7339-4194-81DB-941ED6CBB5D1}"/>
    <cellStyle name="40% - Accent5 5 3 10" xfId="10273" xr:uid="{2B270ABF-E5D2-48A0-BAB8-A6A987C7BA8D}"/>
    <cellStyle name="40% - Accent5 5 3 2" xfId="1819" xr:uid="{90A1063E-7519-4E40-A559-474C10CFB7E3}"/>
    <cellStyle name="40% - Accent5 5 3 2 2" xfId="3542" xr:uid="{3B9D3D9B-0DCC-4836-958E-3865E8167F30}"/>
    <cellStyle name="40% - Accent5 5 3 2 2 2" xfId="11210" xr:uid="{27DA284D-A1BA-40E8-A610-C056F8DC2B46}"/>
    <cellStyle name="40% - Accent5 5 3 2 3" xfId="5286" xr:uid="{562129FA-8999-49FE-BF29-449167FB4451}"/>
    <cellStyle name="40% - Accent5 5 3 2 3 2" xfId="12697" xr:uid="{1B28D776-AF5C-493C-83E9-3B54E88589BD}"/>
    <cellStyle name="40% - Accent5 5 3 2 4" xfId="7712" xr:uid="{DCEF8DE5-E267-482C-9797-537DDD19ED35}"/>
    <cellStyle name="40% - Accent5 5 3 2 4 2" xfId="14905" xr:uid="{ED4B6C71-D81B-46F2-A328-258A2B5DE59F}"/>
    <cellStyle name="40% - Accent5 5 3 2 5" xfId="8979" xr:uid="{44D83325-5E52-47E4-8D92-A4244EE9AA4F}"/>
    <cellStyle name="40% - Accent5 5 3 2 5 2" xfId="16009" xr:uid="{491D0726-2249-4E04-A151-0CF4BAB37FE0}"/>
    <cellStyle name="40% - Accent5 5 3 2 6" xfId="10274" xr:uid="{AF1A315A-E3D4-4F8A-B452-3B35237087FF}"/>
    <cellStyle name="40% - Accent5 5 3 3" xfId="3541" xr:uid="{70C8F076-A93B-4559-8DE2-70200D2A3D11}"/>
    <cellStyle name="40% - Accent5 5 3 3 2" xfId="7713" xr:uid="{1D4C6301-A7CC-44C5-B29B-D1D479030B9B}"/>
    <cellStyle name="40% - Accent5 5 3 3 2 2" xfId="14906" xr:uid="{3FF1AB28-2FB1-4FFE-9CC3-8EE89B20687D}"/>
    <cellStyle name="40% - Accent5 5 3 3 3" xfId="11209" xr:uid="{1F5FCBDB-F8C8-4101-8030-66E6D3467B72}"/>
    <cellStyle name="40% - Accent5 5 3 4" xfId="4432" xr:uid="{198FA31B-275A-40D8-8288-10B225259D1C}"/>
    <cellStyle name="40% - Accent5 5 3 4 2" xfId="11831" xr:uid="{F0A16143-12C0-4F53-96DC-F6CDE1F6CDE9}"/>
    <cellStyle name="40% - Accent5 5 3 5" xfId="5285" xr:uid="{7AFC022F-D2DD-49D6-A816-4881DA30C11C}"/>
    <cellStyle name="40% - Accent5 5 3 5 2" xfId="12696" xr:uid="{AE508D70-CC82-4BCC-AA17-7D999A748F1D}"/>
    <cellStyle name="40% - Accent5 5 3 6" xfId="5970" xr:uid="{545FFDE7-0319-447E-8B9B-86DFF7E3AEEA}"/>
    <cellStyle name="40% - Accent5 5 3 6 2" xfId="13153" xr:uid="{B6B334EB-B3B9-4B4F-A50C-A1CF05DADE8A}"/>
    <cellStyle name="40% - Accent5 5 3 7" xfId="6539" xr:uid="{24C8BC0D-FB32-446A-A096-E3DED391B373}"/>
    <cellStyle name="40% - Accent5 5 3 7 2" xfId="13732" xr:uid="{50CA4C6B-1F0C-4468-B67B-58110CFA3EF7}"/>
    <cellStyle name="40% - Accent5 5 3 8" xfId="7711" xr:uid="{B9414852-4514-4C17-80E4-77D6D4D2270D}"/>
    <cellStyle name="40% - Accent5 5 3 8 2" xfId="14904" xr:uid="{756A8E54-2642-4383-803C-1BE0068A112F}"/>
    <cellStyle name="40% - Accent5 5 3 9" xfId="8400" xr:uid="{04EEA611-1F9E-40F5-A3F7-FB108F82897A}"/>
    <cellStyle name="40% - Accent5 5 3 9 2" xfId="15428" xr:uid="{93064B1B-C345-441C-916E-74BEE98E2D68}"/>
    <cellStyle name="40% - Accent5 5 4" xfId="1820" xr:uid="{F0F7CC93-A5BC-4A37-807E-7F3F872CD372}"/>
    <cellStyle name="40% - Accent5 5 4 2" xfId="3543" xr:uid="{2367C720-3D90-4D43-94D5-49DE740F181B}"/>
    <cellStyle name="40% - Accent5 5 4 2 2" xfId="11211" xr:uid="{50A5E8F3-7876-4FEB-BF6F-5CBBCD3D6267}"/>
    <cellStyle name="40% - Accent5 5 4 3" xfId="5287" xr:uid="{52D0C0EE-E472-4423-AB79-660D6622F6C4}"/>
    <cellStyle name="40% - Accent5 5 4 3 2" xfId="12698" xr:uid="{0C993C07-2FD7-4D75-A5C1-98A78CC2CF2C}"/>
    <cellStyle name="40% - Accent5 5 4 4" xfId="7714" xr:uid="{883F089F-C5EE-41C8-9B07-5C8982FD51FA}"/>
    <cellStyle name="40% - Accent5 5 4 4 2" xfId="14907" xr:uid="{8D77AD24-6E35-42A3-8CED-6D180725E110}"/>
    <cellStyle name="40% - Accent5 5 4 5" xfId="8687" xr:uid="{D4569329-BED7-4B8D-85BE-88AAE806ACB8}"/>
    <cellStyle name="40% - Accent5 5 4 5 2" xfId="15717" xr:uid="{526A12C3-6C56-43AC-AABE-71F464AEACF8}"/>
    <cellStyle name="40% - Accent5 5 4 6" xfId="10275" xr:uid="{FC768E60-2266-41E5-A280-A5C0E47EAFD2}"/>
    <cellStyle name="40% - Accent5 5 5" xfId="3536" xr:uid="{56108F26-C42F-4717-923D-54B64B4B127F}"/>
    <cellStyle name="40% - Accent5 5 5 2" xfId="7715" xr:uid="{9D83CC43-CE12-4FF7-9882-86EEBC14EF4E}"/>
    <cellStyle name="40% - Accent5 5 5 2 2" xfId="14908" xr:uid="{FE06952F-1429-46A8-8D25-2644794CAF5F}"/>
    <cellStyle name="40% - Accent5 5 5 3" xfId="11204" xr:uid="{0ACE2693-DEE6-4EBF-B07D-8A21CC584CA4}"/>
    <cellStyle name="40% - Accent5 5 6" xfId="4103" xr:uid="{BC4A474E-4951-4F3B-9F75-7D172E0F8FA0}"/>
    <cellStyle name="40% - Accent5 5 6 2" xfId="11505" xr:uid="{FE5DD177-132D-4DE1-B713-CB21467C4549}"/>
    <cellStyle name="40% - Accent5 5 7" xfId="5280" xr:uid="{CDEA233A-5EF7-425C-A709-331684E2D4BA}"/>
    <cellStyle name="40% - Accent5 5 7 2" xfId="12691" xr:uid="{B3D78115-EDF3-4230-952F-59A4299B64BD}"/>
    <cellStyle name="40% - Accent5 5 8" xfId="5678" xr:uid="{8853309C-3744-4EFA-84D6-39FFD09E1150}"/>
    <cellStyle name="40% - Accent5 5 8 2" xfId="12861" xr:uid="{34A0CC5C-834D-471E-B919-3743E77B98AC}"/>
    <cellStyle name="40% - Accent5 5 9" xfId="6247" xr:uid="{836B6973-EA2E-4B69-B3FF-346C0D07933D}"/>
    <cellStyle name="40% - Accent5 5 9 2" xfId="13440" xr:uid="{89EBFC3D-D212-4DB2-88AC-096F08B6179A}"/>
    <cellStyle name="40% - Accent5 6" xfId="260" xr:uid="{49A68C31-B055-4B05-BF56-E9BC88140CBE}"/>
    <cellStyle name="40% - Accent5 6 10" xfId="7716" xr:uid="{7EF5E4C5-EDCD-4B36-B867-5F3DD190E1A8}"/>
    <cellStyle name="40% - Accent5 6 10 2" xfId="14909" xr:uid="{066C0D75-D73C-48F5-A847-F81624ADD2B4}"/>
    <cellStyle name="40% - Accent5 6 11" xfId="8214" xr:uid="{25DEBF87-E99F-4F3B-8B7C-31F7D5843858}"/>
    <cellStyle name="40% - Accent5 6 11 2" xfId="15242" xr:uid="{30E4F9C0-5D0F-4271-B035-70F3A233357B}"/>
    <cellStyle name="40% - Accent5 6 12" xfId="10276" xr:uid="{08C6C123-124D-4ACC-8BFD-99206669E4E2}"/>
    <cellStyle name="40% - Accent5 6 13" xfId="1821" xr:uid="{036297FF-CF4C-482F-A6E2-6E8FEF9E105F}"/>
    <cellStyle name="40% - Accent5 6 2" xfId="627" xr:uid="{1852C7E1-F4C9-4B8E-A29D-C1264FEE3C58}"/>
    <cellStyle name="40% - Accent5 6 2 10" xfId="8357" xr:uid="{49AB90D0-0BD0-414D-BB0D-69309B15FFC3}"/>
    <cellStyle name="40% - Accent5 6 2 10 2" xfId="15385" xr:uid="{AAF29C50-9C11-45EF-B734-4E631D12AF38}"/>
    <cellStyle name="40% - Accent5 6 2 11" xfId="10277" xr:uid="{0291FA89-E5A7-4D3D-9469-8ED8C3B368DA}"/>
    <cellStyle name="40% - Accent5 6 2 12" xfId="1822" xr:uid="{06F9081F-C029-46A8-AF51-6D566941E83F}"/>
    <cellStyle name="40% - Accent5 6 2 2" xfId="1823" xr:uid="{FAB78F94-114D-4C2E-8533-650822C0EEDA}"/>
    <cellStyle name="40% - Accent5 6 2 2 10" xfId="10278" xr:uid="{FC19EFB9-4A3D-43C9-8CE7-04EA27C764C7}"/>
    <cellStyle name="40% - Accent5 6 2 2 2" xfId="1824" xr:uid="{E82A5AF8-EA8D-4529-B396-9D531594224F}"/>
    <cellStyle name="40% - Accent5 6 2 2 2 2" xfId="3547" xr:uid="{C7DC3B37-A6F6-448D-97D6-C8523B0C1930}"/>
    <cellStyle name="40% - Accent5 6 2 2 2 2 2" xfId="11215" xr:uid="{164ED8FC-D584-4570-A54A-77E277C87852}"/>
    <cellStyle name="40% - Accent5 6 2 2 2 3" xfId="5291" xr:uid="{E2EFA4DE-692B-425A-B615-9F9291DDC06E}"/>
    <cellStyle name="40% - Accent5 6 2 2 2 3 2" xfId="12702" xr:uid="{1F8BD9EC-5479-45A2-AC12-4AFE0949BAFE}"/>
    <cellStyle name="40% - Accent5 6 2 2 2 4" xfId="7719" xr:uid="{9DF70089-6D5F-4A3D-8499-E3CDD2FDEE91}"/>
    <cellStyle name="40% - Accent5 6 2 2 2 4 2" xfId="14912" xr:uid="{6857CA21-BD4A-45F2-9C88-E52F264EC03B}"/>
    <cellStyle name="40% - Accent5 6 2 2 2 5" xfId="9225" xr:uid="{3F2D48C9-AE73-42DE-8427-381024839F21}"/>
    <cellStyle name="40% - Accent5 6 2 2 2 5 2" xfId="16255" xr:uid="{B2F7707D-516F-4BBD-AE10-155C856C4D88}"/>
    <cellStyle name="40% - Accent5 6 2 2 2 6" xfId="10279" xr:uid="{A2BEC5EE-2946-48D1-AFBB-83EF5F0ABBAC}"/>
    <cellStyle name="40% - Accent5 6 2 2 3" xfId="3546" xr:uid="{65F91FC6-F8AD-43E7-8CDC-B6F6FDC741DF}"/>
    <cellStyle name="40% - Accent5 6 2 2 3 2" xfId="7720" xr:uid="{40B5B2C0-2FCE-4E59-B91F-5C5183F1B522}"/>
    <cellStyle name="40% - Accent5 6 2 2 3 2 2" xfId="14913" xr:uid="{0A14B708-008C-41F8-A1CD-0B82FA8E4BCA}"/>
    <cellStyle name="40% - Accent5 6 2 2 3 3" xfId="11214" xr:uid="{95AD77F2-63FA-449F-B0B4-33C930D2DBD7}"/>
    <cellStyle name="40% - Accent5 6 2 2 4" xfId="4678" xr:uid="{58BA56A1-6848-4404-AC90-876EF56E8508}"/>
    <cellStyle name="40% - Accent5 6 2 2 4 2" xfId="12077" xr:uid="{76DEA008-2445-4F7B-88A1-B268350B2F2A}"/>
    <cellStyle name="40% - Accent5 6 2 2 5" xfId="5290" xr:uid="{257831BE-C9DF-4F54-A8A2-328DC21937C4}"/>
    <cellStyle name="40% - Accent5 6 2 2 5 2" xfId="12701" xr:uid="{64D39CD4-9FD7-4898-8E1D-238565C1ADA0}"/>
    <cellStyle name="40% - Accent5 6 2 2 6" xfId="6216" xr:uid="{D593C06C-0B0F-4099-9482-8D644B8BF438}"/>
    <cellStyle name="40% - Accent5 6 2 2 6 2" xfId="13399" xr:uid="{A804330B-AAE0-4E8B-A4A9-B38FAAC77B8C}"/>
    <cellStyle name="40% - Accent5 6 2 2 7" xfId="6785" xr:uid="{CEE8B4CB-CEAD-44D9-A260-44B75BD72411}"/>
    <cellStyle name="40% - Accent5 6 2 2 7 2" xfId="13978" xr:uid="{A4BD27A2-247F-470A-8D72-899BC3D36645}"/>
    <cellStyle name="40% - Accent5 6 2 2 8" xfId="7718" xr:uid="{184508CA-98A7-4F29-9460-082DD8F40EE4}"/>
    <cellStyle name="40% - Accent5 6 2 2 8 2" xfId="14911" xr:uid="{F3A259B3-70BD-45CE-9FB4-D08816D65400}"/>
    <cellStyle name="40% - Accent5 6 2 2 9" xfId="8646" xr:uid="{23F72A4C-84E4-4261-931C-074B57F893D5}"/>
    <cellStyle name="40% - Accent5 6 2 2 9 2" xfId="15674" xr:uid="{24E257B2-C21A-47A5-BDCF-5B84F9C54362}"/>
    <cellStyle name="40% - Accent5 6 2 3" xfId="1825" xr:uid="{9E48DE38-6E79-4927-81BC-EF9858D607E9}"/>
    <cellStyle name="40% - Accent5 6 2 3 2" xfId="3548" xr:uid="{F7D3709B-B098-4E78-8AE1-85096FF5787A}"/>
    <cellStyle name="40% - Accent5 6 2 3 2 2" xfId="11216" xr:uid="{F068C99A-DCAB-4377-BC27-08CF3D14EBAA}"/>
    <cellStyle name="40% - Accent5 6 2 3 3" xfId="5292" xr:uid="{158204E4-DC14-4C21-B6A9-909F9D013725}"/>
    <cellStyle name="40% - Accent5 6 2 3 3 2" xfId="12703" xr:uid="{DC88E637-6022-4F1D-B2FD-F3AC0AA83B19}"/>
    <cellStyle name="40% - Accent5 6 2 3 4" xfId="7721" xr:uid="{EF728C3E-5D7D-4DA6-9211-7F58C8B9AA4F}"/>
    <cellStyle name="40% - Accent5 6 2 3 4 2" xfId="14914" xr:uid="{F199A2A8-E057-4468-A9E6-E3C350645FA5}"/>
    <cellStyle name="40% - Accent5 6 2 3 5" xfId="8936" xr:uid="{7CD79BDA-D255-45A2-AFB7-0EA07D80E6E2}"/>
    <cellStyle name="40% - Accent5 6 2 3 5 2" xfId="15966" xr:uid="{F4B7C608-9EFA-41ED-A9C9-45C7FEB23F61}"/>
    <cellStyle name="40% - Accent5 6 2 3 6" xfId="10280" xr:uid="{39B283A6-5343-4A13-8D7F-0B10668DE91F}"/>
    <cellStyle name="40% - Accent5 6 2 4" xfId="3545" xr:uid="{36369524-5D90-4C78-B1F8-87DC425D24A2}"/>
    <cellStyle name="40% - Accent5 6 2 4 2" xfId="7722" xr:uid="{CEAD4757-83DE-40AB-ACBB-CDF37B339CE8}"/>
    <cellStyle name="40% - Accent5 6 2 4 2 2" xfId="14915" xr:uid="{421E8F65-8391-4FBE-BB77-ACB7CACAC030}"/>
    <cellStyle name="40% - Accent5 6 2 4 3" xfId="11213" xr:uid="{EC82C843-7A12-4C0C-BB9B-FE180831B104}"/>
    <cellStyle name="40% - Accent5 6 2 5" xfId="4378" xr:uid="{8E877A0B-2F2D-4BA7-8635-171E94EF50E6}"/>
    <cellStyle name="40% - Accent5 6 2 5 2" xfId="11780" xr:uid="{4015781D-9F95-43E4-8469-9534704B3961}"/>
    <cellStyle name="40% - Accent5 6 2 6" xfId="5289" xr:uid="{DFA679D0-6A30-48A7-8D71-42C6A1678365}"/>
    <cellStyle name="40% - Accent5 6 2 6 2" xfId="12700" xr:uid="{27138B59-8F80-4189-A09B-9E8E63F9F0FA}"/>
    <cellStyle name="40% - Accent5 6 2 7" xfId="5927" xr:uid="{F991CF61-160F-4E7F-950F-AB1C63D4FC5A}"/>
    <cellStyle name="40% - Accent5 6 2 7 2" xfId="13110" xr:uid="{7F2C98E6-CCFD-4A93-91A9-9A21712D7032}"/>
    <cellStyle name="40% - Accent5 6 2 8" xfId="6496" xr:uid="{E5CAF1DA-A8EF-4291-8505-86A22631F573}"/>
    <cellStyle name="40% - Accent5 6 2 8 2" xfId="13689" xr:uid="{1C549182-2BDF-4E9D-BCFA-EA922DE252E2}"/>
    <cellStyle name="40% - Accent5 6 2 9" xfId="7717" xr:uid="{58F19368-40B8-4009-9E28-AE9716F3C17F}"/>
    <cellStyle name="40% - Accent5 6 2 9 2" xfId="14910" xr:uid="{C6E7DC45-9CC9-42D0-8E46-47244AB7A460}"/>
    <cellStyle name="40% - Accent5 6 3" xfId="1826" xr:uid="{C2430AB6-E8B7-41A4-AFCA-596F3E075C8C}"/>
    <cellStyle name="40% - Accent5 6 3 10" xfId="10281" xr:uid="{6271CBBF-5D38-4AE6-916E-B26E1A521110}"/>
    <cellStyle name="40% - Accent5 6 3 2" xfId="1827" xr:uid="{35E2A9A2-635E-4F3A-98A3-9ADB7742E045}"/>
    <cellStyle name="40% - Accent5 6 3 2 2" xfId="3550" xr:uid="{FDAC9812-3D71-4C6D-855E-08BFF0D45AFC}"/>
    <cellStyle name="40% - Accent5 6 3 2 2 2" xfId="11218" xr:uid="{34FCD3EC-BEA8-4296-A9D6-EF21839C5DE1}"/>
    <cellStyle name="40% - Accent5 6 3 2 3" xfId="5294" xr:uid="{04508056-4195-4112-943C-0AE0565AAF83}"/>
    <cellStyle name="40% - Accent5 6 3 2 3 2" xfId="12705" xr:uid="{4A1F4879-30E8-463E-9BB9-3AB1D7C9E491}"/>
    <cellStyle name="40% - Accent5 6 3 2 4" xfId="7724" xr:uid="{D6D3BBE0-7373-4472-A6D8-BA3207FC53B2}"/>
    <cellStyle name="40% - Accent5 6 3 2 4 2" xfId="14917" xr:uid="{C0130546-9632-4153-9083-2AB8399266E7}"/>
    <cellStyle name="40% - Accent5 6 3 2 5" xfId="9082" xr:uid="{E8727685-D067-4DFF-9C72-8DF25D3650F5}"/>
    <cellStyle name="40% - Accent5 6 3 2 5 2" xfId="16112" xr:uid="{CA3F71A5-C81E-4D57-82D3-3985EA4F2A46}"/>
    <cellStyle name="40% - Accent5 6 3 2 6" xfId="10282" xr:uid="{2F71E369-4C87-44F5-AC5D-A84280D99985}"/>
    <cellStyle name="40% - Accent5 6 3 3" xfId="3549" xr:uid="{79710B9A-7FE3-4B93-97CB-7D50794906F0}"/>
    <cellStyle name="40% - Accent5 6 3 3 2" xfId="7725" xr:uid="{CF8AF06C-46DB-452B-BBEE-BBB37D80C144}"/>
    <cellStyle name="40% - Accent5 6 3 3 2 2" xfId="14918" xr:uid="{C209D9F8-D19C-43B1-A709-B69C324F4467}"/>
    <cellStyle name="40% - Accent5 6 3 3 3" xfId="11217" xr:uid="{E3D8FB01-EF3D-4D20-ABB1-2B69260A7155}"/>
    <cellStyle name="40% - Accent5 6 3 4" xfId="4535" xr:uid="{6560BC6A-A57D-4DE2-9592-17DB3B7C176A}"/>
    <cellStyle name="40% - Accent5 6 3 4 2" xfId="11934" xr:uid="{BAAF7AC8-4A75-4E24-801A-FD553FE64A1E}"/>
    <cellStyle name="40% - Accent5 6 3 5" xfId="5293" xr:uid="{CDFD806E-AAF4-44F8-9A61-4AE582497D38}"/>
    <cellStyle name="40% - Accent5 6 3 5 2" xfId="12704" xr:uid="{5545E839-6D0B-4951-8622-E6F9ED412822}"/>
    <cellStyle name="40% - Accent5 6 3 6" xfId="6073" xr:uid="{28BDBB79-7119-452D-AAE9-A345591EF128}"/>
    <cellStyle name="40% - Accent5 6 3 6 2" xfId="13256" xr:uid="{0915FC71-C109-47F1-AAD7-C15607633B5D}"/>
    <cellStyle name="40% - Accent5 6 3 7" xfId="6642" xr:uid="{2067D1D7-ED7C-412F-89AA-37CEE045F3E1}"/>
    <cellStyle name="40% - Accent5 6 3 7 2" xfId="13835" xr:uid="{E7CE12A2-4A83-46FD-A170-F4B87C7F3478}"/>
    <cellStyle name="40% - Accent5 6 3 8" xfId="7723" xr:uid="{9C32BF16-0C1C-483A-9A5A-8EE5A1F27289}"/>
    <cellStyle name="40% - Accent5 6 3 8 2" xfId="14916" xr:uid="{2D511D0E-2546-4B05-B79A-4FEA052DE5FD}"/>
    <cellStyle name="40% - Accent5 6 3 9" xfId="8503" xr:uid="{CAF71455-2194-432B-A7F1-121B2CCA6626}"/>
    <cellStyle name="40% - Accent5 6 3 9 2" xfId="15531" xr:uid="{3F9E05D9-4FF7-4F55-BD4E-B64DFC6DF127}"/>
    <cellStyle name="40% - Accent5 6 4" xfId="1828" xr:uid="{A3E847D9-2ECC-4A4C-AC04-E7B20C67034A}"/>
    <cellStyle name="40% - Accent5 6 4 2" xfId="3551" xr:uid="{9FC3D10B-A83D-453A-AEA2-3DA8217F411B}"/>
    <cellStyle name="40% - Accent5 6 4 2 2" xfId="11219" xr:uid="{27841B01-2C62-4091-A693-1A0B04E2ECCA}"/>
    <cellStyle name="40% - Accent5 6 4 3" xfId="5295" xr:uid="{3F506C3A-0049-40F2-B8E9-972D5BB3D685}"/>
    <cellStyle name="40% - Accent5 6 4 3 2" xfId="12706" xr:uid="{9913A46F-002D-42A0-BEC3-258CED3FDC0E}"/>
    <cellStyle name="40% - Accent5 6 4 4" xfId="7726" xr:uid="{08627A42-E48A-40F5-8E4F-1EADEE70BD23}"/>
    <cellStyle name="40% - Accent5 6 4 4 2" xfId="14919" xr:uid="{20F96884-5663-4DBB-8C24-C10FFD94E3EF}"/>
    <cellStyle name="40% - Accent5 6 4 5" xfId="8793" xr:uid="{BE531F0F-B060-486A-BE32-08DEF0954389}"/>
    <cellStyle name="40% - Accent5 6 4 5 2" xfId="15823" xr:uid="{305D4C2E-A1CA-44BD-98FB-C9031DCA0A2B}"/>
    <cellStyle name="40% - Accent5 6 4 6" xfId="10283" xr:uid="{918487AD-46BA-4CD5-B7F9-429B10290775}"/>
    <cellStyle name="40% - Accent5 6 5" xfId="3544" xr:uid="{D74DBEE1-B49B-465B-9F1B-882FDA017F6E}"/>
    <cellStyle name="40% - Accent5 6 5 2" xfId="7727" xr:uid="{320329AC-8838-4B23-B754-821581FA8A54}"/>
    <cellStyle name="40% - Accent5 6 5 2 2" xfId="14920" xr:uid="{D63C34C9-FCDA-4AF0-8364-98291E53802A}"/>
    <cellStyle name="40% - Accent5 6 5 3" xfId="11212" xr:uid="{8A307B6F-F075-4470-930C-BD56C342C472}"/>
    <cellStyle name="40% - Accent5 6 6" xfId="4233" xr:uid="{04860DA9-96D1-4400-A6B3-9D8872539CC2}"/>
    <cellStyle name="40% - Accent5 6 6 2" xfId="11635" xr:uid="{F24F96EF-2701-4123-9313-19E857DC6C63}"/>
    <cellStyle name="40% - Accent5 6 7" xfId="5288" xr:uid="{D3D6B30C-297E-4562-8240-195C41A09AED}"/>
    <cellStyle name="40% - Accent5 6 7 2" xfId="12699" xr:uid="{5E428E4F-A659-4A81-B075-00C9F65C0A35}"/>
    <cellStyle name="40% - Accent5 6 8" xfId="5784" xr:uid="{0B939C9E-A1EB-4916-81EE-E0298C70282C}"/>
    <cellStyle name="40% - Accent5 6 8 2" xfId="12967" xr:uid="{34109E08-E532-4CB1-B3E5-5CDB35D50785}"/>
    <cellStyle name="40% - Accent5 6 9" xfId="6353" xr:uid="{7AEA2A9B-E839-4103-95D3-829407ED1879}"/>
    <cellStyle name="40% - Accent5 6 9 2" xfId="13546" xr:uid="{C4A2AC21-18A2-4A33-815C-D3FEB7C797C0}"/>
    <cellStyle name="40% - Accent5 7" xfId="276" xr:uid="{22155AC4-9321-4EFE-94E0-8844EFF82F7A}"/>
    <cellStyle name="40% - Accent5 7 10" xfId="8233" xr:uid="{DC8DAF64-C3DE-46B6-A039-21E714944D3C}"/>
    <cellStyle name="40% - Accent5 7 10 2" xfId="15261" xr:uid="{1456894B-3866-474F-A311-2A8D7F3C27CD}"/>
    <cellStyle name="40% - Accent5 7 11" xfId="10284" xr:uid="{12B68D90-454A-49F9-AA8E-6906CB5F98AD}"/>
    <cellStyle name="40% - Accent5 7 12" xfId="1829" xr:uid="{B409FEA7-32FA-4BCA-B1A9-5819969F4483}"/>
    <cellStyle name="40% - Accent5 7 2" xfId="642" xr:uid="{82A02A36-6388-4098-AE56-D68A8ECFC6E2}"/>
    <cellStyle name="40% - Accent5 7 2 10" xfId="10285" xr:uid="{5094A81D-9FD1-4F37-85C2-F51F7CC7DCD3}"/>
    <cellStyle name="40% - Accent5 7 2 11" xfId="1830" xr:uid="{5C717311-1AE0-48A5-9809-CAFEB19EF2D2}"/>
    <cellStyle name="40% - Accent5 7 2 2" xfId="1831" xr:uid="{DD593D36-0C0C-4F62-8450-2D850FA5ACF8}"/>
    <cellStyle name="40% - Accent5 7 2 2 2" xfId="3554" xr:uid="{7EBD0CE9-EDB9-43E7-84A4-E63795D7A498}"/>
    <cellStyle name="40% - Accent5 7 2 2 2 2" xfId="11222" xr:uid="{495C1E1E-CDA5-4691-9656-0A48EC41F99C}"/>
    <cellStyle name="40% - Accent5 7 2 2 3" xfId="5298" xr:uid="{DA50EB74-5A52-4F43-B272-CBADC90A00B3}"/>
    <cellStyle name="40% - Accent5 7 2 2 3 2" xfId="12709" xr:uid="{0D0BA7BB-FA50-4F6C-BDD2-F860BDD82CD7}"/>
    <cellStyle name="40% - Accent5 7 2 2 4" xfId="7730" xr:uid="{78210DDA-6BC8-4ECB-B270-5EC5FDD5EB15}"/>
    <cellStyle name="40% - Accent5 7 2 2 4 2" xfId="14923" xr:uid="{00048281-BBDF-4B4A-8A6E-BC773F0D7F34}"/>
    <cellStyle name="40% - Accent5 7 2 2 5" xfId="9101" xr:uid="{E6AA38B6-79E0-4099-9C2A-BEFBE84FF2C8}"/>
    <cellStyle name="40% - Accent5 7 2 2 5 2" xfId="16131" xr:uid="{1144E9BF-1FC0-4968-8F29-EAC6B7D222CA}"/>
    <cellStyle name="40% - Accent5 7 2 2 6" xfId="10286" xr:uid="{77226867-8EDA-4C01-A1D2-E90E927460F1}"/>
    <cellStyle name="40% - Accent5 7 2 3" xfId="3553" xr:uid="{F0191C16-BEDD-4BC7-9C39-85B4EBA6E86D}"/>
    <cellStyle name="40% - Accent5 7 2 3 2" xfId="7731" xr:uid="{CC51A61E-104B-427F-96A4-78A46AD54279}"/>
    <cellStyle name="40% - Accent5 7 2 3 2 2" xfId="14924" xr:uid="{EA4BA806-B127-4BD8-B7AD-68B5CD99F001}"/>
    <cellStyle name="40% - Accent5 7 2 3 3" xfId="11221" xr:uid="{72C2F701-8F85-4DF7-8D01-9CC938059DE3}"/>
    <cellStyle name="40% - Accent5 7 2 4" xfId="4554" xr:uid="{1DB3E573-2ED3-4200-BBD4-11629D32BDDD}"/>
    <cellStyle name="40% - Accent5 7 2 4 2" xfId="11953" xr:uid="{73DA8C08-C6BC-4438-ADE8-86451F5D5DE6}"/>
    <cellStyle name="40% - Accent5 7 2 5" xfId="5297" xr:uid="{D86EF0EA-487F-46AA-B377-71442142F411}"/>
    <cellStyle name="40% - Accent5 7 2 5 2" xfId="12708" xr:uid="{ECA6264A-CB6C-4277-A381-E8EC9DC040E5}"/>
    <cellStyle name="40% - Accent5 7 2 6" xfId="6092" xr:uid="{93AFA1A6-1D3F-49B1-96D1-E234B4A286EB}"/>
    <cellStyle name="40% - Accent5 7 2 6 2" xfId="13275" xr:uid="{86CA166B-3484-4AB3-9365-7DC70366C896}"/>
    <cellStyle name="40% - Accent5 7 2 7" xfId="6661" xr:uid="{2AB8165F-33D8-4091-9B7C-9DFA62B776A6}"/>
    <cellStyle name="40% - Accent5 7 2 7 2" xfId="13854" xr:uid="{D104AE89-0583-4BFB-9E61-096964D3FEF3}"/>
    <cellStyle name="40% - Accent5 7 2 8" xfId="7729" xr:uid="{284F11D0-CC22-405F-B36F-77040BD60C37}"/>
    <cellStyle name="40% - Accent5 7 2 8 2" xfId="14922" xr:uid="{A6F67F99-9636-46C4-819D-1EC1CA778CD8}"/>
    <cellStyle name="40% - Accent5 7 2 9" xfId="8522" xr:uid="{18EF55A5-4206-4DCD-A2AC-7CD33B8976B1}"/>
    <cellStyle name="40% - Accent5 7 2 9 2" xfId="15550" xr:uid="{DABEFBCA-45C5-44CE-BBA5-222E1432090F}"/>
    <cellStyle name="40% - Accent5 7 3" xfId="1832" xr:uid="{399762B2-BCC9-4771-9F54-5EFA471ABAF5}"/>
    <cellStyle name="40% - Accent5 7 3 2" xfId="3555" xr:uid="{0B0CA312-2297-488B-87A1-451C4C0F3192}"/>
    <cellStyle name="40% - Accent5 7 3 2 2" xfId="11223" xr:uid="{419E9BE0-716C-4F94-88EC-F22A3DD95DD6}"/>
    <cellStyle name="40% - Accent5 7 3 3" xfId="5299" xr:uid="{96E8E9E9-4D66-4658-B4B1-DF5643F986D7}"/>
    <cellStyle name="40% - Accent5 7 3 3 2" xfId="12710" xr:uid="{9DBD8013-A00A-453E-9F44-F31CAB9AECD8}"/>
    <cellStyle name="40% - Accent5 7 3 4" xfId="7732" xr:uid="{759458CD-F486-4A1C-98A1-DFD108C2EB8B}"/>
    <cellStyle name="40% - Accent5 7 3 4 2" xfId="14925" xr:uid="{E1A036B7-D147-4DDF-BA25-7F38D9BD7B21}"/>
    <cellStyle name="40% - Accent5 7 3 5" xfId="8812" xr:uid="{678B0AA2-D398-4DC0-8F9F-69767F6D80A7}"/>
    <cellStyle name="40% - Accent5 7 3 5 2" xfId="15842" xr:uid="{82908614-3B1C-4381-A751-AAE8E14DBFB4}"/>
    <cellStyle name="40% - Accent5 7 3 6" xfId="10287" xr:uid="{4EE29D92-3E7F-46C6-8F11-FE76D4AD10B2}"/>
    <cellStyle name="40% - Accent5 7 4" xfId="3552" xr:uid="{B6D561CC-3E2C-43EB-AD8F-3E30D28DB507}"/>
    <cellStyle name="40% - Accent5 7 4 2" xfId="7733" xr:uid="{4C513E1E-4840-4870-90F2-A3D583532B26}"/>
    <cellStyle name="40% - Accent5 7 4 2 2" xfId="14926" xr:uid="{A99FD8C6-1EFE-4B6B-92E8-A7DB14E9F9FD}"/>
    <cellStyle name="40% - Accent5 7 4 3" xfId="11220" xr:uid="{9BD87629-1631-4759-9347-4D9C5164125D}"/>
    <cellStyle name="40% - Accent5 7 5" xfId="4252" xr:uid="{F95C1855-B689-4588-BB60-AB12447D7448}"/>
    <cellStyle name="40% - Accent5 7 5 2" xfId="11654" xr:uid="{EAC44B32-543F-4A13-8C3F-43D4E35F3F11}"/>
    <cellStyle name="40% - Accent5 7 6" xfId="5296" xr:uid="{18DCA3D1-E85D-4CE9-AA40-6970CD70A37E}"/>
    <cellStyle name="40% - Accent5 7 6 2" xfId="12707" xr:uid="{7899FD39-922D-4B0A-96BB-AC3159D39503}"/>
    <cellStyle name="40% - Accent5 7 7" xfId="5803" xr:uid="{3858A857-E3C4-4E3A-8FDE-970664D0F0BB}"/>
    <cellStyle name="40% - Accent5 7 7 2" xfId="12986" xr:uid="{7DD93350-64B0-47F5-B39C-92FD495BBFE3}"/>
    <cellStyle name="40% - Accent5 7 8" xfId="6372" xr:uid="{5809A8F2-E3BC-45E0-93F0-9846CD5CCD55}"/>
    <cellStyle name="40% - Accent5 7 8 2" xfId="13565" xr:uid="{F5916178-18B2-49D8-8D3F-F13E3D5770E8}"/>
    <cellStyle name="40% - Accent5 7 9" xfId="7728" xr:uid="{0C72AF1D-AA36-4D73-939E-F09E72CCB150}"/>
    <cellStyle name="40% - Accent5 7 9 2" xfId="14921" xr:uid="{FA857C4F-F452-4E56-9BED-D5FC78BD3019}"/>
    <cellStyle name="40% - Accent5 8" xfId="290" xr:uid="{5CD52405-D224-452C-B34E-80DA0D7E14A1}"/>
    <cellStyle name="40% - Accent5 8 10" xfId="10288" xr:uid="{8ACB5B79-259A-4006-A539-5CC44C8D912D}"/>
    <cellStyle name="40% - Accent5 8 11" xfId="1833" xr:uid="{8B8B42C7-C9A0-4170-A8D7-0E7ED66077C3}"/>
    <cellStyle name="40% - Accent5 8 2" xfId="656" xr:uid="{92F6502D-634F-4905-AC3F-AB9FDAABAB69}"/>
    <cellStyle name="40% - Accent5 8 2 2" xfId="3557" xr:uid="{E856D0F6-34C3-4789-B8AD-FACE5B5EDF8F}"/>
    <cellStyle name="40% - Accent5 8 2 2 2" xfId="11225" xr:uid="{3C1B58D0-2769-4D51-9818-1F9C57133213}"/>
    <cellStyle name="40% - Accent5 8 2 3" xfId="5301" xr:uid="{F7F3FA5C-1C34-4894-836F-89354704C32A}"/>
    <cellStyle name="40% - Accent5 8 2 3 2" xfId="12712" xr:uid="{38D196BB-39BC-40D6-BE23-6424C23FDFD9}"/>
    <cellStyle name="40% - Accent5 8 2 4" xfId="7735" xr:uid="{2F94544C-7E47-4FEF-985C-1B168A0D3902}"/>
    <cellStyle name="40% - Accent5 8 2 4 2" xfId="14928" xr:uid="{D0C85B45-4D4B-4833-B48D-C30CEF1ADF44}"/>
    <cellStyle name="40% - Accent5 8 2 5" xfId="8956" xr:uid="{3C61F3DE-4F9F-4AB6-9AFC-4FB9C2CEFCB1}"/>
    <cellStyle name="40% - Accent5 8 2 5 2" xfId="15986" xr:uid="{2BEBD844-A5D3-4C5D-92BF-CC12E7B087A2}"/>
    <cellStyle name="40% - Accent5 8 2 6" xfId="10289" xr:uid="{F5420914-3847-4695-B27B-260C7DD00132}"/>
    <cellStyle name="40% - Accent5 8 2 7" xfId="1834" xr:uid="{6E4BA172-F125-459D-93A7-3674632CBA87}"/>
    <cellStyle name="40% - Accent5 8 3" xfId="3556" xr:uid="{477FA1CF-DDD8-4316-98B2-271E900C8470}"/>
    <cellStyle name="40% - Accent5 8 3 2" xfId="7736" xr:uid="{37163F28-B0CD-4F68-84C2-451A48F88661}"/>
    <cellStyle name="40% - Accent5 8 3 2 2" xfId="14929" xr:uid="{F91FCF36-D1A1-4679-9E63-6BC62E663C04}"/>
    <cellStyle name="40% - Accent5 8 3 3" xfId="11224" xr:uid="{BABEFA54-2625-4E18-A16C-DAA6B12BE711}"/>
    <cellStyle name="40% - Accent5 8 4" xfId="4399" xr:uid="{711EE8E5-1B2D-4D85-B16A-1415FE3F5564}"/>
    <cellStyle name="40% - Accent5 8 4 2" xfId="11800" xr:uid="{95216049-87FE-4CD6-98B8-4343246C36E8}"/>
    <cellStyle name="40% - Accent5 8 5" xfId="5300" xr:uid="{B6546FC4-9575-49D7-BAF0-E62470DAB10C}"/>
    <cellStyle name="40% - Accent5 8 5 2" xfId="12711" xr:uid="{ECC2AA47-CD1B-4218-990E-F90C4813BE50}"/>
    <cellStyle name="40% - Accent5 8 6" xfId="5947" xr:uid="{E8ED4756-1AFD-4068-81DA-4F1F7D916DCC}"/>
    <cellStyle name="40% - Accent5 8 6 2" xfId="13130" xr:uid="{A1F04D23-FBB5-4F1E-91F5-CED69B9D4956}"/>
    <cellStyle name="40% - Accent5 8 7" xfId="6516" xr:uid="{728C18B3-7039-4745-94A6-4DBC03A2772E}"/>
    <cellStyle name="40% - Accent5 8 7 2" xfId="13709" xr:uid="{DC87DB5D-4B59-405E-8672-D00DF6282D71}"/>
    <cellStyle name="40% - Accent5 8 8" xfId="7734" xr:uid="{AF479A3A-64CE-4A0E-8B41-7A59124F5C84}"/>
    <cellStyle name="40% - Accent5 8 8 2" xfId="14927" xr:uid="{89EA297C-9F1A-476F-8FE8-3BBFAE983A41}"/>
    <cellStyle name="40% - Accent5 8 9" xfId="8377" xr:uid="{C223C8B6-BF6A-4F2E-B11D-D65676D9979D}"/>
    <cellStyle name="40% - Accent5 8 9 2" xfId="15405" xr:uid="{D1F3448A-1DE3-4887-8F4F-D4BA625A1601}"/>
    <cellStyle name="40% - Accent5 9" xfId="303" xr:uid="{5DD38A5B-157C-432A-B64F-1004FB176B81}"/>
    <cellStyle name="40% - Accent5 9 2" xfId="669" xr:uid="{F7B6B107-67CA-4E10-BD51-AC8F53A64BD3}"/>
    <cellStyle name="40% - Accent5 9 2 2" xfId="11226" xr:uid="{4D1E7525-42EE-45C4-B736-7131A57476E9}"/>
    <cellStyle name="40% - Accent5 9 2 3" xfId="3558" xr:uid="{052A8051-0156-4B4F-903A-5590EED6E5F2}"/>
    <cellStyle name="40% - Accent5 9 3" xfId="5302" xr:uid="{E2CACD18-009D-486B-AD9D-84F09480D91D}"/>
    <cellStyle name="40% - Accent5 9 3 2" xfId="12713" xr:uid="{7E248D43-7094-4C73-B9D0-A7772F05C89F}"/>
    <cellStyle name="40% - Accent5 9 4" xfId="7737" xr:uid="{B7F08C67-47F1-4AF8-8D00-72587953F200}"/>
    <cellStyle name="40% - Accent5 9 4 2" xfId="14930" xr:uid="{BA9C94A6-4BC8-4DB2-A0F5-79178E429AAB}"/>
    <cellStyle name="40% - Accent5 9 5" xfId="9338" xr:uid="{8F0F0AAD-9130-4FCE-BC58-3FF9164ED118}"/>
    <cellStyle name="40% - Accent5 9 5 2" xfId="16321" xr:uid="{8D58A307-E6DF-4F6F-BDC7-F633B3E08797}"/>
    <cellStyle name="40% - Accent5 9 6" xfId="10290" xr:uid="{63C19A7D-BE77-49B4-8205-92F1B36336B4}"/>
    <cellStyle name="40% - Accent5 9 7" xfId="1835" xr:uid="{01E13A95-AFFD-4305-ABA0-2089464044D1}"/>
    <cellStyle name="40% - Accent6" xfId="42" builtinId="51" customBuiltin="1"/>
    <cellStyle name="40% - Accent6 10" xfId="318" xr:uid="{4C95992F-DA3B-43CE-8D89-A48E982C265E}"/>
    <cellStyle name="40% - Accent6 10 2" xfId="684" xr:uid="{9DBD5CFE-80AD-49A6-86DD-1FAE23AE4DB9}"/>
    <cellStyle name="40% - Accent6 10 2 2" xfId="5305" xr:uid="{90AFF659-8492-4151-AE96-E0204B5EF415}"/>
    <cellStyle name="40% - Accent6 10 2 2 2" xfId="12716" xr:uid="{7EBF4D50-8C3F-4E03-8D2A-52D82C6BA47F}"/>
    <cellStyle name="40% - Accent6 10 2 3" xfId="7740" xr:uid="{E556EC19-6D40-4015-8291-23583337EB99}"/>
    <cellStyle name="40% - Accent6 10 2 3 2" xfId="14933" xr:uid="{60C95095-EA46-448F-BDE0-6DFDE6C2FAEF}"/>
    <cellStyle name="40% - Accent6 10 2 4" xfId="11228" xr:uid="{7C36AF56-E71B-4BF5-8C63-C71DA19098F1}"/>
    <cellStyle name="40% - Accent6 10 2 5" xfId="3560" xr:uid="{68FB4858-87A4-4D10-9AFE-03D72447D92E}"/>
    <cellStyle name="40% - Accent6 10 3" xfId="5304" xr:uid="{703BDA33-E3B1-4C6C-B763-9AA5D6C0ED18}"/>
    <cellStyle name="40% - Accent6 10 3 2" xfId="12715" xr:uid="{088AB066-00A0-415B-A29B-AC9B3604EA92}"/>
    <cellStyle name="40% - Accent6 10 4" xfId="7739" xr:uid="{543EC732-3CB3-408D-A152-F4E01A85A9E6}"/>
    <cellStyle name="40% - Accent6 10 4 2" xfId="14932" xr:uid="{EF0B00B7-9007-4D41-B611-A6E9FE9F0C00}"/>
    <cellStyle name="40% - Accent6 10 5" xfId="9428" xr:uid="{7AC7C7F7-226B-4A39-9E16-CF068580ACB6}"/>
    <cellStyle name="40% - Accent6 10 5 2" xfId="16411" xr:uid="{1281F7DC-F619-4067-A36E-028C5975CA23}"/>
    <cellStyle name="40% - Accent6 10 6" xfId="10292" xr:uid="{D5B5A03F-51C6-4564-AB3F-9E082BDD06C8}"/>
    <cellStyle name="40% - Accent6 10 7" xfId="1837" xr:uid="{A6948CD9-C45C-42C3-9487-61FF96B1C45E}"/>
    <cellStyle name="40% - Accent6 11" xfId="331" xr:uid="{99C16DEC-832D-4303-949F-97AC91844041}"/>
    <cellStyle name="40% - Accent6 11 2" xfId="697" xr:uid="{62A3FFDE-FF9E-45B4-A6CF-846AD61359C8}"/>
    <cellStyle name="40% - Accent6 11 2 2" xfId="11229" xr:uid="{8CF5FA1A-1A51-4D11-B802-9D45229517AB}"/>
    <cellStyle name="40% - Accent6 11 2 3" xfId="3561" xr:uid="{D863AAD8-3CE7-4AB9-9721-2875A9BBCC3F}"/>
    <cellStyle name="40% - Accent6 11 3" xfId="5306" xr:uid="{59F34464-1F48-4E6F-9214-B213A28A820A}"/>
    <cellStyle name="40% - Accent6 11 3 2" xfId="12717" xr:uid="{D39A4D8E-3FD4-4CC2-B195-3A6F7C34B259}"/>
    <cellStyle name="40% - Accent6 11 4" xfId="7741" xr:uid="{7DA7CB7B-0B7A-4DBB-8420-F03EC0425B3C}"/>
    <cellStyle name="40% - Accent6 11 4 2" xfId="14934" xr:uid="{523F4221-8E20-4B9B-80FA-1BA52332AD70}"/>
    <cellStyle name="40% - Accent6 11 5" xfId="9517" xr:uid="{66CACE52-0C6C-456B-81BA-2EE5CB9928B1}"/>
    <cellStyle name="40% - Accent6 11 5 2" xfId="16500" xr:uid="{05BE95EF-23CF-4B3B-8A28-73A66C181C71}"/>
    <cellStyle name="40% - Accent6 11 6" xfId="10293" xr:uid="{84B252D5-1A17-48B1-8615-E650E21AB650}"/>
    <cellStyle name="40% - Accent6 11 7" xfId="1838" xr:uid="{3084EAEF-D2A7-4A10-A230-F2C785CE79B7}"/>
    <cellStyle name="40% - Accent6 12" xfId="344" xr:uid="{10287E5A-8173-4BBE-96A7-80CBBAFACEFB}"/>
    <cellStyle name="40% - Accent6 12 2" xfId="710" xr:uid="{E135415B-CEED-4DF5-B769-35BACFBA64BD}"/>
    <cellStyle name="40% - Accent6 12 2 2" xfId="3563" xr:uid="{47DB1E27-B591-43FC-9E04-5F587B704DB7}"/>
    <cellStyle name="40% - Accent6 12 2 2 2" xfId="11231" xr:uid="{B134F33D-577E-4DEE-A139-46332F9BE682}"/>
    <cellStyle name="40% - Accent6 12 2 3" xfId="5308" xr:uid="{4E250A0B-9BB3-43C6-B859-96A72CE079A1}"/>
    <cellStyle name="40% - Accent6 12 2 3 2" xfId="12719" xr:uid="{732FC315-A0BC-4115-9825-B5530F70EBD8}"/>
    <cellStyle name="40% - Accent6 12 2 4" xfId="7743" xr:uid="{F3AE00F6-A5E9-4C57-B3EF-AF8DA90976E6}"/>
    <cellStyle name="40% - Accent6 12 2 4 2" xfId="14936" xr:uid="{F9D6AA78-DB2D-48F3-B06D-5A1E84B1C788}"/>
    <cellStyle name="40% - Accent6 12 2 5" xfId="10295" xr:uid="{5C4AD5E4-8B8B-4C51-86DF-9416E261963C}"/>
    <cellStyle name="40% - Accent6 12 2 6" xfId="1840" xr:uid="{603FFB7F-D792-4E9F-930A-7B0246E717F2}"/>
    <cellStyle name="40% - Accent6 12 3" xfId="3562" xr:uid="{20C60E36-EEFC-4D72-BFA4-C38C870B0EA8}"/>
    <cellStyle name="40% - Accent6 12 3 2" xfId="11230" xr:uid="{ED4B7E61-D4D4-41F1-ABBA-3979CF22430A}"/>
    <cellStyle name="40% - Accent6 12 4" xfId="5307" xr:uid="{A4EB6543-2495-4488-9825-38250A0F94F9}"/>
    <cellStyle name="40% - Accent6 12 4 2" xfId="12718" xr:uid="{BB9C5D93-D0A8-4577-B01B-DC8ED746B7CE}"/>
    <cellStyle name="40% - Accent6 12 5" xfId="7742" xr:uid="{CC1AAAC6-727F-4F8B-B434-812AD48BD079}"/>
    <cellStyle name="40% - Accent6 12 5 2" xfId="14935" xr:uid="{1DD19237-97ED-4EAC-965B-D36643011FD1}"/>
    <cellStyle name="40% - Accent6 12 6" xfId="8671" xr:uid="{9C0CD6BE-F27A-4161-A4DF-9EFDB55A013C}"/>
    <cellStyle name="40% - Accent6 12 6 2" xfId="15701" xr:uid="{BBD68E8C-FA9E-41AC-B36E-3AD3E396717E}"/>
    <cellStyle name="40% - Accent6 12 7" xfId="10294" xr:uid="{BAC4D212-DD14-49EB-9D88-EDB81417C8ED}"/>
    <cellStyle name="40% - Accent6 12 8" xfId="1839" xr:uid="{B15CD8D7-6057-444F-BCBB-86D6EB0FA05C}"/>
    <cellStyle name="40% - Accent6 13" xfId="357" xr:uid="{7986801F-CE9E-4B63-AF36-BBD3109E32DA}"/>
    <cellStyle name="40% - Accent6 13 2" xfId="725" xr:uid="{DBBAAA48-B459-41F5-B2A7-33571953E907}"/>
    <cellStyle name="40% - Accent6 13 2 2" xfId="11232" xr:uid="{11D9A98C-399C-44B8-BB0C-446C623271C0}"/>
    <cellStyle name="40% - Accent6 13 2 3" xfId="3564" xr:uid="{8332EDEB-41C9-4E41-AD9D-40B2CADD0F35}"/>
    <cellStyle name="40% - Accent6 13 3" xfId="5309" xr:uid="{27FED49D-B954-4FF8-818C-2C59EE678897}"/>
    <cellStyle name="40% - Accent6 13 3 2" xfId="12720" xr:uid="{202B6075-AA36-408A-AAC0-D3ADD94A9361}"/>
    <cellStyle name="40% - Accent6 13 4" xfId="7744" xr:uid="{2AB983C2-A049-4807-BA19-855AD6D67FC4}"/>
    <cellStyle name="40% - Accent6 13 4 2" xfId="14937" xr:uid="{9B540C7B-E44D-4987-832E-9F75E208A26F}"/>
    <cellStyle name="40% - Accent6 13 5" xfId="10296" xr:uid="{919F0418-A6E7-463A-9D2B-0E6B6341CF07}"/>
    <cellStyle name="40% - Accent6 13 6" xfId="1841" xr:uid="{81F53A4A-E945-4824-A878-229D833127DF}"/>
    <cellStyle name="40% - Accent6 14" xfId="370" xr:uid="{ABC79F60-56BF-45A5-B503-828A0FFE6528}"/>
    <cellStyle name="40% - Accent6 14 2" xfId="738" xr:uid="{C13F33E8-2978-446C-87CB-8935E40727A6}"/>
    <cellStyle name="40% - Accent6 14 2 2" xfId="11233" xr:uid="{F6511C0F-DCD1-438A-BA71-B3C022EE5B65}"/>
    <cellStyle name="40% - Accent6 14 2 3" xfId="3565" xr:uid="{0E938F76-0714-4329-93AD-1B225A1E19AC}"/>
    <cellStyle name="40% - Accent6 14 3" xfId="5310" xr:uid="{2F4C3225-686A-422E-BEB7-93DB1E5C1B3D}"/>
    <cellStyle name="40% - Accent6 14 3 2" xfId="12721" xr:uid="{8078414B-4AA6-435A-B2DD-16846EA460D6}"/>
    <cellStyle name="40% - Accent6 14 4" xfId="7745" xr:uid="{3ED4C57B-F22D-4A9C-84F5-07AB5540FC57}"/>
    <cellStyle name="40% - Accent6 14 4 2" xfId="14938" xr:uid="{1AB5E13D-6E54-4758-8D10-937B424E829C}"/>
    <cellStyle name="40% - Accent6 14 5" xfId="10297" xr:uid="{056729FF-A387-4FFF-B430-E023E782A3A0}"/>
    <cellStyle name="40% - Accent6 14 6" xfId="1842" xr:uid="{DE6104DC-7423-4927-B1D0-2421FF271340}"/>
    <cellStyle name="40% - Accent6 15" xfId="383" xr:uid="{0D3FD8DB-3EF3-41C3-BE36-B4BCD61F4E1C}"/>
    <cellStyle name="40% - Accent6 15 2" xfId="751" xr:uid="{FC273115-6E01-440B-96AB-82A0B6560ECA}"/>
    <cellStyle name="40% - Accent6 15 2 2" xfId="11234" xr:uid="{7EC5A3A5-2B28-4D95-AF0D-6BE44BA57E1C}"/>
    <cellStyle name="40% - Accent6 15 2 3" xfId="3566" xr:uid="{022956F1-4593-4A03-976C-AE160B3F001D}"/>
    <cellStyle name="40% - Accent6 15 3" xfId="5311" xr:uid="{9F643865-BB8E-4173-8D95-6FE11D35B740}"/>
    <cellStyle name="40% - Accent6 15 3 2" xfId="12722" xr:uid="{87E13745-A28A-467A-A959-B736E214C206}"/>
    <cellStyle name="40% - Accent6 15 4" xfId="7746" xr:uid="{77FB7C6D-64BE-457E-9B13-D2A04EF9ADC7}"/>
    <cellStyle name="40% - Accent6 15 4 2" xfId="14939" xr:uid="{94C2D0E3-B6F8-44DF-B63E-9794A31C54B6}"/>
    <cellStyle name="40% - Accent6 15 5" xfId="10298" xr:uid="{ECB88F61-83DF-4547-983D-CC11269ADE19}"/>
    <cellStyle name="40% - Accent6 15 6" xfId="1843" xr:uid="{5418D14A-4BC1-478E-BE5B-1A4AB0E15926}"/>
    <cellStyle name="40% - Accent6 16" xfId="396" xr:uid="{44EBBB6E-24E5-475B-BAF5-2E3C103CA73B}"/>
    <cellStyle name="40% - Accent6 16 2" xfId="764" xr:uid="{E657783D-68FD-48EA-8647-8406547AD816}"/>
    <cellStyle name="40% - Accent6 16 2 2" xfId="11235" xr:uid="{1CEED04C-B17F-427B-98A9-338F2C550D24}"/>
    <cellStyle name="40% - Accent6 16 2 3" xfId="3567" xr:uid="{2530C0FD-E557-4CCE-ABDA-C7D28AE3B7F6}"/>
    <cellStyle name="40% - Accent6 16 3" xfId="5312" xr:uid="{97B66DA7-5A59-4A90-9064-58D41C451BED}"/>
    <cellStyle name="40% - Accent6 16 3 2" xfId="12723" xr:uid="{2AF4A43F-7733-40F7-A702-1D7E2BA74CA5}"/>
    <cellStyle name="40% - Accent6 16 4" xfId="7747" xr:uid="{DE3969BD-792B-403E-AE91-29836FEDE390}"/>
    <cellStyle name="40% - Accent6 16 4 2" xfId="14940" xr:uid="{2C891DEC-D55D-4ED6-ADE4-CAE3AFB1C1EF}"/>
    <cellStyle name="40% - Accent6 16 5" xfId="10299" xr:uid="{4C357FA9-5BE2-42D5-A0F1-B5E02F7BDF52}"/>
    <cellStyle name="40% - Accent6 16 6" xfId="1844" xr:uid="{EAFF67E9-4638-4C9C-AA9B-296F877A1135}"/>
    <cellStyle name="40% - Accent6 17" xfId="409" xr:uid="{029A0D7A-FD93-4EDC-8A45-EE20481C6436}"/>
    <cellStyle name="40% - Accent6 17 2" xfId="777" xr:uid="{1284E2AA-DBDD-4D3E-A27A-D6EA82638194}"/>
    <cellStyle name="40% - Accent6 17 2 2" xfId="11236" xr:uid="{891CC441-5190-484B-9740-AEBE02F779FF}"/>
    <cellStyle name="40% - Accent6 17 2 3" xfId="3568" xr:uid="{ADB2330F-3E74-495F-A273-BD7870D3D452}"/>
    <cellStyle name="40% - Accent6 17 3" xfId="5313" xr:uid="{DCE2F861-B264-432C-B9E3-091C77CB9652}"/>
    <cellStyle name="40% - Accent6 17 3 2" xfId="12724" xr:uid="{95950804-454F-4812-A7CB-B34E7B3FCD66}"/>
    <cellStyle name="40% - Accent6 17 4" xfId="7748" xr:uid="{B9AB79CD-A513-4640-A313-24F4451CA08F}"/>
    <cellStyle name="40% - Accent6 17 4 2" xfId="14941" xr:uid="{FB8CFAFA-4189-4623-A304-220880C0DADF}"/>
    <cellStyle name="40% - Accent6 17 5" xfId="10300" xr:uid="{3EFA28E9-9D65-401C-BF61-9D21291F52A6}"/>
    <cellStyle name="40% - Accent6 17 6" xfId="1845" xr:uid="{E7B81D27-5A64-4261-A3BA-D3F8033015D0}"/>
    <cellStyle name="40% - Accent6 18" xfId="422" xr:uid="{096C9C2F-0EA4-456B-B112-ECC5D28E6128}"/>
    <cellStyle name="40% - Accent6 18 2" xfId="790" xr:uid="{AD673510-1ACB-4147-BA07-481C3EE3F78F}"/>
    <cellStyle name="40% - Accent6 18 2 2" xfId="11237" xr:uid="{90A3D4D6-46C8-4AC4-8FE4-14DBF460ABB3}"/>
    <cellStyle name="40% - Accent6 18 2 3" xfId="3569" xr:uid="{52084F16-4BB1-44D5-B7D7-7DB12FCAC64C}"/>
    <cellStyle name="40% - Accent6 18 3" xfId="5314" xr:uid="{157A5C68-847B-4FCD-97ED-DA570B35B60B}"/>
    <cellStyle name="40% - Accent6 18 3 2" xfId="12725" xr:uid="{7F8EB97E-5202-4192-AEF7-99212759F996}"/>
    <cellStyle name="40% - Accent6 18 4" xfId="7749" xr:uid="{F542DCFF-3713-488B-BE4E-626F1A916869}"/>
    <cellStyle name="40% - Accent6 18 4 2" xfId="14942" xr:uid="{00C530F4-3D8C-4F62-AD4B-28D50B0DC929}"/>
    <cellStyle name="40% - Accent6 18 5" xfId="10301" xr:uid="{674B8BB7-4C1B-4A86-81AA-FD224361A754}"/>
    <cellStyle name="40% - Accent6 18 6" xfId="1846" xr:uid="{4E191B45-0CBF-4C4D-8541-09565AE97DB2}"/>
    <cellStyle name="40% - Accent6 19" xfId="435" xr:uid="{7BB6EAD4-C1F8-4570-B635-BCBAF362E04B}"/>
    <cellStyle name="40% - Accent6 19 2" xfId="803" xr:uid="{F5849B47-EE70-4766-81CC-DD873CBF9D58}"/>
    <cellStyle name="40% - Accent6 19 2 2" xfId="11438" xr:uid="{149E2996-87DE-46ED-BCDC-06301D54054B}"/>
    <cellStyle name="40% - Accent6 19 3" xfId="5315" xr:uid="{64407868-6629-4DB1-9EE0-0E7F650443A3}"/>
    <cellStyle name="40% - Accent6 19 3 2" xfId="12726" xr:uid="{D2F4018E-F4E7-4678-9854-29C0806175D0}"/>
    <cellStyle name="40% - Accent6 19 4" xfId="7750" xr:uid="{402CD3DC-F019-4A87-8FDF-11AA0632957D}"/>
    <cellStyle name="40% - Accent6 19 4 2" xfId="14943" xr:uid="{E28C33E2-6936-46DA-941B-71B54C9CCBAE}"/>
    <cellStyle name="40% - Accent6 19 5" xfId="10501" xr:uid="{D7A13DD2-B483-492E-9F67-CF7040DE8470}"/>
    <cellStyle name="40% - Accent6 2" xfId="207" xr:uid="{644FD1FC-8109-4F39-81D6-76952579C478}"/>
    <cellStyle name="40% - Accent6 2 10" xfId="4148" xr:uid="{1BB6A9BA-AAF9-48F8-8E08-E13F50C3EC7B}"/>
    <cellStyle name="40% - Accent6 2 10 2" xfId="7752" xr:uid="{20C8BA36-3FE5-4F0E-838B-E28F23079A3E}"/>
    <cellStyle name="40% - Accent6 2 10 2 2" xfId="14945" xr:uid="{B0AC63AE-6E1F-4BCF-ADF2-EE2422A987E1}"/>
    <cellStyle name="40% - Accent6 2 10 3" xfId="11550" xr:uid="{6F25CB9C-B62B-488A-BA97-1B62EDE4563E}"/>
    <cellStyle name="40% - Accent6 2 11" xfId="5316" xr:uid="{167BECDE-E8F1-4766-A68C-B6F597D0E187}"/>
    <cellStyle name="40% - Accent6 2 11 2" xfId="12727" xr:uid="{B967B406-731A-4C10-A56F-334C351052FB}"/>
    <cellStyle name="40% - Accent6 2 12" xfId="5719" xr:uid="{9D1D8322-91E5-47F0-8E7C-DB62209F0E03}"/>
    <cellStyle name="40% - Accent6 2 12 2" xfId="12902" xr:uid="{98815729-CF5B-4B27-B2ED-DE93B0BEBC36}"/>
    <cellStyle name="40% - Accent6 2 13" xfId="6288" xr:uid="{F6EFCF1A-13F0-4C3B-B109-0DBA2C4F0E59}"/>
    <cellStyle name="40% - Accent6 2 13 2" xfId="13481" xr:uid="{36CF6BE7-5704-42C2-B2E2-88F568F9630A}"/>
    <cellStyle name="40% - Accent6 2 14" xfId="7751" xr:uid="{0B122DFC-190B-44C9-9786-2C945DF29BFA}"/>
    <cellStyle name="40% - Accent6 2 14 2" xfId="14944" xr:uid="{44583A18-6A14-4AEC-9D8B-38295AAA55DB}"/>
    <cellStyle name="40% - Accent6 2 15" xfId="8149" xr:uid="{B8738199-D166-48EE-A233-B1737E4BD23C}"/>
    <cellStyle name="40% - Accent6 2 15 2" xfId="15177" xr:uid="{F113312A-08C1-46A3-B51D-A308B7D6E661}"/>
    <cellStyle name="40% - Accent6 2 16" xfId="9578" xr:uid="{1DB5A1E6-E462-4AF6-B398-72FFFEA2EAD4}"/>
    <cellStyle name="40% - Accent6 2 17" xfId="10302" xr:uid="{ED19D02E-2A3A-430B-87C5-7E1FD459CB17}"/>
    <cellStyle name="40% - Accent6 2 18" xfId="1847" xr:uid="{5C4ED9C9-3DA5-459C-A7A0-2B76454D88E6}"/>
    <cellStyle name="40% - Accent6 2 2" xfId="575" xr:uid="{6BAC7F1A-AE60-420B-B738-E485A3DA3D72}"/>
    <cellStyle name="40% - Accent6 2 2 10" xfId="7753" xr:uid="{8431BC81-3964-4B1C-A96E-F860E7ABC6AC}"/>
    <cellStyle name="40% - Accent6 2 2 10 2" xfId="14946" xr:uid="{06A0E1EB-DB8B-4C1C-A87C-573E1A2AE5CE}"/>
    <cellStyle name="40% - Accent6 2 2 11" xfId="8195" xr:uid="{A6E57B2B-E1F0-4C16-939F-6E25EE0513FA}"/>
    <cellStyle name="40% - Accent6 2 2 11 2" xfId="15223" xr:uid="{623FCE84-286A-479A-BCC8-7FEA41DE60A8}"/>
    <cellStyle name="40% - Accent6 2 2 12" xfId="10303" xr:uid="{5A35A1AA-7F9F-4786-B6FB-BFE540454FC7}"/>
    <cellStyle name="40% - Accent6 2 2 13" xfId="1848" xr:uid="{A4AF08CB-9732-4814-979C-14D8033CA7E5}"/>
    <cellStyle name="40% - Accent6 2 2 2" xfId="1849" xr:uid="{B2E50943-2AF4-47F6-BBA6-9D7DB56DFFF2}"/>
    <cellStyle name="40% - Accent6 2 2 2 10" xfId="8338" xr:uid="{229065E3-928D-4D84-9F1A-30DB2F96C7E2}"/>
    <cellStyle name="40% - Accent6 2 2 2 10 2" xfId="15366" xr:uid="{F5ADD139-43F7-4C81-935A-7B187046DEDC}"/>
    <cellStyle name="40% - Accent6 2 2 2 11" xfId="10304" xr:uid="{B3831FF4-0B74-4BD0-A91D-EB0BFE6549CD}"/>
    <cellStyle name="40% - Accent6 2 2 2 2" xfId="1850" xr:uid="{C74A1668-E055-47CD-B93E-F934AB198CB2}"/>
    <cellStyle name="40% - Accent6 2 2 2 2 10" xfId="10305" xr:uid="{3D512549-F46E-47BC-84D9-32513575B449}"/>
    <cellStyle name="40% - Accent6 2 2 2 2 2" xfId="1851" xr:uid="{67C09436-B03B-4ADC-BB5A-7CAFEF7013FF}"/>
    <cellStyle name="40% - Accent6 2 2 2 2 2 2" xfId="3574" xr:uid="{361FC5C8-422F-4757-B8DE-97D5A45F2268}"/>
    <cellStyle name="40% - Accent6 2 2 2 2 2 2 2" xfId="11242" xr:uid="{776E9D1B-7D86-4446-BFE8-0FE395BB5102}"/>
    <cellStyle name="40% - Accent6 2 2 2 2 2 3" xfId="5320" xr:uid="{4160D44B-6854-42D3-89FD-782C36B397F0}"/>
    <cellStyle name="40% - Accent6 2 2 2 2 2 3 2" xfId="12731" xr:uid="{48093AEC-D65F-40DA-8280-E92D5DC9CF1F}"/>
    <cellStyle name="40% - Accent6 2 2 2 2 2 4" xfId="7756" xr:uid="{D88B176D-0852-4C80-BCCB-2D06CEF0291E}"/>
    <cellStyle name="40% - Accent6 2 2 2 2 2 4 2" xfId="14949" xr:uid="{E84502E8-28E6-4C05-A5B7-8C27E2A174D1}"/>
    <cellStyle name="40% - Accent6 2 2 2 2 2 5" xfId="9206" xr:uid="{B5ECE554-14C5-49EC-8077-9FF936EA219D}"/>
    <cellStyle name="40% - Accent6 2 2 2 2 2 5 2" xfId="16236" xr:uid="{DE6E1776-0DA5-443B-82CE-5733B0815B08}"/>
    <cellStyle name="40% - Accent6 2 2 2 2 2 6" xfId="10306" xr:uid="{729290B5-A598-4892-8357-D97419B12D16}"/>
    <cellStyle name="40% - Accent6 2 2 2 2 3" xfId="3573" xr:uid="{1F003956-08A7-4671-9BA3-DF4379BC3F44}"/>
    <cellStyle name="40% - Accent6 2 2 2 2 3 2" xfId="7757" xr:uid="{C913240C-5024-4F70-8BFA-6A5BBE87BA41}"/>
    <cellStyle name="40% - Accent6 2 2 2 2 3 2 2" xfId="14950" xr:uid="{07BF16BE-3886-4A64-9A16-523F77564D94}"/>
    <cellStyle name="40% - Accent6 2 2 2 2 3 3" xfId="11241" xr:uid="{07A3F2FC-FE3F-4A69-B3EE-AD7303B67F77}"/>
    <cellStyle name="40% - Accent6 2 2 2 2 4" xfId="4659" xr:uid="{66CE4BCC-E19E-422A-A569-B8583635466D}"/>
    <cellStyle name="40% - Accent6 2 2 2 2 4 2" xfId="12058" xr:uid="{86952B84-9869-4CE0-B279-FEFAF2ECC4D2}"/>
    <cellStyle name="40% - Accent6 2 2 2 2 5" xfId="5319" xr:uid="{39578B51-4079-4E65-A704-7AECB994DAB8}"/>
    <cellStyle name="40% - Accent6 2 2 2 2 5 2" xfId="12730" xr:uid="{6BFABABE-4750-4DD4-839C-BABEF594EADA}"/>
    <cellStyle name="40% - Accent6 2 2 2 2 6" xfId="6197" xr:uid="{DEB32BC9-32AC-49E6-B92B-6373626BB988}"/>
    <cellStyle name="40% - Accent6 2 2 2 2 6 2" xfId="13380" xr:uid="{457877F2-94E8-446B-946C-6B0EBB6BB19B}"/>
    <cellStyle name="40% - Accent6 2 2 2 2 7" xfId="6766" xr:uid="{1793DF58-861F-43C0-A12E-B4D71AE11274}"/>
    <cellStyle name="40% - Accent6 2 2 2 2 7 2" xfId="13959" xr:uid="{F0EA2079-0CAA-4BEF-8913-CADAB42FABAC}"/>
    <cellStyle name="40% - Accent6 2 2 2 2 8" xfId="7755" xr:uid="{FC0603EA-EEC8-4AE7-9EF3-4D15220EACDB}"/>
    <cellStyle name="40% - Accent6 2 2 2 2 8 2" xfId="14948" xr:uid="{A29DC45E-6931-45DB-953E-09361415794F}"/>
    <cellStyle name="40% - Accent6 2 2 2 2 9" xfId="8627" xr:uid="{57AFFDD4-03DD-4FA4-AC20-0EE5CA35CF1E}"/>
    <cellStyle name="40% - Accent6 2 2 2 2 9 2" xfId="15655" xr:uid="{5AF68A5A-054D-4A01-B1C8-66575ED55A54}"/>
    <cellStyle name="40% - Accent6 2 2 2 3" xfId="1852" xr:uid="{C5D5957B-E60C-4D3D-933A-EB48CE82F707}"/>
    <cellStyle name="40% - Accent6 2 2 2 3 2" xfId="3575" xr:uid="{A592087D-3E5D-4CF1-A02E-9932B63032DF}"/>
    <cellStyle name="40% - Accent6 2 2 2 3 2 2" xfId="11243" xr:uid="{5AA7A05C-A8FB-44F6-B4CD-16EC3EF4C063}"/>
    <cellStyle name="40% - Accent6 2 2 2 3 3" xfId="5321" xr:uid="{3ED1CF61-9BF8-4C83-AC34-F681725ED380}"/>
    <cellStyle name="40% - Accent6 2 2 2 3 3 2" xfId="12732" xr:uid="{1005CB42-5996-4657-9064-BE4AB35E702E}"/>
    <cellStyle name="40% - Accent6 2 2 2 3 4" xfId="7758" xr:uid="{FF211F77-8B78-46EC-86AA-4CC83287F36D}"/>
    <cellStyle name="40% - Accent6 2 2 2 3 4 2" xfId="14951" xr:uid="{CF2D92A8-6E36-4B0D-B1D4-3FBF58A191D1}"/>
    <cellStyle name="40% - Accent6 2 2 2 3 5" xfId="8917" xr:uid="{679EB9BF-4540-43BE-A624-8D0CBA864438}"/>
    <cellStyle name="40% - Accent6 2 2 2 3 5 2" xfId="15947" xr:uid="{7E5463C3-7A3F-4274-9CBB-EC0EAE4B588F}"/>
    <cellStyle name="40% - Accent6 2 2 2 3 6" xfId="10307" xr:uid="{9B9F7D9D-8706-4EB2-A0F8-8E7483DF442E}"/>
    <cellStyle name="40% - Accent6 2 2 2 4" xfId="3572" xr:uid="{E7315AB2-C00B-477E-81B2-32F67C495324}"/>
    <cellStyle name="40% - Accent6 2 2 2 4 2" xfId="7759" xr:uid="{9AE2D5CA-08E7-4F77-A20E-E5B9DDDB2CD7}"/>
    <cellStyle name="40% - Accent6 2 2 2 4 2 2" xfId="14952" xr:uid="{7C3C7117-6D0F-49BC-94F4-2298ED0AB8FE}"/>
    <cellStyle name="40% - Accent6 2 2 2 4 3" xfId="11240" xr:uid="{39C27D24-9F3D-48DF-B8B0-1C43E8A9A0A8}"/>
    <cellStyle name="40% - Accent6 2 2 2 5" xfId="4359" xr:uid="{A6E56C88-8FA3-4B76-9E31-9527E4064184}"/>
    <cellStyle name="40% - Accent6 2 2 2 5 2" xfId="11761" xr:uid="{DFEDAEE2-F21D-40A3-B39B-F0C8B3AEBF41}"/>
    <cellStyle name="40% - Accent6 2 2 2 6" xfId="5318" xr:uid="{3A71757C-3CD2-4EE0-8BDD-71D9D3F4F081}"/>
    <cellStyle name="40% - Accent6 2 2 2 6 2" xfId="12729" xr:uid="{D4057D04-BB67-46F1-903B-16E39871B3EA}"/>
    <cellStyle name="40% - Accent6 2 2 2 7" xfId="5908" xr:uid="{1D0115D7-4A58-423D-A478-51F762F3E007}"/>
    <cellStyle name="40% - Accent6 2 2 2 7 2" xfId="13091" xr:uid="{AFCC8D45-1530-4E08-825C-3900D202E066}"/>
    <cellStyle name="40% - Accent6 2 2 2 8" xfId="6477" xr:uid="{BCCFEF11-DCB4-4757-A8A1-DD82AD75D50D}"/>
    <cellStyle name="40% - Accent6 2 2 2 8 2" xfId="13670" xr:uid="{1649067F-7A22-4E2E-B40D-0356B2393583}"/>
    <cellStyle name="40% - Accent6 2 2 2 9" xfId="7754" xr:uid="{DF9C1397-27BA-4B3F-BF85-AA98DC49E9B6}"/>
    <cellStyle name="40% - Accent6 2 2 2 9 2" xfId="14947" xr:uid="{57188BB4-2700-4A60-B543-82F413021EDE}"/>
    <cellStyle name="40% - Accent6 2 2 3" xfId="1853" xr:uid="{46B82D29-18AF-48C7-81F2-1EDFA36D850F}"/>
    <cellStyle name="40% - Accent6 2 2 3 10" xfId="10308" xr:uid="{281126F1-E904-4511-A9E9-F7DA587BBA3C}"/>
    <cellStyle name="40% - Accent6 2 2 3 2" xfId="1854" xr:uid="{94B1D7B2-4AED-4F92-8FAF-A82BDEC9F4A2}"/>
    <cellStyle name="40% - Accent6 2 2 3 2 2" xfId="3577" xr:uid="{309A7EA2-AF93-4F5D-A436-9293A8E7D1AD}"/>
    <cellStyle name="40% - Accent6 2 2 3 2 2 2" xfId="11245" xr:uid="{D7768258-8459-4A73-9A90-37EF9B8896B0}"/>
    <cellStyle name="40% - Accent6 2 2 3 2 3" xfId="5323" xr:uid="{60FB5E90-F132-4563-A0D9-50BF36254773}"/>
    <cellStyle name="40% - Accent6 2 2 3 2 3 2" xfId="12734" xr:uid="{96D0C3F7-E9A8-44B9-85EB-43528E41C3FA}"/>
    <cellStyle name="40% - Accent6 2 2 3 2 4" xfId="7761" xr:uid="{5255ECE6-89D0-4FBB-90AB-D46C7A4FBF80}"/>
    <cellStyle name="40% - Accent6 2 2 3 2 4 2" xfId="14954" xr:uid="{1391BA3A-C30C-46A6-B9D1-383FEB21463E}"/>
    <cellStyle name="40% - Accent6 2 2 3 2 5" xfId="9063" xr:uid="{7EA8F970-C695-4E09-B7DF-18C916D87389}"/>
    <cellStyle name="40% - Accent6 2 2 3 2 5 2" xfId="16093" xr:uid="{59E9F41F-AEE5-4B64-9069-71C83B9C1167}"/>
    <cellStyle name="40% - Accent6 2 2 3 2 6" xfId="10309" xr:uid="{83D4BBA3-941D-4F70-A903-7FF8ED707D83}"/>
    <cellStyle name="40% - Accent6 2 2 3 3" xfId="3576" xr:uid="{AE5BC5E0-8259-4BB9-848A-2575D7F39207}"/>
    <cellStyle name="40% - Accent6 2 2 3 3 2" xfId="7762" xr:uid="{4108B16B-0CF4-42AD-B1C7-343812995DD5}"/>
    <cellStyle name="40% - Accent6 2 2 3 3 2 2" xfId="14955" xr:uid="{9350BEFA-9740-418D-9E53-EAD715DA8961}"/>
    <cellStyle name="40% - Accent6 2 2 3 3 3" xfId="11244" xr:uid="{1E704248-87D1-4330-BF14-B2A409A6257A}"/>
    <cellStyle name="40% - Accent6 2 2 3 4" xfId="4516" xr:uid="{8509516C-7A1D-4AEE-9D94-2BB2A785CB09}"/>
    <cellStyle name="40% - Accent6 2 2 3 4 2" xfId="11915" xr:uid="{2DFEEB0F-7940-4587-9666-5B84A4A5DE44}"/>
    <cellStyle name="40% - Accent6 2 2 3 5" xfId="5322" xr:uid="{8F34B964-52B4-42F4-B501-079F128452C2}"/>
    <cellStyle name="40% - Accent6 2 2 3 5 2" xfId="12733" xr:uid="{72CD24D9-FBDC-4302-8472-07D975A0B5A3}"/>
    <cellStyle name="40% - Accent6 2 2 3 6" xfId="6054" xr:uid="{F89505E8-F2AD-4722-B38B-12584648205A}"/>
    <cellStyle name="40% - Accent6 2 2 3 6 2" xfId="13237" xr:uid="{AE05975B-645B-43E5-875B-1C41337E8019}"/>
    <cellStyle name="40% - Accent6 2 2 3 7" xfId="6623" xr:uid="{6B983EDF-886B-42C0-911F-03F1BC770B0F}"/>
    <cellStyle name="40% - Accent6 2 2 3 7 2" xfId="13816" xr:uid="{320EBA23-BB8B-43C8-A555-E1E12B39BD20}"/>
    <cellStyle name="40% - Accent6 2 2 3 8" xfId="7760" xr:uid="{C72884E9-5858-4B12-84E6-C4EF6DB1D5A7}"/>
    <cellStyle name="40% - Accent6 2 2 3 8 2" xfId="14953" xr:uid="{B87000B0-E682-48A8-9AB3-957B41BCC29B}"/>
    <cellStyle name="40% - Accent6 2 2 3 9" xfId="8484" xr:uid="{71936417-5494-4FF1-8D46-6785A8052DFD}"/>
    <cellStyle name="40% - Accent6 2 2 3 9 2" xfId="15512" xr:uid="{F45AA8D7-128B-49AD-BA4B-7F0AEEDE23E6}"/>
    <cellStyle name="40% - Accent6 2 2 4" xfId="1855" xr:uid="{B3EDD503-BB4D-49CC-A0D0-0C6AAFBBFA4E}"/>
    <cellStyle name="40% - Accent6 2 2 4 2" xfId="3578" xr:uid="{F4BA6E95-9E6A-45A8-B18E-53A4CE006C19}"/>
    <cellStyle name="40% - Accent6 2 2 4 2 2" xfId="11246" xr:uid="{CF3981D7-7FC8-4775-8DBF-336F781C8739}"/>
    <cellStyle name="40% - Accent6 2 2 4 3" xfId="5324" xr:uid="{318CF7D9-AD10-4FCC-BB8C-29AEE8D83319}"/>
    <cellStyle name="40% - Accent6 2 2 4 3 2" xfId="12735" xr:uid="{EBB6B091-CB03-4288-AC74-4C56D9B99D82}"/>
    <cellStyle name="40% - Accent6 2 2 4 4" xfId="7763" xr:uid="{CC5EC387-ABDC-419C-858B-83ABA21F2515}"/>
    <cellStyle name="40% - Accent6 2 2 4 4 2" xfId="14956" xr:uid="{D9F0FFFF-A0C0-4D9F-B4DF-AFDC8C7F84C9}"/>
    <cellStyle name="40% - Accent6 2 2 4 5" xfId="9408" xr:uid="{F9CF48D3-01A8-41C8-AC94-BBA982E78C71}"/>
    <cellStyle name="40% - Accent6 2 2 4 5 2" xfId="16391" xr:uid="{AB8342E8-D7CE-4EC0-8132-793EBA1F585A}"/>
    <cellStyle name="40% - Accent6 2 2 4 6" xfId="10310" xr:uid="{1869FE62-633C-482D-A8C8-3F604301A037}"/>
    <cellStyle name="40% - Accent6 2 2 5" xfId="3571" xr:uid="{42DA99DD-E597-483B-B435-7A4FB008E189}"/>
    <cellStyle name="40% - Accent6 2 2 5 2" xfId="7764" xr:uid="{BEED348F-5F43-49CB-A582-B4E3700BDD28}"/>
    <cellStyle name="40% - Accent6 2 2 5 2 2" xfId="14957" xr:uid="{E0404D64-7190-4621-8BA5-F7C0B2CCD165}"/>
    <cellStyle name="40% - Accent6 2 2 5 3" xfId="9497" xr:uid="{6BA89FF4-5C76-455A-B57F-06BBDC29AF46}"/>
    <cellStyle name="40% - Accent6 2 2 5 3 2" xfId="16480" xr:uid="{4BBE6059-FC11-44D5-8D33-EC6B46A15C26}"/>
    <cellStyle name="40% - Accent6 2 2 5 4" xfId="11239" xr:uid="{B970A28D-61D5-4509-9F3F-09DFE774D69D}"/>
    <cellStyle name="40% - Accent6 2 2 6" xfId="4214" xr:uid="{9D264296-BB1B-4306-BECF-C54DC1E92F5E}"/>
    <cellStyle name="40% - Accent6 2 2 6 2" xfId="8774" xr:uid="{4F1EBAD1-0986-46DC-A98B-4168E0CCCD60}"/>
    <cellStyle name="40% - Accent6 2 2 6 2 2" xfId="15804" xr:uid="{4F6251D3-AB3F-4BEC-868A-2D84132F1EDA}"/>
    <cellStyle name="40% - Accent6 2 2 6 3" xfId="11616" xr:uid="{647C9BBD-DD57-43E1-B180-0637FEB9F1CA}"/>
    <cellStyle name="40% - Accent6 2 2 7" xfId="5317" xr:uid="{0298A53C-E985-492E-9143-A790EF41684F}"/>
    <cellStyle name="40% - Accent6 2 2 7 2" xfId="12728" xr:uid="{AF0B1655-15B9-4618-8A58-F5832359FFC8}"/>
    <cellStyle name="40% - Accent6 2 2 8" xfId="5765" xr:uid="{6CC4A24B-4718-4C60-83CD-B09E4C24211E}"/>
    <cellStyle name="40% - Accent6 2 2 8 2" xfId="12948" xr:uid="{79255694-F35F-41D0-B19A-1998EA94913E}"/>
    <cellStyle name="40% - Accent6 2 2 9" xfId="6334" xr:uid="{672C59C3-8CAA-4022-8AED-9BA2CA40001A}"/>
    <cellStyle name="40% - Accent6 2 2 9 2" xfId="13527" xr:uid="{015FFAB7-F2CA-4A1E-ACCE-437256069FC7}"/>
    <cellStyle name="40% - Accent6 2 3" xfId="1856" xr:uid="{F0E68772-0D2C-4206-BFBB-BFC2865128CC}"/>
    <cellStyle name="40% - Accent6 2 3 10" xfId="8292" xr:uid="{C6A1834F-6214-4508-B432-5E4EB2F2BAB1}"/>
    <cellStyle name="40% - Accent6 2 3 10 2" xfId="15320" xr:uid="{BB2CAD0F-A076-449C-8272-4AB80F8C9325}"/>
    <cellStyle name="40% - Accent6 2 3 11" xfId="10311" xr:uid="{5984F77F-4432-4FDD-ABDD-87890E023C56}"/>
    <cellStyle name="40% - Accent6 2 3 2" xfId="1857" xr:uid="{FFA103E3-D82D-489F-931E-B83295898395}"/>
    <cellStyle name="40% - Accent6 2 3 2 10" xfId="10312" xr:uid="{9D04D9E6-FB63-46B1-A3A8-5BC1BA267D64}"/>
    <cellStyle name="40% - Accent6 2 3 2 2" xfId="1858" xr:uid="{40EAF378-5AA5-475C-8C49-773672300227}"/>
    <cellStyle name="40% - Accent6 2 3 2 2 2" xfId="3581" xr:uid="{17B56E05-0CE3-495F-A5E4-DF82743D795B}"/>
    <cellStyle name="40% - Accent6 2 3 2 2 2 2" xfId="11249" xr:uid="{B7686AA9-50E1-4487-9242-1175E249D4E0}"/>
    <cellStyle name="40% - Accent6 2 3 2 2 3" xfId="5327" xr:uid="{2C4D573A-A472-4158-93ED-79C441B8734D}"/>
    <cellStyle name="40% - Accent6 2 3 2 2 3 2" xfId="12738" xr:uid="{EF260B0B-572B-4E24-B759-A405CC8A2211}"/>
    <cellStyle name="40% - Accent6 2 3 2 2 4" xfId="7767" xr:uid="{A732584F-1ECE-4BDD-8C31-238D7723B2FD}"/>
    <cellStyle name="40% - Accent6 2 3 2 2 4 2" xfId="14960" xr:uid="{A23523EB-583D-44AE-8E3F-81169F90FACD}"/>
    <cellStyle name="40% - Accent6 2 3 2 2 5" xfId="9160" xr:uid="{EA4F462E-3654-40AA-B379-1480B2840471}"/>
    <cellStyle name="40% - Accent6 2 3 2 2 5 2" xfId="16190" xr:uid="{3FCCEBD2-BEBA-4133-8CA0-7DBE9880140F}"/>
    <cellStyle name="40% - Accent6 2 3 2 2 6" xfId="10313" xr:uid="{1A05B85A-0863-46F7-B28C-7BACD1C41254}"/>
    <cellStyle name="40% - Accent6 2 3 2 3" xfId="3580" xr:uid="{FD335A03-7911-43E1-8C1A-2FF432E67300}"/>
    <cellStyle name="40% - Accent6 2 3 2 3 2" xfId="7768" xr:uid="{047E01D8-671D-460C-87A9-C61A7B4FB573}"/>
    <cellStyle name="40% - Accent6 2 3 2 3 2 2" xfId="14961" xr:uid="{9899DA2C-6CEA-43DC-BC24-C58ECB686808}"/>
    <cellStyle name="40% - Accent6 2 3 2 3 3" xfId="11248" xr:uid="{DE3580EE-4D2A-442B-B637-FE163583171C}"/>
    <cellStyle name="40% - Accent6 2 3 2 4" xfId="4613" xr:uid="{DE649725-869E-4619-A847-A68DF5F4D339}"/>
    <cellStyle name="40% - Accent6 2 3 2 4 2" xfId="12012" xr:uid="{9B8F3BF7-8F2D-4F40-AD28-103DD58ACC90}"/>
    <cellStyle name="40% - Accent6 2 3 2 5" xfId="5326" xr:uid="{71DE9560-00DD-496A-9341-8E9BC18CA8A5}"/>
    <cellStyle name="40% - Accent6 2 3 2 5 2" xfId="12737" xr:uid="{AE2D6984-4918-4591-86CB-D736FE083D6C}"/>
    <cellStyle name="40% - Accent6 2 3 2 6" xfId="6151" xr:uid="{6CE4C834-06A6-4471-8BFD-54577213466D}"/>
    <cellStyle name="40% - Accent6 2 3 2 6 2" xfId="13334" xr:uid="{B1E56107-81C2-467A-A6D1-2A0073899BB9}"/>
    <cellStyle name="40% - Accent6 2 3 2 7" xfId="6720" xr:uid="{8974BEC5-8CE0-4055-81D4-D7EC959D8AC9}"/>
    <cellStyle name="40% - Accent6 2 3 2 7 2" xfId="13913" xr:uid="{3649A12E-2751-40EA-A048-5DCAA0E7A9B0}"/>
    <cellStyle name="40% - Accent6 2 3 2 8" xfId="7766" xr:uid="{421CDDD1-3CCD-4BC1-A284-EB61C75358D4}"/>
    <cellStyle name="40% - Accent6 2 3 2 8 2" xfId="14959" xr:uid="{BB5B36B5-C86A-4CE2-990F-F67F1C7280B2}"/>
    <cellStyle name="40% - Accent6 2 3 2 9" xfId="8581" xr:uid="{B3554D4E-26B0-47AD-B6FD-DCE0D141E21B}"/>
    <cellStyle name="40% - Accent6 2 3 2 9 2" xfId="15609" xr:uid="{5AA42FF8-A496-4732-BBF7-BCC886F0C4C6}"/>
    <cellStyle name="40% - Accent6 2 3 3" xfId="1859" xr:uid="{CC69F4A4-F0FF-4E88-8B19-ECEDFF09F562}"/>
    <cellStyle name="40% - Accent6 2 3 3 2" xfId="3582" xr:uid="{AB7EBA81-26EA-46ED-A574-2D7719C2C79F}"/>
    <cellStyle name="40% - Accent6 2 3 3 2 2" xfId="11250" xr:uid="{6828C20E-634D-4785-8EC1-7D2FA40D3460}"/>
    <cellStyle name="40% - Accent6 2 3 3 3" xfId="5328" xr:uid="{A28BC339-C484-4EAD-8E75-1252270E6C62}"/>
    <cellStyle name="40% - Accent6 2 3 3 3 2" xfId="12739" xr:uid="{C107F6B2-4800-4C56-8612-753FCFD0C40B}"/>
    <cellStyle name="40% - Accent6 2 3 3 4" xfId="7769" xr:uid="{295D34F9-9BE9-4667-857A-F36B499AD10F}"/>
    <cellStyle name="40% - Accent6 2 3 3 4 2" xfId="14962" xr:uid="{99B8B958-D75B-41A2-9AC0-BC1AA302EE11}"/>
    <cellStyle name="40% - Accent6 2 3 3 5" xfId="8871" xr:uid="{4FBA2151-E544-45E1-A404-8EC00B99C418}"/>
    <cellStyle name="40% - Accent6 2 3 3 5 2" xfId="15901" xr:uid="{3EC641E6-06FF-4B1A-8CEB-EC344B108421}"/>
    <cellStyle name="40% - Accent6 2 3 3 6" xfId="10314" xr:uid="{7832DA8D-49E1-4E2C-ABD5-B8CF84683DB3}"/>
    <cellStyle name="40% - Accent6 2 3 4" xfId="3579" xr:uid="{B547D5CB-21B7-4115-80F5-F559E3B10FC9}"/>
    <cellStyle name="40% - Accent6 2 3 4 2" xfId="7770" xr:uid="{64E09DBC-2795-4EC4-BEB5-DEC82AD7305D}"/>
    <cellStyle name="40% - Accent6 2 3 4 2 2" xfId="14963" xr:uid="{5EAB13ED-5C90-48ED-9343-6B85F9C7EE75}"/>
    <cellStyle name="40% - Accent6 2 3 4 3" xfId="11247" xr:uid="{A02338FD-7614-48F1-AD71-5B24E93F05D0}"/>
    <cellStyle name="40% - Accent6 2 3 5" xfId="4313" xr:uid="{F9DF66F1-3A83-4C5B-AB03-2264AAEA51CA}"/>
    <cellStyle name="40% - Accent6 2 3 5 2" xfId="11715" xr:uid="{E1C7214E-9809-426F-BA83-08AF20EB3A1B}"/>
    <cellStyle name="40% - Accent6 2 3 6" xfId="5325" xr:uid="{DD768159-5035-4F21-A20B-1672A95F03D3}"/>
    <cellStyle name="40% - Accent6 2 3 6 2" xfId="12736" xr:uid="{5A8AB7F5-180D-4C06-B2B6-32E281D6FFED}"/>
    <cellStyle name="40% - Accent6 2 3 7" xfId="5862" xr:uid="{23C7C345-D980-4619-85A3-C7267877077C}"/>
    <cellStyle name="40% - Accent6 2 3 7 2" xfId="13045" xr:uid="{5D4A0F5F-EE8D-4A68-9D13-B732C3C859DD}"/>
    <cellStyle name="40% - Accent6 2 3 8" xfId="6431" xr:uid="{A4650D3B-7918-4044-AB05-4BF1DEE62260}"/>
    <cellStyle name="40% - Accent6 2 3 8 2" xfId="13624" xr:uid="{1261FFBB-58F6-406E-AD5C-1AF8796B89A9}"/>
    <cellStyle name="40% - Accent6 2 3 9" xfId="7765" xr:uid="{549658F7-FCBC-4562-B12F-4A7949093E37}"/>
    <cellStyle name="40% - Accent6 2 3 9 2" xfId="14958" xr:uid="{78E580CC-F4B6-4154-A8CE-37D593B2D4C8}"/>
    <cellStyle name="40% - Accent6 2 4" xfId="1860" xr:uid="{E4AEE2CB-DDF2-486E-86FE-4D928DDF7272}"/>
    <cellStyle name="40% - Accent6 2 4 10" xfId="10315" xr:uid="{9773CD6D-ED7F-43BE-9B90-967D7EDC826B}"/>
    <cellStyle name="40% - Accent6 2 4 2" xfId="1861" xr:uid="{C8AF2686-2179-4C5B-A189-D4845BCA1112}"/>
    <cellStyle name="40% - Accent6 2 4 2 2" xfId="3584" xr:uid="{323B4FB9-21C1-49C5-9BA3-0B7EC64DDF37}"/>
    <cellStyle name="40% - Accent6 2 4 2 2 2" xfId="11252" xr:uid="{7DA08882-ADEF-40E9-B006-A4965333F810}"/>
    <cellStyle name="40% - Accent6 2 4 2 3" xfId="5330" xr:uid="{8F811B4D-1BA3-4910-8E8F-A81BAC420765}"/>
    <cellStyle name="40% - Accent6 2 4 2 3 2" xfId="12741" xr:uid="{BEBCA248-759F-45A5-8AD2-7EF77638FB05}"/>
    <cellStyle name="40% - Accent6 2 4 2 4" xfId="7772" xr:uid="{9F4E0063-1D5B-43B8-936E-E970053F7079}"/>
    <cellStyle name="40% - Accent6 2 4 2 4 2" xfId="14965" xr:uid="{1F5E438E-87EF-4F8E-A5BF-F1829729436C}"/>
    <cellStyle name="40% - Accent6 2 4 2 5" xfId="9017" xr:uid="{3E19E9F7-B5F1-454B-95BD-50E5F9373275}"/>
    <cellStyle name="40% - Accent6 2 4 2 5 2" xfId="16047" xr:uid="{39486974-1CD9-457E-8FD3-762BB84263DF}"/>
    <cellStyle name="40% - Accent6 2 4 2 6" xfId="10316" xr:uid="{E09FF989-B858-4F16-A5E5-A26E85D1CFF4}"/>
    <cellStyle name="40% - Accent6 2 4 3" xfId="3583" xr:uid="{D3288969-1CD9-408C-A1FE-5C1C8EB4F534}"/>
    <cellStyle name="40% - Accent6 2 4 3 2" xfId="7773" xr:uid="{6D98CE10-D52A-4F2F-8290-B49D7926CBC2}"/>
    <cellStyle name="40% - Accent6 2 4 3 2 2" xfId="14966" xr:uid="{C1821025-2285-4EBA-8847-CD70EC2A6888}"/>
    <cellStyle name="40% - Accent6 2 4 3 3" xfId="11251" xr:uid="{C37B1A8F-F8C6-4335-A25E-358636FE11CF}"/>
    <cellStyle name="40% - Accent6 2 4 4" xfId="4470" xr:uid="{739162C0-FC18-4851-A24E-2E86901D9F5B}"/>
    <cellStyle name="40% - Accent6 2 4 4 2" xfId="11869" xr:uid="{E9863A9A-50F4-4750-A612-135F891FFFDA}"/>
    <cellStyle name="40% - Accent6 2 4 5" xfId="5329" xr:uid="{5D6E3DDE-DFDF-4207-90FB-0E7BF32D2B49}"/>
    <cellStyle name="40% - Accent6 2 4 5 2" xfId="12740" xr:uid="{1E943F3D-667B-43E6-9A6A-72D0B83B3630}"/>
    <cellStyle name="40% - Accent6 2 4 6" xfId="6008" xr:uid="{115C616D-81D2-4CF2-B879-15954F2CCCB7}"/>
    <cellStyle name="40% - Accent6 2 4 6 2" xfId="13191" xr:uid="{8975B3CD-C513-4DE1-B1D0-A96C9E9E6A45}"/>
    <cellStyle name="40% - Accent6 2 4 7" xfId="6577" xr:uid="{F9BDB53D-514A-47AB-9B13-5C97FB680E2E}"/>
    <cellStyle name="40% - Accent6 2 4 7 2" xfId="13770" xr:uid="{B1D34971-5B42-434E-816C-0A41FE660A80}"/>
    <cellStyle name="40% - Accent6 2 4 8" xfId="7771" xr:uid="{91366729-19D4-43A4-9C1A-2B4F7C292185}"/>
    <cellStyle name="40% - Accent6 2 4 8 2" xfId="14964" xr:uid="{ABC4BC74-3EE6-4CD6-A71B-F7AD235BADA4}"/>
    <cellStyle name="40% - Accent6 2 4 9" xfId="8438" xr:uid="{60C96C06-0B67-4462-9372-9FF556F75769}"/>
    <cellStyle name="40% - Accent6 2 4 9 2" xfId="15466" xr:uid="{C9B4D794-2217-4BFD-8F4C-EEC45592BD10}"/>
    <cellStyle name="40% - Accent6 2 5" xfId="1862" xr:uid="{24B7AE7B-3314-48CE-B737-9264D7CEC270}"/>
    <cellStyle name="40% - Accent6 2 5 2" xfId="1863" xr:uid="{7ABA12C3-7BD5-43B8-A4D8-7AA3E0DDB42F}"/>
    <cellStyle name="40% - Accent6 2 5 2 2" xfId="3586" xr:uid="{39C79DEC-5547-4511-9BC0-D58C7654C29D}"/>
    <cellStyle name="40% - Accent6 2 5 2 2 2" xfId="11254" xr:uid="{34A26619-2A1F-42E5-A515-E737C630BFE1}"/>
    <cellStyle name="40% - Accent6 2 5 2 3" xfId="5332" xr:uid="{01B061B0-239E-41F4-8BD4-3DCBBF1A4B38}"/>
    <cellStyle name="40% - Accent6 2 5 2 3 2" xfId="12743" xr:uid="{0ACB56ED-0FE3-4672-A1D7-E14340FD459A}"/>
    <cellStyle name="40% - Accent6 2 5 2 4" xfId="7775" xr:uid="{B11164AE-9102-4502-8AB3-EC9E136AA3BE}"/>
    <cellStyle name="40% - Accent6 2 5 2 4 2" xfId="14968" xr:uid="{35C3766A-D161-4BF5-8804-91F4E6935DD4}"/>
    <cellStyle name="40% - Accent6 2 5 2 5" xfId="10318" xr:uid="{B6C89ED2-C878-4D93-8F56-8812D3EEDA35}"/>
    <cellStyle name="40% - Accent6 2 5 3" xfId="3585" xr:uid="{C19922C3-17E8-4194-8400-4A90CDA61A8F}"/>
    <cellStyle name="40% - Accent6 2 5 3 2" xfId="11253" xr:uid="{BCF71843-4DC7-410B-9D64-0006C784D794}"/>
    <cellStyle name="40% - Accent6 2 5 4" xfId="5331" xr:uid="{4B1A1355-74F7-49D3-8DEC-30DE9147D182}"/>
    <cellStyle name="40% - Accent6 2 5 4 2" xfId="12742" xr:uid="{D18C8258-47A2-44E8-8130-9AB0BD632A2D}"/>
    <cellStyle name="40% - Accent6 2 5 5" xfId="7774" xr:uid="{79875476-DB24-4383-8ADC-4013BF807359}"/>
    <cellStyle name="40% - Accent6 2 5 5 2" xfId="14967" xr:uid="{AC7C8793-CBFA-4B10-99AF-4FADECDAF90B}"/>
    <cellStyle name="40% - Accent6 2 5 6" xfId="9252" xr:uid="{02C5096C-4AE1-4B05-B114-72455BBBDAFE}"/>
    <cellStyle name="40% - Accent6 2 5 6 2" xfId="16282" xr:uid="{FA77B46D-576A-4ACE-8B2F-8E21E65E989C}"/>
    <cellStyle name="40% - Accent6 2 5 7" xfId="10317" xr:uid="{FC1CA40D-702D-49C5-8762-95B2CCE9AB8E}"/>
    <cellStyle name="40% - Accent6 2 6" xfId="1864" xr:uid="{B13DCA6D-65F4-4851-ABEA-52399EA6ADB3}"/>
    <cellStyle name="40% - Accent6 2 6 2" xfId="3587" xr:uid="{3BA2D001-2A7D-462E-8FA8-8FED367D2C28}"/>
    <cellStyle name="40% - Accent6 2 6 2 2" xfId="11255" xr:uid="{8A676D36-E3DC-42AF-93A6-210A7F322E7F}"/>
    <cellStyle name="40% - Accent6 2 6 3" xfId="5333" xr:uid="{32525677-0EF0-426B-9715-37BF63885D0C}"/>
    <cellStyle name="40% - Accent6 2 6 3 2" xfId="12744" xr:uid="{11875D12-CA0A-4B97-98F7-17DCE90B07F9}"/>
    <cellStyle name="40% - Accent6 2 6 4" xfId="7776" xr:uid="{F017210C-8B55-4040-9B51-04BA351E9B55}"/>
    <cellStyle name="40% - Accent6 2 6 4 2" xfId="14969" xr:uid="{D53DC2B9-D901-46C9-9712-A5EB61AEC523}"/>
    <cellStyle name="40% - Accent6 2 6 5" xfId="9362" xr:uid="{C9C26604-ED2E-40BE-97CB-E07D42554F92}"/>
    <cellStyle name="40% - Accent6 2 6 5 2" xfId="16345" xr:uid="{A2442A72-F63A-4176-BAF4-AD2EF8751FC7}"/>
    <cellStyle name="40% - Accent6 2 6 6" xfId="10319" xr:uid="{2B2CFA5F-924A-40AB-A162-B2C60F17AAB7}"/>
    <cellStyle name="40% - Accent6 2 7" xfId="1865" xr:uid="{285C5452-0507-4E35-AF43-D7715EA5B6C7}"/>
    <cellStyle name="40% - Accent6 2 7 2" xfId="3588" xr:uid="{AF5E6E2C-440E-4DA7-903F-D26D94F60FB0}"/>
    <cellStyle name="40% - Accent6 2 7 2 2" xfId="11256" xr:uid="{C9CDAED3-533D-42CE-A720-3DD738B5A72F}"/>
    <cellStyle name="40% - Accent6 2 7 3" xfId="5334" xr:uid="{8C7F845D-82D1-49CA-80AF-598597DE1D7A}"/>
    <cellStyle name="40% - Accent6 2 7 3 2" xfId="12745" xr:uid="{F9A511BE-0BFC-46AF-A6CE-7C51055A51EE}"/>
    <cellStyle name="40% - Accent6 2 7 4" xfId="7777" xr:uid="{18877BCA-3F99-4AC5-91A8-046FB2FA7F55}"/>
    <cellStyle name="40% - Accent6 2 7 4 2" xfId="14970" xr:uid="{1F4C5E00-CB71-4C16-828F-72598DD345F2}"/>
    <cellStyle name="40% - Accent6 2 7 5" xfId="9451" xr:uid="{4E47DB26-BC63-48BE-BC78-3E091A50EE6C}"/>
    <cellStyle name="40% - Accent6 2 7 5 2" xfId="16434" xr:uid="{F29168B9-AB5A-4FB8-9338-4B14ADF24E15}"/>
    <cellStyle name="40% - Accent6 2 7 6" xfId="10320" xr:uid="{F68BDBCD-FF5C-4B4B-B834-A7269CAD3ABC}"/>
    <cellStyle name="40% - Accent6 2 8" xfId="2871" xr:uid="{82A49558-605D-48B7-8C97-29933FEF9B4C}"/>
    <cellStyle name="40% - Accent6 2 8 2" xfId="5335" xr:uid="{5C2520EC-2FF3-4FF7-A6CD-E58620025BA3}"/>
    <cellStyle name="40% - Accent6 2 8 2 2" xfId="12746" xr:uid="{DFA34F69-C1C8-42D7-99B6-3FBD1FF256DF}"/>
    <cellStyle name="40% - Accent6 2 8 3" xfId="7778" xr:uid="{9F82D3E3-25F3-4811-955C-7B80DF101CAC}"/>
    <cellStyle name="40% - Accent6 2 8 3 2" xfId="14971" xr:uid="{E6A5C464-B132-4361-A08A-4D14DADD95EC}"/>
    <cellStyle name="40% - Accent6 2 8 4" xfId="8728" xr:uid="{564BD124-AB1D-4EAE-A25C-CD79ECA012DF}"/>
    <cellStyle name="40% - Accent6 2 8 4 2" xfId="15758" xr:uid="{D684E325-3195-43FD-950B-3A6CC376D950}"/>
    <cellStyle name="40% - Accent6 2 8 5" xfId="10535" xr:uid="{1D1F398B-77E4-461D-9AA8-065B69863D28}"/>
    <cellStyle name="40% - Accent6 2 9" xfId="3570" xr:uid="{166C5EA3-18EE-451E-BCD6-14099938CD5E}"/>
    <cellStyle name="40% - Accent6 2 9 2" xfId="5336" xr:uid="{A6A41229-53A1-410E-93F7-8E6112EC4764}"/>
    <cellStyle name="40% - Accent6 2 9 2 2" xfId="12747" xr:uid="{A452E642-8E2E-41E9-A157-8F8A1ADFA57B}"/>
    <cellStyle name="40% - Accent6 2 9 3" xfId="7779" xr:uid="{0EDC7E57-05B5-4A9D-B3BC-1AF0FC231105}"/>
    <cellStyle name="40% - Accent6 2 9 3 2" xfId="14972" xr:uid="{0AE25165-31D7-409A-B26E-1EEE69B855A0}"/>
    <cellStyle name="40% - Accent6 2 9 4" xfId="11238" xr:uid="{FE682814-5343-4727-A809-634083B0FA2D}"/>
    <cellStyle name="40% - Accent6 20" xfId="448" xr:uid="{D483C86A-5A48-452F-9E16-26401F1BE638}"/>
    <cellStyle name="40% - Accent6 20 2" xfId="816" xr:uid="{C664DF5C-FEFD-4479-9ECF-B964EB7C3843}"/>
    <cellStyle name="40% - Accent6 20 2 2" xfId="12748" xr:uid="{750933A7-F4B7-4203-8E01-625A021B9A6A}"/>
    <cellStyle name="40% - Accent6 20 3" xfId="7780" xr:uid="{9FC18A09-FBBA-4155-B265-51BC50665584}"/>
    <cellStyle name="40% - Accent6 20 3 2" xfId="14973" xr:uid="{BF1D4912-FA32-4E18-9FC2-33E15611DF06}"/>
    <cellStyle name="40% - Accent6 20 4" xfId="10518" xr:uid="{BD30686C-96C9-40BC-A8D5-C15AF3ECDBC0}"/>
    <cellStyle name="40% - Accent6 21" xfId="471" xr:uid="{3B9EFBF7-138A-4CBB-A701-45B648A122FC}"/>
    <cellStyle name="40% - Accent6 21 2" xfId="830" xr:uid="{E84BF488-36C0-44B1-88C1-12347172CB9A}"/>
    <cellStyle name="40% - Accent6 21 2 2" xfId="12749" xr:uid="{49F38C30-6115-4F97-A035-178E6284D5A9}"/>
    <cellStyle name="40% - Accent6 21 2 3" xfId="5337" xr:uid="{B1E799F2-CA00-4866-A094-47442E15EE3C}"/>
    <cellStyle name="40% - Accent6 21 3" xfId="7781" xr:uid="{6631D826-4B28-4A05-8445-788A705EA130}"/>
    <cellStyle name="40% - Accent6 21 3 2" xfId="14974" xr:uid="{CEF5D3D2-9933-4233-8835-EDF8A21260E4}"/>
    <cellStyle name="40% - Accent6 21 4" xfId="11227" xr:uid="{3F8F7534-F9EB-4D41-AFC8-DEE5A8CEDC74}"/>
    <cellStyle name="40% - Accent6 21 5" xfId="3559" xr:uid="{7B3C5D27-4ED8-4C4A-A5B4-AFD86702799E}"/>
    <cellStyle name="40% - Accent6 22" xfId="490" xr:uid="{DE4E329C-228F-4A68-8681-3EF2C2B8E80C}"/>
    <cellStyle name="40% - Accent6 22 2" xfId="844" xr:uid="{6D23FACC-7E98-4DA9-A0A3-1560810A14E9}"/>
    <cellStyle name="40% - Accent6 23" xfId="504" xr:uid="{7732BFBC-6434-443D-A455-B169F95768AF}"/>
    <cellStyle name="40% - Accent6 23 2" xfId="857" xr:uid="{E5715822-7C56-4E4E-9273-0B4092E6AF71}"/>
    <cellStyle name="40% - Accent6 23 2 2" xfId="12714" xr:uid="{2429C379-B099-491E-8762-9CFC4B2CD504}"/>
    <cellStyle name="40% - Accent6 23 3" xfId="5303" xr:uid="{9262CA2E-DEF9-4AB9-8474-C899982651E8}"/>
    <cellStyle name="40% - Accent6 24" xfId="522" xr:uid="{65DB0E39-9D4A-4149-B416-682E505A1BA9}"/>
    <cellStyle name="40% - Accent6 24 2" xfId="870" xr:uid="{96222ED5-A6D0-44F2-9948-C4F847F8491A}"/>
    <cellStyle name="40% - Accent6 25" xfId="883" xr:uid="{84456C75-D761-4B8D-90AE-22E013100DEA}"/>
    <cellStyle name="40% - Accent6 25 2" xfId="13424" xr:uid="{F956E7FF-7CD6-4945-8FB7-D040ACE792CD}"/>
    <cellStyle name="40% - Accent6 26" xfId="896" xr:uid="{989BD2F8-FC4D-48F2-BDB8-0F9DEEC5CC58}"/>
    <cellStyle name="40% - Accent6 26 2" xfId="14931" xr:uid="{E1E8A4D3-8057-4C7C-8E29-D6ABC6013F6D}"/>
    <cellStyle name="40% - Accent6 26 3" xfId="7738" xr:uid="{62A16F71-4CA7-4023-98DC-483712C2C0F3}"/>
    <cellStyle name="40% - Accent6 27" xfId="909" xr:uid="{09457F5C-608D-4E79-9613-B4973DB73AD3}"/>
    <cellStyle name="40% - Accent6 27 2" xfId="15098" xr:uid="{41889C20-E6A4-4262-887A-8D74D7938356}"/>
    <cellStyle name="40% - Accent6 28" xfId="922" xr:uid="{2617A58A-A468-4166-A552-7E3A6EB9F690}"/>
    <cellStyle name="40% - Accent6 28 2" xfId="15120" xr:uid="{4372FF68-0E95-4D45-AA0E-7CCA3C3D3149}"/>
    <cellStyle name="40% - Accent6 29" xfId="935" xr:uid="{1B3DA832-6280-4DE4-805D-9CAE3ED042B1}"/>
    <cellStyle name="40% - Accent6 29 2" xfId="10291" xr:uid="{7B53C60C-EED8-4289-A922-376657A24185}"/>
    <cellStyle name="40% - Accent6 29 3" xfId="1836" xr:uid="{CDEF0F8B-C74D-4406-9E88-BCFD8CE100E1}"/>
    <cellStyle name="40% - Accent6 3" xfId="223" xr:uid="{8BB7CD66-6129-4CF4-B17D-AF0B541A375B}"/>
    <cellStyle name="40% - Accent6 3 10" xfId="6311" xr:uid="{2C3C50DF-C0E3-47B3-A6FE-991F1D35F228}"/>
    <cellStyle name="40% - Accent6 3 10 2" xfId="13504" xr:uid="{13E8095A-EF11-4BD6-8C26-2883681E94FA}"/>
    <cellStyle name="40% - Accent6 3 11" xfId="7782" xr:uid="{8FB772F4-3224-4D2B-AAAA-79C465712487}"/>
    <cellStyle name="40% - Accent6 3 11 2" xfId="14975" xr:uid="{2AC93A4F-9A94-40F9-A833-178FE0C1999E}"/>
    <cellStyle name="40% - Accent6 3 12" xfId="8172" xr:uid="{A1C25245-D866-4519-9F00-6894FD0D7DD0}"/>
    <cellStyle name="40% - Accent6 3 12 2" xfId="15200" xr:uid="{FD50DF5E-29EC-485D-AE4A-D4EE128F864E}"/>
    <cellStyle name="40% - Accent6 3 13" xfId="10321" xr:uid="{CFA05161-AF26-42AA-A274-BB73C28C1DA0}"/>
    <cellStyle name="40% - Accent6 3 14" xfId="1866" xr:uid="{C55139DC-64E2-4D87-BBA0-B2F50EA604A8}"/>
    <cellStyle name="40% - Accent6 3 2" xfId="590" xr:uid="{B420B42C-75DE-4E03-B604-2036E9246617}"/>
    <cellStyle name="40% - Accent6 3 2 10" xfId="8315" xr:uid="{DA1743BA-DD0E-45DD-8C0E-7CC5C3EF8F93}"/>
    <cellStyle name="40% - Accent6 3 2 10 2" xfId="15343" xr:uid="{E3A39C9B-45A7-4D83-9A0D-56045BBF518C}"/>
    <cellStyle name="40% - Accent6 3 2 11" xfId="10322" xr:uid="{AA9CF774-3B85-462B-80EA-04CD50A4C2FA}"/>
    <cellStyle name="40% - Accent6 3 2 12" xfId="1867" xr:uid="{A125928F-DE86-4488-98C5-382A741E3032}"/>
    <cellStyle name="40% - Accent6 3 2 2" xfId="1868" xr:uid="{ACEC047E-F6E1-490A-82EE-0F00C73EBC58}"/>
    <cellStyle name="40% - Accent6 3 2 2 10" xfId="10323" xr:uid="{03B9F48E-A37E-4AD5-BF56-C90FE0B9BF1A}"/>
    <cellStyle name="40% - Accent6 3 2 2 2" xfId="1869" xr:uid="{7D57D5C4-CEBA-4138-A08D-84B8C4849C2D}"/>
    <cellStyle name="40% - Accent6 3 2 2 2 2" xfId="3592" xr:uid="{EF8954FC-729D-4003-A2B5-9C27A1A52182}"/>
    <cellStyle name="40% - Accent6 3 2 2 2 2 2" xfId="11260" xr:uid="{1DD64AEB-8DB4-4DB0-8C55-F760282AD465}"/>
    <cellStyle name="40% - Accent6 3 2 2 2 3" xfId="5341" xr:uid="{4B96EC71-51A3-4021-B130-BCFA8136376B}"/>
    <cellStyle name="40% - Accent6 3 2 2 2 3 2" xfId="12753" xr:uid="{FEA05E9B-FC6A-486A-95FA-255121668D6E}"/>
    <cellStyle name="40% - Accent6 3 2 2 2 4" xfId="7785" xr:uid="{E113C539-6036-481F-9930-928F5DE2FEEB}"/>
    <cellStyle name="40% - Accent6 3 2 2 2 4 2" xfId="14978" xr:uid="{3B30E5A4-3399-424A-8715-E8D48A32FC53}"/>
    <cellStyle name="40% - Accent6 3 2 2 2 5" xfId="9183" xr:uid="{9E98C8A1-54E9-4C8E-93A9-AC097B45223F}"/>
    <cellStyle name="40% - Accent6 3 2 2 2 5 2" xfId="16213" xr:uid="{80223CAE-7C44-4EE5-97B3-15709211F7D0}"/>
    <cellStyle name="40% - Accent6 3 2 2 2 6" xfId="10324" xr:uid="{EFBFFB06-81EF-4AB8-A00C-BF8A216FF6E4}"/>
    <cellStyle name="40% - Accent6 3 2 2 3" xfId="3591" xr:uid="{E80BB6BC-7EB1-4B7B-B5AA-AB52B77EC361}"/>
    <cellStyle name="40% - Accent6 3 2 2 3 2" xfId="7786" xr:uid="{DD7E5A07-F317-435D-BC73-59249438D38E}"/>
    <cellStyle name="40% - Accent6 3 2 2 3 2 2" xfId="14979" xr:uid="{E430847A-1442-4656-8858-45FDAC2CBC43}"/>
    <cellStyle name="40% - Accent6 3 2 2 3 3" xfId="11259" xr:uid="{793EF436-3EAE-440D-B7D7-F48855A9E283}"/>
    <cellStyle name="40% - Accent6 3 2 2 4" xfId="4636" xr:uid="{43ECEDCC-75FF-42DC-9A83-FD9EA362B1FD}"/>
    <cellStyle name="40% - Accent6 3 2 2 4 2" xfId="12035" xr:uid="{CAF6ACF3-22AB-44DF-A9DD-AA357B7872C7}"/>
    <cellStyle name="40% - Accent6 3 2 2 5" xfId="5340" xr:uid="{49F9DB8A-64C6-4D75-834D-EF7EB1A825D6}"/>
    <cellStyle name="40% - Accent6 3 2 2 5 2" xfId="12752" xr:uid="{3D3A167E-49D7-43F6-A741-FC869ADC45A3}"/>
    <cellStyle name="40% - Accent6 3 2 2 6" xfId="6174" xr:uid="{0955DFE3-8A4D-4777-B5C6-283E3A835297}"/>
    <cellStyle name="40% - Accent6 3 2 2 6 2" xfId="13357" xr:uid="{768879DB-8995-4E90-8AAE-8E959EAB1120}"/>
    <cellStyle name="40% - Accent6 3 2 2 7" xfId="6743" xr:uid="{75D2F6DE-0201-4827-A7E3-EF8D1170B170}"/>
    <cellStyle name="40% - Accent6 3 2 2 7 2" xfId="13936" xr:uid="{7B0141BB-B1B2-40B8-BDDA-849CF5792FEB}"/>
    <cellStyle name="40% - Accent6 3 2 2 8" xfId="7784" xr:uid="{A9FA59DB-5CBB-4138-B297-BA8D57950E4B}"/>
    <cellStyle name="40% - Accent6 3 2 2 8 2" xfId="14977" xr:uid="{603848EB-4509-4946-A2BA-B06794B8D0B2}"/>
    <cellStyle name="40% - Accent6 3 2 2 9" xfId="8604" xr:uid="{E9A9189E-E227-41D6-9C82-C17DFB46E8BE}"/>
    <cellStyle name="40% - Accent6 3 2 2 9 2" xfId="15632" xr:uid="{C9C4D342-4839-429C-8066-046ABEE03ED6}"/>
    <cellStyle name="40% - Accent6 3 2 3" xfId="1870" xr:uid="{F4DCC03F-FF20-4C16-8D04-B06DBA9BFC0B}"/>
    <cellStyle name="40% - Accent6 3 2 3 2" xfId="3593" xr:uid="{D9BF85FD-360A-407A-97F5-90CDEC1AECE2}"/>
    <cellStyle name="40% - Accent6 3 2 3 2 2" xfId="11261" xr:uid="{F6D66104-1ACE-4673-A4FA-BC50BCC369DC}"/>
    <cellStyle name="40% - Accent6 3 2 3 3" xfId="5342" xr:uid="{9736B1D7-C8E9-46C5-A4A4-06C5BAD9B450}"/>
    <cellStyle name="40% - Accent6 3 2 3 3 2" xfId="12754" xr:uid="{89056F19-0B80-4C73-8313-86E9565B1215}"/>
    <cellStyle name="40% - Accent6 3 2 3 4" xfId="7787" xr:uid="{368D74A8-5F8D-4083-BF79-35B974332F5D}"/>
    <cellStyle name="40% - Accent6 3 2 3 4 2" xfId="14980" xr:uid="{0F0F50BB-8912-45E7-BCD6-EFD4D22AC329}"/>
    <cellStyle name="40% - Accent6 3 2 3 5" xfId="8894" xr:uid="{1B6B0ACB-9523-433C-BFD9-066495B8AF02}"/>
    <cellStyle name="40% - Accent6 3 2 3 5 2" xfId="15924" xr:uid="{C50E9310-D0EF-4DD4-B2A0-E0E3FF7FF383}"/>
    <cellStyle name="40% - Accent6 3 2 3 6" xfId="10325" xr:uid="{7D519BB3-11DF-4476-99C0-503B511D2134}"/>
    <cellStyle name="40% - Accent6 3 2 4" xfId="3590" xr:uid="{E4F445E0-CEA2-432D-A366-34BCC1B3BA36}"/>
    <cellStyle name="40% - Accent6 3 2 4 2" xfId="7788" xr:uid="{06D96007-0BEA-4BA7-B5BE-4B82B532A31D}"/>
    <cellStyle name="40% - Accent6 3 2 4 2 2" xfId="14981" xr:uid="{EEC088BD-EA32-4785-9FA8-2B66F169351D}"/>
    <cellStyle name="40% - Accent6 3 2 4 3" xfId="11258" xr:uid="{FAD99A69-4603-42E0-B33B-53C439758B06}"/>
    <cellStyle name="40% - Accent6 3 2 5" xfId="4336" xr:uid="{37568C3E-D154-4F72-B310-38FF75D4998D}"/>
    <cellStyle name="40% - Accent6 3 2 5 2" xfId="11738" xr:uid="{F63611C7-0072-4AD7-AFB8-329384280A27}"/>
    <cellStyle name="40% - Accent6 3 2 6" xfId="5339" xr:uid="{2B344BBB-C5EA-427D-B2E3-4099C66AB331}"/>
    <cellStyle name="40% - Accent6 3 2 6 2" xfId="12751" xr:uid="{7F300178-0E50-415D-8063-358184ACFEF0}"/>
    <cellStyle name="40% - Accent6 3 2 7" xfId="5885" xr:uid="{B3596BD9-ABC9-466B-AC77-0E7FF655618B}"/>
    <cellStyle name="40% - Accent6 3 2 7 2" xfId="13068" xr:uid="{0BDA657C-F9AE-40BE-A2A7-DCBB64CE4E02}"/>
    <cellStyle name="40% - Accent6 3 2 8" xfId="6454" xr:uid="{A1A042A4-6049-4671-B5F6-41DAACD3A836}"/>
    <cellStyle name="40% - Accent6 3 2 8 2" xfId="13647" xr:uid="{68B443B7-3963-401C-B631-85EA9C68ED79}"/>
    <cellStyle name="40% - Accent6 3 2 9" xfId="7783" xr:uid="{F0423CD3-ECC7-4BF2-90FE-D442F41EE303}"/>
    <cellStyle name="40% - Accent6 3 2 9 2" xfId="14976" xr:uid="{0E0E93AE-3007-4D92-9EF3-C3CAB4ECA806}"/>
    <cellStyle name="40% - Accent6 3 3" xfId="1871" xr:uid="{F9EC6D97-0BAE-489C-816F-5C1C9094334A}"/>
    <cellStyle name="40% - Accent6 3 3 10" xfId="10326" xr:uid="{25BBEEB2-5AF2-4052-88F0-E1B7559DAAC6}"/>
    <cellStyle name="40% - Accent6 3 3 2" xfId="1872" xr:uid="{E232D729-3459-490E-A4F3-C71B737CBF58}"/>
    <cellStyle name="40% - Accent6 3 3 2 2" xfId="3595" xr:uid="{A9193619-E388-4B89-9143-E0CE2953EC70}"/>
    <cellStyle name="40% - Accent6 3 3 2 2 2" xfId="11263" xr:uid="{D007F3C4-6F2D-4DB8-B303-6656BBFACAFD}"/>
    <cellStyle name="40% - Accent6 3 3 2 3" xfId="5344" xr:uid="{DD37B7F0-E15F-4F36-ACB2-4CB683319F60}"/>
    <cellStyle name="40% - Accent6 3 3 2 3 2" xfId="12756" xr:uid="{EC4FFCDE-D40A-4FDF-8FDC-4A2BCC05E071}"/>
    <cellStyle name="40% - Accent6 3 3 2 4" xfId="7790" xr:uid="{9216D191-AEE0-45FC-868D-E5932ADC0487}"/>
    <cellStyle name="40% - Accent6 3 3 2 4 2" xfId="14983" xr:uid="{03C85795-C2C3-43F6-A0C1-A64368D17718}"/>
    <cellStyle name="40% - Accent6 3 3 2 5" xfId="9040" xr:uid="{6CFA66DF-B53A-42A0-AABC-3DBB146A499F}"/>
    <cellStyle name="40% - Accent6 3 3 2 5 2" xfId="16070" xr:uid="{672FFC34-4C15-4C06-9A92-A2689DAD52C1}"/>
    <cellStyle name="40% - Accent6 3 3 2 6" xfId="10327" xr:uid="{4B52AA76-4EBA-4216-83F2-E7C6A90A4E00}"/>
    <cellStyle name="40% - Accent6 3 3 3" xfId="3594" xr:uid="{9D1D62A0-D9E0-4069-8BCA-EC13F264C15F}"/>
    <cellStyle name="40% - Accent6 3 3 3 2" xfId="7791" xr:uid="{5EB0D583-DF54-4D53-9A08-61962E4B4090}"/>
    <cellStyle name="40% - Accent6 3 3 3 2 2" xfId="14984" xr:uid="{E7489AAA-EE5C-403F-8B28-744E9AE815A5}"/>
    <cellStyle name="40% - Accent6 3 3 3 3" xfId="11262" xr:uid="{D204FD65-EB7C-42D9-9243-921349613F12}"/>
    <cellStyle name="40% - Accent6 3 3 4" xfId="4493" xr:uid="{C710D48E-AA25-4DD6-A37B-A357E1BE0F58}"/>
    <cellStyle name="40% - Accent6 3 3 4 2" xfId="11892" xr:uid="{B8540753-3A17-4AAE-B053-EC350BB86165}"/>
    <cellStyle name="40% - Accent6 3 3 5" xfId="5343" xr:uid="{260409BD-97F5-43F9-BB6A-A91D9A6AB555}"/>
    <cellStyle name="40% - Accent6 3 3 5 2" xfId="12755" xr:uid="{8BCC1266-C4DF-4B89-AAB1-04FE8FBDC8CE}"/>
    <cellStyle name="40% - Accent6 3 3 6" xfId="6031" xr:uid="{130A5582-7C97-4A29-AC8F-76859D904C51}"/>
    <cellStyle name="40% - Accent6 3 3 6 2" xfId="13214" xr:uid="{FBE48EA7-C9D4-40F7-A21C-80E4E55EAA1D}"/>
    <cellStyle name="40% - Accent6 3 3 7" xfId="6600" xr:uid="{7ED740FD-40BC-429E-9C16-4424A607C645}"/>
    <cellStyle name="40% - Accent6 3 3 7 2" xfId="13793" xr:uid="{BD8206D7-915E-415A-95B5-1FB0453A49C5}"/>
    <cellStyle name="40% - Accent6 3 3 8" xfId="7789" xr:uid="{59FC2D8B-62F2-4C00-BED2-2238AC18E9AE}"/>
    <cellStyle name="40% - Accent6 3 3 8 2" xfId="14982" xr:uid="{B84B1601-17A6-49F8-9CEA-61E3F15FFED9}"/>
    <cellStyle name="40% - Accent6 3 3 9" xfId="8461" xr:uid="{B04CC66B-03B5-457B-A372-A0A46DF00B4D}"/>
    <cellStyle name="40% - Accent6 3 3 9 2" xfId="15489" xr:uid="{F3914788-B456-4A70-9DB1-29FAE041CAB4}"/>
    <cellStyle name="40% - Accent6 3 4" xfId="1873" xr:uid="{5E5EEB7B-301D-4307-91B4-2401CDCD30FA}"/>
    <cellStyle name="40% - Accent6 3 4 2" xfId="3596" xr:uid="{9F593821-6D81-499F-9DFA-FA3933330818}"/>
    <cellStyle name="40% - Accent6 3 4 2 2" xfId="11264" xr:uid="{203B3FBE-B26F-4CA1-A75B-AE07FBD0B3AA}"/>
    <cellStyle name="40% - Accent6 3 4 3" xfId="5345" xr:uid="{E815730A-87E6-45DB-B120-B10C12EAC1C6}"/>
    <cellStyle name="40% - Accent6 3 4 3 2" xfId="12757" xr:uid="{A8268E8F-E569-4017-AEF5-E0BB9C315080}"/>
    <cellStyle name="40% - Accent6 3 4 4" xfId="7792" xr:uid="{29E52FEF-4B5D-46E8-B4FB-9EBD732E79AF}"/>
    <cellStyle name="40% - Accent6 3 4 4 2" xfId="14985" xr:uid="{50E3C6C8-C4B9-4C7B-B127-DDED116EB8E8}"/>
    <cellStyle name="40% - Accent6 3 4 5" xfId="9385" xr:uid="{DA4547CB-1A45-4AC1-A3AB-B809ABCAFB62}"/>
    <cellStyle name="40% - Accent6 3 4 5 2" xfId="16368" xr:uid="{BC47ED2E-7F72-4986-B8E2-EF76A8C3E91B}"/>
    <cellStyle name="40% - Accent6 3 4 6" xfId="10328" xr:uid="{EF3D0503-7901-4F92-B217-820E93A3A796}"/>
    <cellStyle name="40% - Accent6 3 5" xfId="1874" xr:uid="{25164541-4BF3-4EBC-8DE2-4E35D18F80DA}"/>
    <cellStyle name="40% - Accent6 3 5 2" xfId="3597" xr:uid="{4914D17A-C1A5-4EBE-8AE3-26B1C67E6F05}"/>
    <cellStyle name="40% - Accent6 3 5 2 2" xfId="11265" xr:uid="{31CFB1D0-810A-4C33-BE40-453BFBA31134}"/>
    <cellStyle name="40% - Accent6 3 5 3" xfId="5346" xr:uid="{393B7B70-9FC7-4C00-AEA6-1197814277A2}"/>
    <cellStyle name="40% - Accent6 3 5 3 2" xfId="12758" xr:uid="{CD3C4BFD-5CA5-4375-8D32-B8C38C929D21}"/>
    <cellStyle name="40% - Accent6 3 5 4" xfId="7793" xr:uid="{A9E8205B-6AF4-487E-9A56-8E2C07D2A7C3}"/>
    <cellStyle name="40% - Accent6 3 5 4 2" xfId="14986" xr:uid="{F318204C-D23B-4052-95CD-01B565809754}"/>
    <cellStyle name="40% - Accent6 3 5 5" xfId="9474" xr:uid="{D6C91996-2F65-4787-BB76-CF39A449F5D0}"/>
    <cellStyle name="40% - Accent6 3 5 5 2" xfId="16457" xr:uid="{18EE7867-CB45-4FB3-BB1F-8052D7F00768}"/>
    <cellStyle name="40% - Accent6 3 5 6" xfId="10329" xr:uid="{051CF9C1-1B99-4AFF-B939-631034218FBE}"/>
    <cellStyle name="40% - Accent6 3 6" xfId="3589" xr:uid="{D3603AF1-94BB-4042-9383-4A8CB16E369A}"/>
    <cellStyle name="40% - Accent6 3 6 2" xfId="7794" xr:uid="{0CED27C4-91E0-471C-BCFE-02C6B0127182}"/>
    <cellStyle name="40% - Accent6 3 6 2 2" xfId="14987" xr:uid="{7BB6A91E-0D22-4F02-8ED9-EDB931374586}"/>
    <cellStyle name="40% - Accent6 3 6 3" xfId="8751" xr:uid="{A9E1CA6D-CD12-4811-A589-A61F3D8E401F}"/>
    <cellStyle name="40% - Accent6 3 6 3 2" xfId="15781" xr:uid="{B209155F-0B69-40EA-A0F2-59D79EC4E983}"/>
    <cellStyle name="40% - Accent6 3 6 4" xfId="11257" xr:uid="{26470E57-83D9-4BF1-9AD7-A35DE23B923E}"/>
    <cellStyle name="40% - Accent6 3 7" xfId="4188" xr:uid="{8398A1D0-5520-4203-BA65-A62C6F8DE06F}"/>
    <cellStyle name="40% - Accent6 3 7 2" xfId="11590" xr:uid="{542E0529-C1F0-46DF-B1C9-69D8BA8AE566}"/>
    <cellStyle name="40% - Accent6 3 8" xfId="5338" xr:uid="{D4BBF710-DBA2-4663-9D21-2DE5435C8596}"/>
    <cellStyle name="40% - Accent6 3 8 2" xfId="12750" xr:uid="{48247584-2371-4096-BE1F-5144745C07DD}"/>
    <cellStyle name="40% - Accent6 3 9" xfId="5742" xr:uid="{BC1229DD-1941-4BA5-9967-554CB3B7C22E}"/>
    <cellStyle name="40% - Accent6 3 9 2" xfId="12925" xr:uid="{B4867023-2C75-4A54-9478-23CA529126A7}"/>
    <cellStyle name="40% - Accent6 30" xfId="950" xr:uid="{F390C39C-1E70-4457-A4DE-9A0B143BA023}"/>
    <cellStyle name="40% - Accent6 30 2" xfId="16520" xr:uid="{032EE18C-1287-4EF7-B6F3-5E4D1FC2A487}"/>
    <cellStyle name="40% - Accent6 31" xfId="963" xr:uid="{6AFBE398-F1AB-4A01-9006-C958EED66A97}"/>
    <cellStyle name="40% - Accent6 32" xfId="976" xr:uid="{D354F8AB-C20A-44C5-AEF7-CA27C47FB126}"/>
    <cellStyle name="40% - Accent6 33" xfId="989" xr:uid="{8819A021-BAC1-4264-88E8-BA32DF21CF8B}"/>
    <cellStyle name="40% - Accent6 34" xfId="1002" xr:uid="{42B0E748-04F4-401F-9896-41B55906E26F}"/>
    <cellStyle name="40% - Accent6 35" xfId="1015" xr:uid="{B94B4E60-CA86-41DB-802D-9B022FE03C30}"/>
    <cellStyle name="40% - Accent6 36" xfId="1028" xr:uid="{1A490023-1B0B-4ACF-856A-ECDE76BD42FE}"/>
    <cellStyle name="40% - Accent6 37" xfId="1049" xr:uid="{627C73D1-E0CA-4587-A6B9-0F15CBEF270D}"/>
    <cellStyle name="40% - Accent6 38" xfId="1069" xr:uid="{415382B8-4E64-4CD7-B446-0D1F2D3528FB}"/>
    <cellStyle name="40% - Accent6 39" xfId="555" xr:uid="{EB940F23-0909-43B1-A80A-85BF9B867322}"/>
    <cellStyle name="40% - Accent6 4" xfId="236" xr:uid="{0290BDA2-6AFD-4437-BCE8-AF0B4D894C55}"/>
    <cellStyle name="40% - Accent6 4 10" xfId="7795" xr:uid="{BCFA46B3-2705-46EB-B939-9096FBF83469}"/>
    <cellStyle name="40% - Accent6 4 10 2" xfId="14988" xr:uid="{43BE3C02-C6BC-436D-8F76-C6B9F92487DE}"/>
    <cellStyle name="40% - Accent6 4 11" xfId="8126" xr:uid="{340B146C-1B12-4E8B-B73C-D9BA132E3445}"/>
    <cellStyle name="40% - Accent6 4 11 2" xfId="15154" xr:uid="{824F3694-FBAF-48CA-B4AA-335BF3A26129}"/>
    <cellStyle name="40% - Accent6 4 12" xfId="10330" xr:uid="{B8598D9E-5144-484D-AECE-06409702D7FB}"/>
    <cellStyle name="40% - Accent6 4 13" xfId="1875" xr:uid="{4CE45D0E-C44E-45EB-BB05-497081AD9B7B}"/>
    <cellStyle name="40% - Accent6 4 2" xfId="603" xr:uid="{9833B6AF-0572-4C67-A65D-490DBEB34657}"/>
    <cellStyle name="40% - Accent6 4 2 10" xfId="8269" xr:uid="{4DB4E65D-9DB5-4DA4-B7B2-D79465F8FF47}"/>
    <cellStyle name="40% - Accent6 4 2 10 2" xfId="15297" xr:uid="{A3F63FE9-6F0F-4726-BED8-4FD69CBD3545}"/>
    <cellStyle name="40% - Accent6 4 2 11" xfId="10331" xr:uid="{97047708-1A23-4D4A-810D-5F1C413E8636}"/>
    <cellStyle name="40% - Accent6 4 2 12" xfId="1876" xr:uid="{EA4AD91F-CB4E-4DEA-8335-996D0D34E938}"/>
    <cellStyle name="40% - Accent6 4 2 2" xfId="1877" xr:uid="{F3B6A3FA-8106-4932-9598-D9DEA9EC0251}"/>
    <cellStyle name="40% - Accent6 4 2 2 10" xfId="10332" xr:uid="{05737AA9-0BC2-4393-AF38-8CE2F6C28612}"/>
    <cellStyle name="40% - Accent6 4 2 2 2" xfId="1878" xr:uid="{4D89F7D1-E003-4FB4-BCFC-7FC2A69CCF42}"/>
    <cellStyle name="40% - Accent6 4 2 2 2 2" xfId="3601" xr:uid="{1098DECE-38B2-42B1-863C-D69F0277DEDC}"/>
    <cellStyle name="40% - Accent6 4 2 2 2 2 2" xfId="11269" xr:uid="{1B237DD2-C001-4004-B270-AFF8FC483901}"/>
    <cellStyle name="40% - Accent6 4 2 2 2 3" xfId="5350" xr:uid="{4888443B-0517-457B-8756-C9DACE61C5A3}"/>
    <cellStyle name="40% - Accent6 4 2 2 2 3 2" xfId="12762" xr:uid="{C95FFA58-611C-4FCD-8098-6D6BF1AB7890}"/>
    <cellStyle name="40% - Accent6 4 2 2 2 4" xfId="7798" xr:uid="{6E69A325-85F0-4802-AF29-B779497557FF}"/>
    <cellStyle name="40% - Accent6 4 2 2 2 4 2" xfId="14991" xr:uid="{5D226F5F-F81D-463B-B615-D8D226B61F3F}"/>
    <cellStyle name="40% - Accent6 4 2 2 2 5" xfId="9137" xr:uid="{919CAE32-25DC-41E8-8DC5-B7ED8B8BB197}"/>
    <cellStyle name="40% - Accent6 4 2 2 2 5 2" xfId="16167" xr:uid="{4C9B568D-15AB-46A2-B6ED-7F5A5EF15F14}"/>
    <cellStyle name="40% - Accent6 4 2 2 2 6" xfId="10333" xr:uid="{8D069C8A-A2B5-4937-87F5-3EEB1B2076FE}"/>
    <cellStyle name="40% - Accent6 4 2 2 3" xfId="3600" xr:uid="{04ECD2BF-1E01-417A-BCE1-84185D39A04D}"/>
    <cellStyle name="40% - Accent6 4 2 2 3 2" xfId="7799" xr:uid="{00517F0D-9093-464E-8F4D-B7C458BE6AA9}"/>
    <cellStyle name="40% - Accent6 4 2 2 3 2 2" xfId="14992" xr:uid="{475DA9D4-F9E6-401A-958A-E636EF000AC9}"/>
    <cellStyle name="40% - Accent6 4 2 2 3 3" xfId="11268" xr:uid="{C457F0F0-BB23-49E7-AB82-013452E9F917}"/>
    <cellStyle name="40% - Accent6 4 2 2 4" xfId="4590" xr:uid="{FD873AEC-A942-410B-8E5E-436D27CC4173}"/>
    <cellStyle name="40% - Accent6 4 2 2 4 2" xfId="11989" xr:uid="{5FDDBE52-A5C3-44FD-871F-4762255D0B02}"/>
    <cellStyle name="40% - Accent6 4 2 2 5" xfId="5349" xr:uid="{BCFEEDBD-8C2F-4BCB-B2B8-8B3540BD0B21}"/>
    <cellStyle name="40% - Accent6 4 2 2 5 2" xfId="12761" xr:uid="{256B4D7C-2620-4BB5-A304-894CB8CEA0D0}"/>
    <cellStyle name="40% - Accent6 4 2 2 6" xfId="6128" xr:uid="{8FF2C6DF-4BD0-49C9-9ECF-5E7BAB6AB385}"/>
    <cellStyle name="40% - Accent6 4 2 2 6 2" xfId="13311" xr:uid="{7B9B7F5F-2FC4-4475-8A57-108F4A408B88}"/>
    <cellStyle name="40% - Accent6 4 2 2 7" xfId="6697" xr:uid="{2111D34D-8ED8-407D-9487-54C2D2764A15}"/>
    <cellStyle name="40% - Accent6 4 2 2 7 2" xfId="13890" xr:uid="{B53447A0-1A41-43E1-A2E6-E81E13F22539}"/>
    <cellStyle name="40% - Accent6 4 2 2 8" xfId="7797" xr:uid="{6FD44993-4C3F-4608-9286-B109A66A826D}"/>
    <cellStyle name="40% - Accent6 4 2 2 8 2" xfId="14990" xr:uid="{6B0401D1-4A27-4157-A0F3-B2E06F950EC0}"/>
    <cellStyle name="40% - Accent6 4 2 2 9" xfId="8558" xr:uid="{501B7DE8-61A6-43CF-B99D-3B7AFAF038DF}"/>
    <cellStyle name="40% - Accent6 4 2 2 9 2" xfId="15586" xr:uid="{2BDBF518-1674-4451-A062-7CBD12037070}"/>
    <cellStyle name="40% - Accent6 4 2 3" xfId="1879" xr:uid="{2D25DCC5-CFC6-4C91-B38E-43229CD9C0EF}"/>
    <cellStyle name="40% - Accent6 4 2 3 2" xfId="3602" xr:uid="{55C9076D-4573-4853-94C6-EDDF2C08BBF9}"/>
    <cellStyle name="40% - Accent6 4 2 3 2 2" xfId="11270" xr:uid="{68D0D541-B1DA-4DC0-9FD9-F88CDAF1F366}"/>
    <cellStyle name="40% - Accent6 4 2 3 3" xfId="5351" xr:uid="{28884991-D9F7-409D-ABB2-8F3C6719817B}"/>
    <cellStyle name="40% - Accent6 4 2 3 3 2" xfId="12763" xr:uid="{B62D70D4-BFF7-41F4-9924-B60DBE0AD81C}"/>
    <cellStyle name="40% - Accent6 4 2 3 4" xfId="7800" xr:uid="{4F8DC00B-C4E9-402F-A015-3395EA030511}"/>
    <cellStyle name="40% - Accent6 4 2 3 4 2" xfId="14993" xr:uid="{94C0347B-E7CB-4A20-A315-A5C2165016AF}"/>
    <cellStyle name="40% - Accent6 4 2 3 5" xfId="8848" xr:uid="{A2BD4A70-1286-49C3-B50F-99CD64E44404}"/>
    <cellStyle name="40% - Accent6 4 2 3 5 2" xfId="15878" xr:uid="{7FA0FA7B-A83E-4581-A231-F133366A52A9}"/>
    <cellStyle name="40% - Accent6 4 2 3 6" xfId="10334" xr:uid="{DDEA5353-E0DA-474A-A7E1-9421845B1653}"/>
    <cellStyle name="40% - Accent6 4 2 4" xfId="3599" xr:uid="{A9AE922A-57E8-4C50-8775-724075B1C998}"/>
    <cellStyle name="40% - Accent6 4 2 4 2" xfId="7801" xr:uid="{2AD69E84-B464-4134-B5A0-4E426E743770}"/>
    <cellStyle name="40% - Accent6 4 2 4 2 2" xfId="14994" xr:uid="{37A8FB93-7375-48B2-A1AB-A8B33747D8D6}"/>
    <cellStyle name="40% - Accent6 4 2 4 3" xfId="11267" xr:uid="{5F21937C-DDEC-4C33-88DA-C46E4D877718}"/>
    <cellStyle name="40% - Accent6 4 2 5" xfId="4290" xr:uid="{28B47F06-6422-4FB8-8F6C-0F4761D4D185}"/>
    <cellStyle name="40% - Accent6 4 2 5 2" xfId="11692" xr:uid="{B59CD8C6-2C64-47A3-ABE9-807F34D7C0DA}"/>
    <cellStyle name="40% - Accent6 4 2 6" xfId="5348" xr:uid="{1380E9E5-DD74-4BC3-AE5A-1C2B8923CC5E}"/>
    <cellStyle name="40% - Accent6 4 2 6 2" xfId="12760" xr:uid="{69031D93-5B2F-4D03-B63E-396E67C74CD2}"/>
    <cellStyle name="40% - Accent6 4 2 7" xfId="5839" xr:uid="{BFB7E1DD-3BD2-4EA8-BE6D-4C380CF9F09E}"/>
    <cellStyle name="40% - Accent6 4 2 7 2" xfId="13022" xr:uid="{71EF93D0-A414-4C42-A6BB-89E88E6C6A46}"/>
    <cellStyle name="40% - Accent6 4 2 8" xfId="6408" xr:uid="{FDF819FF-2E3D-4AD7-9E2D-3778DAD1E2E5}"/>
    <cellStyle name="40% - Accent6 4 2 8 2" xfId="13601" xr:uid="{5739349B-4BDA-4ED7-BBB9-938A99DF5479}"/>
    <cellStyle name="40% - Accent6 4 2 9" xfId="7796" xr:uid="{2AB552B5-5981-44E9-AAD1-10F01ACB7051}"/>
    <cellStyle name="40% - Accent6 4 2 9 2" xfId="14989" xr:uid="{02F5E71D-3BA5-4464-8890-53338C84BB3B}"/>
    <cellStyle name="40% - Accent6 4 3" xfId="1880" xr:uid="{1A415472-732D-47E1-8FAF-3355D72BA2B2}"/>
    <cellStyle name="40% - Accent6 4 3 10" xfId="10335" xr:uid="{534CB747-408C-4C9F-BF68-96F569F2EEA8}"/>
    <cellStyle name="40% - Accent6 4 3 2" xfId="1881" xr:uid="{06B24D13-80BA-467D-8BFC-05945A483B70}"/>
    <cellStyle name="40% - Accent6 4 3 2 2" xfId="3604" xr:uid="{72C9D0F7-067D-4C8D-BF27-4F5A4F57CA44}"/>
    <cellStyle name="40% - Accent6 4 3 2 2 2" xfId="11272" xr:uid="{373654D2-4996-4317-A5F0-FA0C79116E97}"/>
    <cellStyle name="40% - Accent6 4 3 2 3" xfId="5353" xr:uid="{E1992FA0-6E98-4100-B2B0-06E6F4B28519}"/>
    <cellStyle name="40% - Accent6 4 3 2 3 2" xfId="12765" xr:uid="{2935202D-D90A-4573-826D-1A71E135E056}"/>
    <cellStyle name="40% - Accent6 4 3 2 4" xfId="7803" xr:uid="{6AF3C563-66C1-43D9-B1ED-DAF281CA9C6B}"/>
    <cellStyle name="40% - Accent6 4 3 2 4 2" xfId="14996" xr:uid="{5B24900F-6437-4DD8-87C0-4A946F20DEAD}"/>
    <cellStyle name="40% - Accent6 4 3 2 5" xfId="8997" xr:uid="{4C8A6F84-CCD4-453A-9B08-86EE6B6DD127}"/>
    <cellStyle name="40% - Accent6 4 3 2 5 2" xfId="16027" xr:uid="{049ED4D5-2FF3-4CC8-B94B-1BF26553B1B7}"/>
    <cellStyle name="40% - Accent6 4 3 2 6" xfId="10336" xr:uid="{A5029905-6C2D-4E2B-A5E3-884499710FD7}"/>
    <cellStyle name="40% - Accent6 4 3 3" xfId="3603" xr:uid="{AB8CB14C-9D0C-42DE-BF65-5BFC4338CACB}"/>
    <cellStyle name="40% - Accent6 4 3 3 2" xfId="7804" xr:uid="{3720742A-7E58-4D33-B333-8C08F47B2D48}"/>
    <cellStyle name="40% - Accent6 4 3 3 2 2" xfId="14997" xr:uid="{4FA9E516-AB2D-4FF0-B697-A2A582F7D24F}"/>
    <cellStyle name="40% - Accent6 4 3 3 3" xfId="11271" xr:uid="{9397BA4F-2009-4A53-9BF8-3B10A438B577}"/>
    <cellStyle name="40% - Accent6 4 3 4" xfId="4450" xr:uid="{7AE3C604-D1D0-46E8-86D8-A072038DBB15}"/>
    <cellStyle name="40% - Accent6 4 3 4 2" xfId="11849" xr:uid="{56ED4531-A9F3-4DCF-854F-CF43FDFC560B}"/>
    <cellStyle name="40% - Accent6 4 3 5" xfId="5352" xr:uid="{CECDA03A-3535-4476-A512-D11E94BA8685}"/>
    <cellStyle name="40% - Accent6 4 3 5 2" xfId="12764" xr:uid="{3C58E5EE-CA44-44F0-9B49-2B945939C70F}"/>
    <cellStyle name="40% - Accent6 4 3 6" xfId="5988" xr:uid="{143687BA-4C8E-419A-9964-B219DDBDE848}"/>
    <cellStyle name="40% - Accent6 4 3 6 2" xfId="13171" xr:uid="{B8D98536-2730-443D-9F4D-ED6A4B443241}"/>
    <cellStyle name="40% - Accent6 4 3 7" xfId="6557" xr:uid="{AA2D8E16-36F3-4718-AE57-FE21C0D0F3FE}"/>
    <cellStyle name="40% - Accent6 4 3 7 2" xfId="13750" xr:uid="{A787DE17-8DF8-46A6-AA91-08D6E6220688}"/>
    <cellStyle name="40% - Accent6 4 3 8" xfId="7802" xr:uid="{8202B948-68B3-4907-9CAF-2CD5A0AE7BA5}"/>
    <cellStyle name="40% - Accent6 4 3 8 2" xfId="14995" xr:uid="{0D832D72-2C59-4F67-AF2F-482BB1C5645A}"/>
    <cellStyle name="40% - Accent6 4 3 9" xfId="8418" xr:uid="{68CFB714-2C22-4019-A71D-B695EEDE737B}"/>
    <cellStyle name="40% - Accent6 4 3 9 2" xfId="15446" xr:uid="{A615C6A5-C5B0-4D2A-9232-5B25BF04E3CA}"/>
    <cellStyle name="40% - Accent6 4 4" xfId="1882" xr:uid="{6A11314A-E48B-44A8-9D31-E99D25D41042}"/>
    <cellStyle name="40% - Accent6 4 4 2" xfId="3605" xr:uid="{A16CAC4D-AEE0-4723-8713-FB25A6A5526C}"/>
    <cellStyle name="40% - Accent6 4 4 2 2" xfId="11273" xr:uid="{0664ACF4-B351-45E7-A008-D999BFD7EE12}"/>
    <cellStyle name="40% - Accent6 4 4 3" xfId="5354" xr:uid="{AA2C57F6-389A-4CE2-9996-3F481D2E82D4}"/>
    <cellStyle name="40% - Accent6 4 4 3 2" xfId="12766" xr:uid="{351BF062-EB2F-4859-8CC6-DDDF5E1AA2E5}"/>
    <cellStyle name="40% - Accent6 4 4 4" xfId="7805" xr:uid="{2E7E88C1-469C-41C3-B754-D66238AEDC4A}"/>
    <cellStyle name="40% - Accent6 4 4 4 2" xfId="14998" xr:uid="{8A88040F-8842-45FD-B5CC-0C9C941875F4}"/>
    <cellStyle name="40% - Accent6 4 4 5" xfId="8705" xr:uid="{711AC22D-1A57-47B4-898E-FE5E83063B1D}"/>
    <cellStyle name="40% - Accent6 4 4 5 2" xfId="15735" xr:uid="{253F5D8E-DB9F-49B4-98BE-3A34AE457696}"/>
    <cellStyle name="40% - Accent6 4 4 6" xfId="10337" xr:uid="{37DB3C92-DB73-4897-9F6B-F3662958BDF1}"/>
    <cellStyle name="40% - Accent6 4 5" xfId="3598" xr:uid="{4959013B-5C12-473F-9C1E-F133E42522FC}"/>
    <cellStyle name="40% - Accent6 4 5 2" xfId="7806" xr:uid="{8B32CEE0-E0B6-40FC-99BD-4A8112103E62}"/>
    <cellStyle name="40% - Accent6 4 5 2 2" xfId="14999" xr:uid="{6F07B175-8FC7-4248-A6CA-465FAE406818}"/>
    <cellStyle name="40% - Accent6 4 5 3" xfId="11266" xr:uid="{6D432CE7-277B-4FA2-9E61-31E98DC3B5FB}"/>
    <cellStyle name="40% - Accent6 4 6" xfId="4121" xr:uid="{B170732B-7CDC-4859-8AB8-864F1C224165}"/>
    <cellStyle name="40% - Accent6 4 6 2" xfId="11523" xr:uid="{011B0487-45E5-4223-9F1C-B0F9B6A2EF66}"/>
    <cellStyle name="40% - Accent6 4 7" xfId="5347" xr:uid="{4AED0B0D-9627-4468-A22E-322460846AC5}"/>
    <cellStyle name="40% - Accent6 4 7 2" xfId="12759" xr:uid="{611220BD-B45F-413C-AB10-9FE870F5A058}"/>
    <cellStyle name="40% - Accent6 4 8" xfId="5696" xr:uid="{588E2167-DE32-43FD-BEA9-8AA29DBD342A}"/>
    <cellStyle name="40% - Accent6 4 8 2" xfId="12879" xr:uid="{B4B4D130-6973-4AD5-A9BC-D876A14F8D71}"/>
    <cellStyle name="40% - Accent6 4 9" xfId="6265" xr:uid="{6E36C623-A3BB-4205-8640-5876D817942A}"/>
    <cellStyle name="40% - Accent6 4 9 2" xfId="13458" xr:uid="{44D04841-6A80-4226-800F-FD54CF5FB793}"/>
    <cellStyle name="40% - Accent6 40" xfId="1088" xr:uid="{D3B9BF61-EF74-4398-81B6-088A893CED5B}"/>
    <cellStyle name="40% - Accent6 41" xfId="1154" xr:uid="{49B91A15-BAAC-4D39-9DF0-306C2357A736}"/>
    <cellStyle name="40% - Accent6 5" xfId="249" xr:uid="{EAD291B8-0BFD-4174-9F1F-BCB017825332}"/>
    <cellStyle name="40% - Accent6 5 10" xfId="7807" xr:uid="{7C4A0B57-AC27-437A-A4E4-009FF8BFDC73}"/>
    <cellStyle name="40% - Accent6 5 10 2" xfId="15000" xr:uid="{1FD4F68B-F0B9-4323-95B8-72078889C701}"/>
    <cellStyle name="40% - Accent6 5 11" xfId="8109" xr:uid="{C1230488-C45B-48F3-927F-338FB977A791}"/>
    <cellStyle name="40% - Accent6 5 11 2" xfId="15137" xr:uid="{EECCDD39-2323-4BB4-8D9C-1C2CAE6945CF}"/>
    <cellStyle name="40% - Accent6 5 12" xfId="10338" xr:uid="{9870D5B3-8136-459F-B9E9-873EDF14AC66}"/>
    <cellStyle name="40% - Accent6 5 13" xfId="1883" xr:uid="{FE62DAF1-5D10-439B-8C91-C29D5974346F}"/>
    <cellStyle name="40% - Accent6 5 2" xfId="616" xr:uid="{D6405FE6-DFF0-4B88-ABEB-BEF90F4D084E}"/>
    <cellStyle name="40% - Accent6 5 2 10" xfId="8252" xr:uid="{CB337B32-46F1-4B59-BE8B-C1BF8849BFFC}"/>
    <cellStyle name="40% - Accent6 5 2 10 2" xfId="15280" xr:uid="{7782D996-4212-413A-987A-6981C8D530D1}"/>
    <cellStyle name="40% - Accent6 5 2 11" xfId="10339" xr:uid="{198E747D-C9BF-454C-BBCC-724E8F5686AF}"/>
    <cellStyle name="40% - Accent6 5 2 12" xfId="1884" xr:uid="{3B45BEAD-DE17-484E-B93A-73217B100D50}"/>
    <cellStyle name="40% - Accent6 5 2 2" xfId="1885" xr:uid="{F395B0E9-A768-4CEB-93F9-09554325C08D}"/>
    <cellStyle name="40% - Accent6 5 2 2 10" xfId="10340" xr:uid="{42F77893-1C31-4F7B-BEC0-3E5C4F1CA450}"/>
    <cellStyle name="40% - Accent6 5 2 2 2" xfId="1886" xr:uid="{F49B7F2F-AAFB-41D9-9D4F-8D8241BE582D}"/>
    <cellStyle name="40% - Accent6 5 2 2 2 2" xfId="3609" xr:uid="{F5DD98DA-6B66-4E4B-B861-D55FC65FE7AA}"/>
    <cellStyle name="40% - Accent6 5 2 2 2 2 2" xfId="11277" xr:uid="{B291D580-67C8-427C-BD93-5B6B6820A8BE}"/>
    <cellStyle name="40% - Accent6 5 2 2 2 3" xfId="5358" xr:uid="{E3C2D742-E96F-4CD0-8E11-4657FC3751CD}"/>
    <cellStyle name="40% - Accent6 5 2 2 2 3 2" xfId="12770" xr:uid="{2282D1BF-26C9-46A7-9113-D56DCE9D0E55}"/>
    <cellStyle name="40% - Accent6 5 2 2 2 4" xfId="7810" xr:uid="{C6007D11-11A1-4C31-B558-DDF1DA15CF2F}"/>
    <cellStyle name="40% - Accent6 5 2 2 2 4 2" xfId="15003" xr:uid="{B90CB799-B4D3-401F-9B40-878F304491E9}"/>
    <cellStyle name="40% - Accent6 5 2 2 2 5" xfId="9120" xr:uid="{22D537C6-D9C8-4660-BCDB-4C5716B962D4}"/>
    <cellStyle name="40% - Accent6 5 2 2 2 5 2" xfId="16150" xr:uid="{E251A5BD-3F46-4F88-8C97-FF42FD919497}"/>
    <cellStyle name="40% - Accent6 5 2 2 2 6" xfId="10341" xr:uid="{F07DDFC1-C8A0-4279-815E-FB07FC1F2E55}"/>
    <cellStyle name="40% - Accent6 5 2 2 3" xfId="3608" xr:uid="{9C0897E4-F95C-41BA-87FA-8C76F7F9F71D}"/>
    <cellStyle name="40% - Accent6 5 2 2 3 2" xfId="7811" xr:uid="{8FD51BE1-8422-4E00-BEEB-7F4714CB3019}"/>
    <cellStyle name="40% - Accent6 5 2 2 3 2 2" xfId="15004" xr:uid="{6EC005FF-FF05-422C-988C-8EA4C60550B9}"/>
    <cellStyle name="40% - Accent6 5 2 2 3 3" xfId="11276" xr:uid="{F4687791-405E-4430-9868-3A4184447473}"/>
    <cellStyle name="40% - Accent6 5 2 2 4" xfId="4573" xr:uid="{D307DFF3-769F-4F25-8A40-B8F8C5F2AF43}"/>
    <cellStyle name="40% - Accent6 5 2 2 4 2" xfId="11972" xr:uid="{658F4541-68CC-4E60-9B9D-1BF3532E0080}"/>
    <cellStyle name="40% - Accent6 5 2 2 5" xfId="5357" xr:uid="{CA0031CE-747B-4FC4-A8C8-ECDAA595F960}"/>
    <cellStyle name="40% - Accent6 5 2 2 5 2" xfId="12769" xr:uid="{CB8976C7-0313-4B22-87E8-2C16C2AEFD96}"/>
    <cellStyle name="40% - Accent6 5 2 2 6" xfId="6111" xr:uid="{19A3595C-515E-4557-81B5-A98104133B40}"/>
    <cellStyle name="40% - Accent6 5 2 2 6 2" xfId="13294" xr:uid="{2B5AF399-A154-46D2-B96E-FB3B0BFA83E3}"/>
    <cellStyle name="40% - Accent6 5 2 2 7" xfId="6680" xr:uid="{AD74BBBC-7E02-4A29-8760-6091536C3548}"/>
    <cellStyle name="40% - Accent6 5 2 2 7 2" xfId="13873" xr:uid="{B90095B3-420B-49A3-B37F-09123A5251CA}"/>
    <cellStyle name="40% - Accent6 5 2 2 8" xfId="7809" xr:uid="{06C40D6B-3C56-4026-89A4-FF666F0BEEBD}"/>
    <cellStyle name="40% - Accent6 5 2 2 8 2" xfId="15002" xr:uid="{8D2C2A21-6C02-4F9C-AE7F-52D839AC2654}"/>
    <cellStyle name="40% - Accent6 5 2 2 9" xfId="8541" xr:uid="{5D609E0F-A97D-4AD3-A7CF-CFD106EAE7FF}"/>
    <cellStyle name="40% - Accent6 5 2 2 9 2" xfId="15569" xr:uid="{DD1240FB-4215-4217-916D-65C2A285FE04}"/>
    <cellStyle name="40% - Accent6 5 2 3" xfId="1887" xr:uid="{97F5DE2D-B686-46BD-87A6-C5E9105BB0FA}"/>
    <cellStyle name="40% - Accent6 5 2 3 2" xfId="3610" xr:uid="{D3DB13AE-0634-4197-8790-00CB5380C121}"/>
    <cellStyle name="40% - Accent6 5 2 3 2 2" xfId="11278" xr:uid="{1ED27696-C73B-4896-88CE-8541F66575A8}"/>
    <cellStyle name="40% - Accent6 5 2 3 3" xfId="5359" xr:uid="{0EF6D7A0-9113-4895-BFF4-66F36DC0A7DE}"/>
    <cellStyle name="40% - Accent6 5 2 3 3 2" xfId="12771" xr:uid="{BBCD8942-BDF1-4A04-831B-274167B6C8B3}"/>
    <cellStyle name="40% - Accent6 5 2 3 4" xfId="7812" xr:uid="{E62757C5-E2B8-4E50-B6B6-4BAF4322C16F}"/>
    <cellStyle name="40% - Accent6 5 2 3 4 2" xfId="15005" xr:uid="{F0668764-FE87-4F28-84CD-274F63C8F7D2}"/>
    <cellStyle name="40% - Accent6 5 2 3 5" xfId="8831" xr:uid="{931599DC-B92E-4F20-9810-7EE3B954DDB0}"/>
    <cellStyle name="40% - Accent6 5 2 3 5 2" xfId="15861" xr:uid="{93762985-7C1D-4D63-A9D4-4C017414BDC1}"/>
    <cellStyle name="40% - Accent6 5 2 3 6" xfId="10342" xr:uid="{024733A4-F7FB-4701-8735-2D397D35763B}"/>
    <cellStyle name="40% - Accent6 5 2 4" xfId="3607" xr:uid="{FB9BC3F9-099C-41F3-8318-E84C658B188B}"/>
    <cellStyle name="40% - Accent6 5 2 4 2" xfId="7813" xr:uid="{9B910A06-0940-43B6-BCF3-01F37D947BBD}"/>
    <cellStyle name="40% - Accent6 5 2 4 2 2" xfId="15006" xr:uid="{BF509E73-3418-4998-B774-89039A1DF271}"/>
    <cellStyle name="40% - Accent6 5 2 4 3" xfId="11275" xr:uid="{14B1A116-A36F-46F2-B253-E50B3BFE527A}"/>
    <cellStyle name="40% - Accent6 5 2 5" xfId="4273" xr:uid="{E01D45C8-AF7E-4A87-A1AC-A3B2634A62E0}"/>
    <cellStyle name="40% - Accent6 5 2 5 2" xfId="11675" xr:uid="{FC7F702D-A02A-4024-AA08-30697085E50D}"/>
    <cellStyle name="40% - Accent6 5 2 6" xfId="5356" xr:uid="{111090B5-D3E9-4C98-BBD3-3BADB4F879A2}"/>
    <cellStyle name="40% - Accent6 5 2 6 2" xfId="12768" xr:uid="{12BC67B9-7069-434F-9F52-B8B4D2B38DA1}"/>
    <cellStyle name="40% - Accent6 5 2 7" xfId="5822" xr:uid="{98374E1D-848A-4F37-83A3-AC6A77E4B486}"/>
    <cellStyle name="40% - Accent6 5 2 7 2" xfId="13005" xr:uid="{02F5E143-1B5B-43C2-9ABC-7F381916D6E3}"/>
    <cellStyle name="40% - Accent6 5 2 8" xfId="6391" xr:uid="{8315EF49-812D-4600-8DAC-C85D71B7B92B}"/>
    <cellStyle name="40% - Accent6 5 2 8 2" xfId="13584" xr:uid="{58A16205-54E4-4847-A885-15B8FFD17F87}"/>
    <cellStyle name="40% - Accent6 5 2 9" xfId="7808" xr:uid="{076565B0-8B66-47BA-9B78-FC5E2F8AE3EE}"/>
    <cellStyle name="40% - Accent6 5 2 9 2" xfId="15001" xr:uid="{C7B7D7AA-C568-4C35-9067-A0F90958F812}"/>
    <cellStyle name="40% - Accent6 5 3" xfId="1888" xr:uid="{082A1E3E-7E3F-42E9-8648-3CF59CD36613}"/>
    <cellStyle name="40% - Accent6 5 3 10" xfId="10343" xr:uid="{9194FCE7-38F5-4946-A7E8-ABF82283EAFA}"/>
    <cellStyle name="40% - Accent6 5 3 2" xfId="1889" xr:uid="{B7E913AD-F66D-4202-8484-6303322E8865}"/>
    <cellStyle name="40% - Accent6 5 3 2 2" xfId="3612" xr:uid="{927F289E-36B2-45AC-B836-760E2A8E106C}"/>
    <cellStyle name="40% - Accent6 5 3 2 2 2" xfId="11280" xr:uid="{AD7C7BE7-449C-4DBD-AF9B-6F6983C4C919}"/>
    <cellStyle name="40% - Accent6 5 3 2 3" xfId="5361" xr:uid="{2429F1B0-8CAF-4224-BE5F-C5EE8BF83523}"/>
    <cellStyle name="40% - Accent6 5 3 2 3 2" xfId="12773" xr:uid="{B7DA5748-93AA-47C3-A105-AEAFB88FC82E}"/>
    <cellStyle name="40% - Accent6 5 3 2 4" xfId="7815" xr:uid="{D722443E-F5CE-4317-9F22-F8E70669EEBF}"/>
    <cellStyle name="40% - Accent6 5 3 2 4 2" xfId="15008" xr:uid="{AA54B5BE-DC79-480F-AACC-8ACBC0F95645}"/>
    <cellStyle name="40% - Accent6 5 3 2 5" xfId="8980" xr:uid="{E56CFBF2-1E58-4188-96B1-3D96D855D68E}"/>
    <cellStyle name="40% - Accent6 5 3 2 5 2" xfId="16010" xr:uid="{CEC74DB2-588C-4168-B4C0-E617CDD73844}"/>
    <cellStyle name="40% - Accent6 5 3 2 6" xfId="10344" xr:uid="{0F324DBC-FE73-41B8-B3B6-85ECDB8ED419}"/>
    <cellStyle name="40% - Accent6 5 3 3" xfId="3611" xr:uid="{34ED1DFE-3FBB-4776-A37B-98132FADBE49}"/>
    <cellStyle name="40% - Accent6 5 3 3 2" xfId="7816" xr:uid="{2DAB320E-0D41-4BFA-A77D-376499F4E004}"/>
    <cellStyle name="40% - Accent6 5 3 3 2 2" xfId="15009" xr:uid="{FA7A797D-D31C-4AE3-AED6-4CFAFE70024D}"/>
    <cellStyle name="40% - Accent6 5 3 3 3" xfId="11279" xr:uid="{B8053EC6-D36F-4817-9708-A89D19D72A93}"/>
    <cellStyle name="40% - Accent6 5 3 4" xfId="4433" xr:uid="{0AD95BCD-F3A1-41AF-B4E8-8AE90340F299}"/>
    <cellStyle name="40% - Accent6 5 3 4 2" xfId="11832" xr:uid="{CA8C8EB0-CD1A-4734-BE10-9C74AA61C488}"/>
    <cellStyle name="40% - Accent6 5 3 5" xfId="5360" xr:uid="{86C7B18F-1590-4B14-AC49-70EB740D7B28}"/>
    <cellStyle name="40% - Accent6 5 3 5 2" xfId="12772" xr:uid="{34DF96F1-2730-41D6-90C0-B4FAF9453C6C}"/>
    <cellStyle name="40% - Accent6 5 3 6" xfId="5971" xr:uid="{CCDCCE41-2220-4752-96D8-860DB9E1A489}"/>
    <cellStyle name="40% - Accent6 5 3 6 2" xfId="13154" xr:uid="{84C6BE6A-7AE7-4AFD-B175-FEE811B24323}"/>
    <cellStyle name="40% - Accent6 5 3 7" xfId="6540" xr:uid="{61A8DC4A-F559-4750-B4F3-E5491A236ABC}"/>
    <cellStyle name="40% - Accent6 5 3 7 2" xfId="13733" xr:uid="{2F56D495-9462-4659-9326-5061E3DEC610}"/>
    <cellStyle name="40% - Accent6 5 3 8" xfId="7814" xr:uid="{1DA5C1D5-407A-4EC9-97D6-59FD98F7760B}"/>
    <cellStyle name="40% - Accent6 5 3 8 2" xfId="15007" xr:uid="{213D281B-BDB9-4B5C-9738-3BCC931912EF}"/>
    <cellStyle name="40% - Accent6 5 3 9" xfId="8401" xr:uid="{BCFE3168-884E-4C38-822F-02538AE44C14}"/>
    <cellStyle name="40% - Accent6 5 3 9 2" xfId="15429" xr:uid="{940D0DCE-3DBB-423C-8DF5-AAF4A69F950C}"/>
    <cellStyle name="40% - Accent6 5 4" xfId="1890" xr:uid="{9C0FF04C-81B5-4EE1-8DA4-DDF266AD890A}"/>
    <cellStyle name="40% - Accent6 5 4 2" xfId="3613" xr:uid="{51E1B885-CF00-41A9-B973-8FCEAA705C26}"/>
    <cellStyle name="40% - Accent6 5 4 2 2" xfId="11281" xr:uid="{524B48F0-2379-4669-829F-2FCF08458829}"/>
    <cellStyle name="40% - Accent6 5 4 3" xfId="5362" xr:uid="{2D2DB347-3CE2-4419-82E6-3EA36430F4F4}"/>
    <cellStyle name="40% - Accent6 5 4 3 2" xfId="12774" xr:uid="{824F0AF1-6172-4FF3-BBCF-B27063685DA0}"/>
    <cellStyle name="40% - Accent6 5 4 4" xfId="7817" xr:uid="{858E1CF9-77EE-485C-A677-18E03212FA7C}"/>
    <cellStyle name="40% - Accent6 5 4 4 2" xfId="15010" xr:uid="{6D0F64B2-43D1-4F0A-8E13-9379ED6B0DC6}"/>
    <cellStyle name="40% - Accent6 5 4 5" xfId="8688" xr:uid="{FFCF5A6C-C84F-48F3-B1B2-8AC93CC17E99}"/>
    <cellStyle name="40% - Accent6 5 4 5 2" xfId="15718" xr:uid="{1C85009E-6379-4DC4-B0D6-39C803824689}"/>
    <cellStyle name="40% - Accent6 5 4 6" xfId="10345" xr:uid="{6033B2AC-7313-4511-BA3F-DFE23A1A96AE}"/>
    <cellStyle name="40% - Accent6 5 5" xfId="3606" xr:uid="{C5DD0300-1342-45E5-B9FC-F23718432E04}"/>
    <cellStyle name="40% - Accent6 5 5 2" xfId="7818" xr:uid="{9BF0EEEC-1372-4D52-8D12-CF480E226F91}"/>
    <cellStyle name="40% - Accent6 5 5 2 2" xfId="15011" xr:uid="{6F5A3A65-2258-4B2C-A76F-A970FEDD36ED}"/>
    <cellStyle name="40% - Accent6 5 5 3" xfId="11274" xr:uid="{ACF50818-A0A4-4481-A0AB-4770E4E37F85}"/>
    <cellStyle name="40% - Accent6 5 6" xfId="4104" xr:uid="{BE2F8810-5C1E-4AD6-8112-6B614265F2FD}"/>
    <cellStyle name="40% - Accent6 5 6 2" xfId="11506" xr:uid="{F5CEA071-00F3-43EA-AB21-3DE4B2CD1CF6}"/>
    <cellStyle name="40% - Accent6 5 7" xfId="5355" xr:uid="{759998C1-5C93-465F-A33C-43A1B2397CAA}"/>
    <cellStyle name="40% - Accent6 5 7 2" xfId="12767" xr:uid="{44C3CFC3-7639-4C82-BA6F-3AD5B5885A97}"/>
    <cellStyle name="40% - Accent6 5 8" xfId="5679" xr:uid="{65F3CA96-13D4-471F-A18E-401A902410D6}"/>
    <cellStyle name="40% - Accent6 5 8 2" xfId="12862" xr:uid="{476BF7F0-3591-45E4-90CA-F9F883CAECFE}"/>
    <cellStyle name="40% - Accent6 5 9" xfId="6248" xr:uid="{EA414670-B9DA-445A-889C-5E1677A00DC9}"/>
    <cellStyle name="40% - Accent6 5 9 2" xfId="13441" xr:uid="{A13959E4-A397-4F4F-B604-71540DE76591}"/>
    <cellStyle name="40% - Accent6 6" xfId="262" xr:uid="{0CD6F9E6-9796-4EC5-A68A-1823057330EF}"/>
    <cellStyle name="40% - Accent6 6 10" xfId="7819" xr:uid="{4C27DD35-8133-4E4F-8994-B1F866FBB9F5}"/>
    <cellStyle name="40% - Accent6 6 10 2" xfId="15012" xr:uid="{3E187119-76D6-4C96-BF4F-9760A702FB6A}"/>
    <cellStyle name="40% - Accent6 6 11" xfId="8215" xr:uid="{AAF8335D-3758-4651-8ABA-7A397D28A489}"/>
    <cellStyle name="40% - Accent6 6 11 2" xfId="15243" xr:uid="{1A913951-6F57-40E8-BC71-4FF4DA923511}"/>
    <cellStyle name="40% - Accent6 6 12" xfId="10346" xr:uid="{05F6EFBA-8D05-4A4C-9199-B82B4451F194}"/>
    <cellStyle name="40% - Accent6 6 13" xfId="1891" xr:uid="{E3ADC0A6-2579-4D4B-8ED6-E61937270F22}"/>
    <cellStyle name="40% - Accent6 6 2" xfId="629" xr:uid="{C34F77F7-0779-48D4-A086-83B444693842}"/>
    <cellStyle name="40% - Accent6 6 2 10" xfId="8358" xr:uid="{F4DF6E09-AC9E-4D4C-9CAE-4870431CA4A6}"/>
    <cellStyle name="40% - Accent6 6 2 10 2" xfId="15386" xr:uid="{CB7C6B5F-A168-4AF8-82FF-2BDD0633069C}"/>
    <cellStyle name="40% - Accent6 6 2 11" xfId="10347" xr:uid="{63C1AC0C-936D-49E5-BCF1-FB9301498396}"/>
    <cellStyle name="40% - Accent6 6 2 12" xfId="1892" xr:uid="{8B910066-246F-4344-B9FB-51337C804C05}"/>
    <cellStyle name="40% - Accent6 6 2 2" xfId="1893" xr:uid="{797BAB43-2765-4846-8588-0A405C00CA1D}"/>
    <cellStyle name="40% - Accent6 6 2 2 10" xfId="10348" xr:uid="{65B4FA86-BDA2-43B3-8284-767AE2044085}"/>
    <cellStyle name="40% - Accent6 6 2 2 2" xfId="1894" xr:uid="{C7D5A816-E7FE-41F2-B7C1-18B730FA7979}"/>
    <cellStyle name="40% - Accent6 6 2 2 2 2" xfId="3617" xr:uid="{C4F87E55-1E48-4833-B77C-70A50E1E0B8F}"/>
    <cellStyle name="40% - Accent6 6 2 2 2 2 2" xfId="11285" xr:uid="{B613340F-4C7B-485B-83F1-2BF783B920B2}"/>
    <cellStyle name="40% - Accent6 6 2 2 2 3" xfId="5366" xr:uid="{0BEC3217-966F-4A6C-93D3-AAF671914185}"/>
    <cellStyle name="40% - Accent6 6 2 2 2 3 2" xfId="12778" xr:uid="{EEAADF23-5B90-407B-81E0-6E37BA35299D}"/>
    <cellStyle name="40% - Accent6 6 2 2 2 4" xfId="7822" xr:uid="{2F670715-C865-469B-9C91-A10428B86127}"/>
    <cellStyle name="40% - Accent6 6 2 2 2 4 2" xfId="15015" xr:uid="{F70ADC56-7E8C-4F5A-B217-A7948405C1D7}"/>
    <cellStyle name="40% - Accent6 6 2 2 2 5" xfId="9226" xr:uid="{4DC268A2-61DD-4C2B-BAA9-640CB8F6AF51}"/>
    <cellStyle name="40% - Accent6 6 2 2 2 5 2" xfId="16256" xr:uid="{3131481C-1E90-49AC-97A6-F86E4B3190C1}"/>
    <cellStyle name="40% - Accent6 6 2 2 2 6" xfId="10349" xr:uid="{E41BC167-6209-4B02-9FE9-4C32C60B40FA}"/>
    <cellStyle name="40% - Accent6 6 2 2 3" xfId="3616" xr:uid="{7D2D86F9-A1EB-42A5-AABD-5FD2D5C2C70E}"/>
    <cellStyle name="40% - Accent6 6 2 2 3 2" xfId="7823" xr:uid="{91D5A142-4885-4429-B509-4240E8A7B797}"/>
    <cellStyle name="40% - Accent6 6 2 2 3 2 2" xfId="15016" xr:uid="{909731EF-3DA6-4EB8-89A3-647D9EE8248D}"/>
    <cellStyle name="40% - Accent6 6 2 2 3 3" xfId="11284" xr:uid="{5FB4E8CF-E610-4FCA-B3A0-901AC2F848A6}"/>
    <cellStyle name="40% - Accent6 6 2 2 4" xfId="4679" xr:uid="{A1DB1755-3247-4263-9018-E06726C4B697}"/>
    <cellStyle name="40% - Accent6 6 2 2 4 2" xfId="12078" xr:uid="{3E021692-07CF-46D1-B43E-A285C11C5319}"/>
    <cellStyle name="40% - Accent6 6 2 2 5" xfId="5365" xr:uid="{9D7980F0-AA55-41F4-8521-A6C9D965D67F}"/>
    <cellStyle name="40% - Accent6 6 2 2 5 2" xfId="12777" xr:uid="{7CE67138-8AF9-438D-9682-49123FB9C472}"/>
    <cellStyle name="40% - Accent6 6 2 2 6" xfId="6217" xr:uid="{14685920-57E0-4374-BA67-119780974490}"/>
    <cellStyle name="40% - Accent6 6 2 2 6 2" xfId="13400" xr:uid="{E066890B-AE8C-43DC-A558-CCB92EB14E55}"/>
    <cellStyle name="40% - Accent6 6 2 2 7" xfId="6786" xr:uid="{3C6827A2-DECD-4D9F-99AE-6DEA8F80B540}"/>
    <cellStyle name="40% - Accent6 6 2 2 7 2" xfId="13979" xr:uid="{428165DC-E3AF-46E7-A17A-4941EFC9AE56}"/>
    <cellStyle name="40% - Accent6 6 2 2 8" xfId="7821" xr:uid="{4CA2BEEC-1C2F-41D8-97B8-C8ACC321251E}"/>
    <cellStyle name="40% - Accent6 6 2 2 8 2" xfId="15014" xr:uid="{71B0590D-113E-43EF-853D-38F54D4B6F2B}"/>
    <cellStyle name="40% - Accent6 6 2 2 9" xfId="8647" xr:uid="{62CE7FF2-E44D-44F7-9411-FFD094B90898}"/>
    <cellStyle name="40% - Accent6 6 2 2 9 2" xfId="15675" xr:uid="{9CA3DFDF-C24D-4C45-9E9E-41CD1AC2B521}"/>
    <cellStyle name="40% - Accent6 6 2 3" xfId="1895" xr:uid="{F14135DC-58EE-4673-B69F-31B0C573B5E5}"/>
    <cellStyle name="40% - Accent6 6 2 3 2" xfId="3618" xr:uid="{5D912CBF-D046-4F7A-875D-0FA657E24080}"/>
    <cellStyle name="40% - Accent6 6 2 3 2 2" xfId="11286" xr:uid="{31797720-D040-4C1E-98D0-EB8C6CACA994}"/>
    <cellStyle name="40% - Accent6 6 2 3 3" xfId="5367" xr:uid="{F30D0128-FC9F-4220-803B-F5723955C9B0}"/>
    <cellStyle name="40% - Accent6 6 2 3 3 2" xfId="12779" xr:uid="{7295F8D7-BDD9-4FAF-B58F-9D58397218D0}"/>
    <cellStyle name="40% - Accent6 6 2 3 4" xfId="7824" xr:uid="{21DD1DCB-37BC-420A-B6F2-961032937C27}"/>
    <cellStyle name="40% - Accent6 6 2 3 4 2" xfId="15017" xr:uid="{73B9550A-1C9B-49E1-832E-1999F399CBE2}"/>
    <cellStyle name="40% - Accent6 6 2 3 5" xfId="8937" xr:uid="{395CE65E-14B8-4C73-8BCA-2DE89E12A26E}"/>
    <cellStyle name="40% - Accent6 6 2 3 5 2" xfId="15967" xr:uid="{7C0A138F-D227-4B31-A511-570D9F95CDDB}"/>
    <cellStyle name="40% - Accent6 6 2 3 6" xfId="10350" xr:uid="{70B3A921-C38C-45B8-A8A8-5A8AD1266FA0}"/>
    <cellStyle name="40% - Accent6 6 2 4" xfId="3615" xr:uid="{9EC5E3DC-C986-47CF-86AF-9872541BBA54}"/>
    <cellStyle name="40% - Accent6 6 2 4 2" xfId="7825" xr:uid="{FDF46EE1-1039-4FA5-ABF9-C5A5F9E471D1}"/>
    <cellStyle name="40% - Accent6 6 2 4 2 2" xfId="15018" xr:uid="{793542A9-4A28-4A71-846F-3EE66BFE9E9B}"/>
    <cellStyle name="40% - Accent6 6 2 4 3" xfId="11283" xr:uid="{1A5C9312-55DB-40A1-B638-8ACB2121ACA6}"/>
    <cellStyle name="40% - Accent6 6 2 5" xfId="4379" xr:uid="{B24C3788-E478-4934-8690-9A1B744F2DD2}"/>
    <cellStyle name="40% - Accent6 6 2 5 2" xfId="11781" xr:uid="{1FF2BB01-EDCB-4022-A40D-91E8FA40736E}"/>
    <cellStyle name="40% - Accent6 6 2 6" xfId="5364" xr:uid="{E696E2B1-E1D5-49C5-B122-D57002CC8D50}"/>
    <cellStyle name="40% - Accent6 6 2 6 2" xfId="12776" xr:uid="{9386DAAA-C098-4E23-895F-A9A6D3A9053C}"/>
    <cellStyle name="40% - Accent6 6 2 7" xfId="5928" xr:uid="{B3188F9A-1A15-4AEA-9E22-11FC0E491968}"/>
    <cellStyle name="40% - Accent6 6 2 7 2" xfId="13111" xr:uid="{AEF97041-D7E5-42D1-B545-8C5001294060}"/>
    <cellStyle name="40% - Accent6 6 2 8" xfId="6497" xr:uid="{89EA4B83-35E4-4D53-BE0D-B776D7F72371}"/>
    <cellStyle name="40% - Accent6 6 2 8 2" xfId="13690" xr:uid="{F68C2E28-7EFE-42A6-87B1-497B924C9F13}"/>
    <cellStyle name="40% - Accent6 6 2 9" xfId="7820" xr:uid="{53D2DE25-A4BA-4A8E-B9E0-B259C92CC3D5}"/>
    <cellStyle name="40% - Accent6 6 2 9 2" xfId="15013" xr:uid="{E7F5CAF5-ABFF-4526-967C-C937953E87AB}"/>
    <cellStyle name="40% - Accent6 6 3" xfId="1896" xr:uid="{C7D31B76-988F-4B2C-9F46-17326BF7C3B1}"/>
    <cellStyle name="40% - Accent6 6 3 10" xfId="10351" xr:uid="{6DEEE794-ED4F-4CFA-A6F6-E0FFE2CDCCAE}"/>
    <cellStyle name="40% - Accent6 6 3 2" xfId="1897" xr:uid="{48933320-89DB-4364-A295-60DCE1CA4B5E}"/>
    <cellStyle name="40% - Accent6 6 3 2 2" xfId="3620" xr:uid="{BE44B0B1-D352-4506-B6AE-67909D527976}"/>
    <cellStyle name="40% - Accent6 6 3 2 2 2" xfId="11288" xr:uid="{92885B3A-42F2-4062-A895-2A72B0D3D49E}"/>
    <cellStyle name="40% - Accent6 6 3 2 3" xfId="5369" xr:uid="{9E62ED8E-2D91-4821-9C64-D83CAC0FF88F}"/>
    <cellStyle name="40% - Accent6 6 3 2 3 2" xfId="12781" xr:uid="{92EF2E50-921A-4005-80D1-AF43CE302180}"/>
    <cellStyle name="40% - Accent6 6 3 2 4" xfId="7827" xr:uid="{3C0A1F39-7E43-4CCE-9E46-8DEB6B126986}"/>
    <cellStyle name="40% - Accent6 6 3 2 4 2" xfId="15020" xr:uid="{404F6486-86A2-4AF9-8989-BF8468313973}"/>
    <cellStyle name="40% - Accent6 6 3 2 5" xfId="9083" xr:uid="{CD96DE6A-EC2D-4503-9CD4-070D43D1BC1E}"/>
    <cellStyle name="40% - Accent6 6 3 2 5 2" xfId="16113" xr:uid="{344BEFEC-E8A8-4FAD-9DAF-25EEFDCDE79A}"/>
    <cellStyle name="40% - Accent6 6 3 2 6" xfId="10352" xr:uid="{6EF1D20A-5062-47EE-8874-7622222B0D3A}"/>
    <cellStyle name="40% - Accent6 6 3 3" xfId="3619" xr:uid="{BF1FEB9C-A3D9-41D6-B6DF-0A7A799D87DB}"/>
    <cellStyle name="40% - Accent6 6 3 3 2" xfId="7828" xr:uid="{1865240E-C6AC-4A7A-98E5-AF0ECA646133}"/>
    <cellStyle name="40% - Accent6 6 3 3 2 2" xfId="15021" xr:uid="{21F30CF4-4FB6-4764-A30D-E8F7D84F58FE}"/>
    <cellStyle name="40% - Accent6 6 3 3 3" xfId="11287" xr:uid="{65D2950F-513B-4CF1-9739-80365067755B}"/>
    <cellStyle name="40% - Accent6 6 3 4" xfId="4536" xr:uid="{EA62AC71-4935-492C-93C3-7A100A30586B}"/>
    <cellStyle name="40% - Accent6 6 3 4 2" xfId="11935" xr:uid="{AFB3E185-E548-48E8-9E93-A66D5889865A}"/>
    <cellStyle name="40% - Accent6 6 3 5" xfId="5368" xr:uid="{40CA0A7E-A3A2-495A-8800-074F15BEF1A3}"/>
    <cellStyle name="40% - Accent6 6 3 5 2" xfId="12780" xr:uid="{8464EE8F-E658-4B17-AEB8-72CF649675EB}"/>
    <cellStyle name="40% - Accent6 6 3 6" xfId="6074" xr:uid="{E3F1F748-3804-4E72-AF4D-F8EDCA2D17B7}"/>
    <cellStyle name="40% - Accent6 6 3 6 2" xfId="13257" xr:uid="{00B2E018-E1AC-4947-9908-9EE57F11525C}"/>
    <cellStyle name="40% - Accent6 6 3 7" xfId="6643" xr:uid="{7FA140C6-1960-461B-BFBA-C88E8C42B9EE}"/>
    <cellStyle name="40% - Accent6 6 3 7 2" xfId="13836" xr:uid="{D095B4C4-025C-4C16-959A-AD4E7460D02D}"/>
    <cellStyle name="40% - Accent6 6 3 8" xfId="7826" xr:uid="{3B9E452F-C928-4E7E-B026-8175BEF63B1A}"/>
    <cellStyle name="40% - Accent6 6 3 8 2" xfId="15019" xr:uid="{5B9A092D-0C57-4904-BB07-1301B31B22EA}"/>
    <cellStyle name="40% - Accent6 6 3 9" xfId="8504" xr:uid="{E547553C-77B8-455A-904B-3F7F661FF4A4}"/>
    <cellStyle name="40% - Accent6 6 3 9 2" xfId="15532" xr:uid="{E205F4C6-C909-445E-9C92-6FFB0F3DCC80}"/>
    <cellStyle name="40% - Accent6 6 4" xfId="1898" xr:uid="{2A32447F-BC6F-464A-9021-1048F58B2A9F}"/>
    <cellStyle name="40% - Accent6 6 4 2" xfId="3621" xr:uid="{6DFB0D89-298A-45AB-AEAC-ACF33D0FDCA9}"/>
    <cellStyle name="40% - Accent6 6 4 2 2" xfId="11289" xr:uid="{E7CA22A8-213F-44B6-A271-2997A252662F}"/>
    <cellStyle name="40% - Accent6 6 4 3" xfId="5370" xr:uid="{23E80F7C-5DFE-474B-BD4A-1E07CC7ACE19}"/>
    <cellStyle name="40% - Accent6 6 4 3 2" xfId="12782" xr:uid="{E056AF71-7CD9-4182-8858-18F7A0CE23B7}"/>
    <cellStyle name="40% - Accent6 6 4 4" xfId="7829" xr:uid="{253E93A4-C82E-4B43-9120-081E3E7C27DE}"/>
    <cellStyle name="40% - Accent6 6 4 4 2" xfId="15022" xr:uid="{A2FA9F38-E7EB-487A-BB24-492A87355A4F}"/>
    <cellStyle name="40% - Accent6 6 4 5" xfId="8794" xr:uid="{A3059ED4-B615-4331-95CA-5088D9E5FC35}"/>
    <cellStyle name="40% - Accent6 6 4 5 2" xfId="15824" xr:uid="{B5B63DF0-1324-4055-A11D-9DD703016297}"/>
    <cellStyle name="40% - Accent6 6 4 6" xfId="10353" xr:uid="{8F21F365-5810-4A57-9D63-D6E9E64B4304}"/>
    <cellStyle name="40% - Accent6 6 5" xfId="3614" xr:uid="{500ECF36-2182-4DD3-91F9-B895541FA508}"/>
    <cellStyle name="40% - Accent6 6 5 2" xfId="7830" xr:uid="{028CBFDD-7C32-4A5C-B321-66CAB644E9EE}"/>
    <cellStyle name="40% - Accent6 6 5 2 2" xfId="15023" xr:uid="{FAF704FD-603B-498D-8C70-107646F217C5}"/>
    <cellStyle name="40% - Accent6 6 5 3" xfId="11282" xr:uid="{1B3FAAA4-A084-4F07-8A3F-1BB93F2BFF2B}"/>
    <cellStyle name="40% - Accent6 6 6" xfId="4234" xr:uid="{57147279-0544-4AEE-8CEC-A0FC9553CF3F}"/>
    <cellStyle name="40% - Accent6 6 6 2" xfId="11636" xr:uid="{8862FCEF-4A07-4A68-8C1E-856FBF68391D}"/>
    <cellStyle name="40% - Accent6 6 7" xfId="5363" xr:uid="{D60F383D-405B-4038-A30F-483BE4B1D76D}"/>
    <cellStyle name="40% - Accent6 6 7 2" xfId="12775" xr:uid="{C9E2E799-96D3-4BE6-AA4E-14E119A9F9FB}"/>
    <cellStyle name="40% - Accent6 6 8" xfId="5785" xr:uid="{FACD8CDE-5CEF-4569-ACEF-F57FDF0C3933}"/>
    <cellStyle name="40% - Accent6 6 8 2" xfId="12968" xr:uid="{10796D66-11BD-4581-9F70-ABC9084449F6}"/>
    <cellStyle name="40% - Accent6 6 9" xfId="6354" xr:uid="{6D3C12D0-0D20-4111-A985-4473456BC703}"/>
    <cellStyle name="40% - Accent6 6 9 2" xfId="13547" xr:uid="{B733F3C8-CA0F-4120-BB21-7E187253E883}"/>
    <cellStyle name="40% - Accent6 7" xfId="278" xr:uid="{FAD8E6CE-A95E-4F9F-BD2D-30381AA7FC84}"/>
    <cellStyle name="40% - Accent6 7 10" xfId="8235" xr:uid="{E342EB2E-3542-4B31-BA92-BB855314E9B2}"/>
    <cellStyle name="40% - Accent6 7 10 2" xfId="15263" xr:uid="{ECD1861D-05BA-4D98-BB87-AC6BF1BD9CA9}"/>
    <cellStyle name="40% - Accent6 7 11" xfId="10354" xr:uid="{B8733ECE-0BB9-467F-AB0D-5DEB5FC78B07}"/>
    <cellStyle name="40% - Accent6 7 12" xfId="1899" xr:uid="{510BE46C-097C-4002-B0FF-C7C3599F2590}"/>
    <cellStyle name="40% - Accent6 7 2" xfId="644" xr:uid="{9948F3FD-C2E1-49E0-BB4F-66C317622356}"/>
    <cellStyle name="40% - Accent6 7 2 10" xfId="10355" xr:uid="{9AB0FD29-741B-4326-8851-1FBEF5EFCCC8}"/>
    <cellStyle name="40% - Accent6 7 2 11" xfId="1900" xr:uid="{DF9FF1C3-6873-4F11-9D2F-E3DE034102F7}"/>
    <cellStyle name="40% - Accent6 7 2 2" xfId="1901" xr:uid="{2C620C9C-2307-4088-AEF5-8DA5666F3304}"/>
    <cellStyle name="40% - Accent6 7 2 2 2" xfId="3624" xr:uid="{06517D96-6802-471E-B25E-C2EFC40264C9}"/>
    <cellStyle name="40% - Accent6 7 2 2 2 2" xfId="11292" xr:uid="{550D9EB7-5E58-4BD8-8D5E-3D04EFEFF8AB}"/>
    <cellStyle name="40% - Accent6 7 2 2 3" xfId="5373" xr:uid="{1A12AE68-DD79-4AF6-BF64-719656355AB7}"/>
    <cellStyle name="40% - Accent6 7 2 2 3 2" xfId="12785" xr:uid="{1723AB30-F03A-4A7C-85EE-6498C0827AAC}"/>
    <cellStyle name="40% - Accent6 7 2 2 4" xfId="7833" xr:uid="{F62B1776-2184-4FA9-AFC4-94CE30838356}"/>
    <cellStyle name="40% - Accent6 7 2 2 4 2" xfId="15026" xr:uid="{0A2D2446-114C-4DF5-B942-7AD78FB2FE22}"/>
    <cellStyle name="40% - Accent6 7 2 2 5" xfId="9103" xr:uid="{2EBA60BF-1607-48ED-8811-EE30677984E2}"/>
    <cellStyle name="40% - Accent6 7 2 2 5 2" xfId="16133" xr:uid="{306AAC25-737D-4037-8973-5F1E96CA9879}"/>
    <cellStyle name="40% - Accent6 7 2 2 6" xfId="10356" xr:uid="{F9C0640B-E9F6-4D7C-9DB5-0B997641E2DB}"/>
    <cellStyle name="40% - Accent6 7 2 3" xfId="3623" xr:uid="{69B81E9F-0FDA-484A-9CB5-9B3E979D52B0}"/>
    <cellStyle name="40% - Accent6 7 2 3 2" xfId="7834" xr:uid="{8A63113D-0AAC-46EE-8F2B-C38BA1942169}"/>
    <cellStyle name="40% - Accent6 7 2 3 2 2" xfId="15027" xr:uid="{6B1C430C-8126-409C-968D-191BF44A5050}"/>
    <cellStyle name="40% - Accent6 7 2 3 3" xfId="11291" xr:uid="{0942709C-6590-41DC-A871-F900E9992DFE}"/>
    <cellStyle name="40% - Accent6 7 2 4" xfId="4556" xr:uid="{F3F98B02-D3B6-4032-8C29-8D5ED1AE61F1}"/>
    <cellStyle name="40% - Accent6 7 2 4 2" xfId="11955" xr:uid="{5B74EC76-1D5E-46F0-BEA1-6CF246DDAD13}"/>
    <cellStyle name="40% - Accent6 7 2 5" xfId="5372" xr:uid="{5B420D23-6BC8-492E-9FF6-D25EDA352735}"/>
    <cellStyle name="40% - Accent6 7 2 5 2" xfId="12784" xr:uid="{E4A91A4E-893B-4EFF-ADE2-E7798662119A}"/>
    <cellStyle name="40% - Accent6 7 2 6" xfId="6094" xr:uid="{5997CA9C-EB94-4052-A72A-48059E045692}"/>
    <cellStyle name="40% - Accent6 7 2 6 2" xfId="13277" xr:uid="{455D3555-78D6-495B-965A-5222097855F5}"/>
    <cellStyle name="40% - Accent6 7 2 7" xfId="6663" xr:uid="{E5E8CC25-DDEE-4EDE-8C13-4A65C2791B1C}"/>
    <cellStyle name="40% - Accent6 7 2 7 2" xfId="13856" xr:uid="{294A2F6F-B1F3-4FDD-A8C6-7D9DED1E9924}"/>
    <cellStyle name="40% - Accent6 7 2 8" xfId="7832" xr:uid="{5B25F8A1-3867-43C6-AEA6-BC745ED7397B}"/>
    <cellStyle name="40% - Accent6 7 2 8 2" xfId="15025" xr:uid="{3CC3363E-B9DA-4D7B-BC93-2D6F25D68948}"/>
    <cellStyle name="40% - Accent6 7 2 9" xfId="8524" xr:uid="{42E046E3-8242-4854-9B8D-374130751AD3}"/>
    <cellStyle name="40% - Accent6 7 2 9 2" xfId="15552" xr:uid="{C1F79C2D-03C2-47C8-B53F-9683AF120756}"/>
    <cellStyle name="40% - Accent6 7 3" xfId="1902" xr:uid="{6C7C065D-19D6-47C6-A62E-AC42D47B9D70}"/>
    <cellStyle name="40% - Accent6 7 3 2" xfId="3625" xr:uid="{350F930B-3EC8-4367-ABA5-02D5B4581755}"/>
    <cellStyle name="40% - Accent6 7 3 2 2" xfId="11293" xr:uid="{2D4B3DC4-63B8-4307-8F95-C2992E58B3A1}"/>
    <cellStyle name="40% - Accent6 7 3 3" xfId="5374" xr:uid="{FD05B57B-073C-452C-8270-857910C0275B}"/>
    <cellStyle name="40% - Accent6 7 3 3 2" xfId="12786" xr:uid="{C3CC606B-C932-45C0-8A7D-BC4298AB2F49}"/>
    <cellStyle name="40% - Accent6 7 3 4" xfId="7835" xr:uid="{CF831F75-5AFC-48DB-8326-F21B42BCDACA}"/>
    <cellStyle name="40% - Accent6 7 3 4 2" xfId="15028" xr:uid="{BF2ECEB7-E5E1-42F5-98CD-9E14A479EFBF}"/>
    <cellStyle name="40% - Accent6 7 3 5" xfId="8814" xr:uid="{9BC6B70D-662E-4108-A06A-E645A4C1FA05}"/>
    <cellStyle name="40% - Accent6 7 3 5 2" xfId="15844" xr:uid="{B17008C7-71AE-4854-A175-6F7EA708F494}"/>
    <cellStyle name="40% - Accent6 7 3 6" xfId="10357" xr:uid="{A4F980FA-AFCC-4C70-B0E6-2F9DFA37030A}"/>
    <cellStyle name="40% - Accent6 7 4" xfId="3622" xr:uid="{A598C9C5-30DE-496B-A179-C6E594091D81}"/>
    <cellStyle name="40% - Accent6 7 4 2" xfId="7836" xr:uid="{DC6CA63B-F1BF-49FA-9ABE-124DBB1293E1}"/>
    <cellStyle name="40% - Accent6 7 4 2 2" xfId="15029" xr:uid="{69587AEC-4C77-4582-90F5-3F3A21276C1E}"/>
    <cellStyle name="40% - Accent6 7 4 3" xfId="11290" xr:uid="{39CCB9FC-2B31-4EBC-B3AA-081E15725943}"/>
    <cellStyle name="40% - Accent6 7 5" xfId="4254" xr:uid="{4962A8E1-4B26-4892-9D85-67F80AB5397C}"/>
    <cellStyle name="40% - Accent6 7 5 2" xfId="11656" xr:uid="{F2BE6259-C816-49CE-B7F3-16B708F179C1}"/>
    <cellStyle name="40% - Accent6 7 6" xfId="5371" xr:uid="{040B6885-A2E6-4FDD-8F33-4BB7214365B9}"/>
    <cellStyle name="40% - Accent6 7 6 2" xfId="12783" xr:uid="{B6E269F5-38E7-4F03-B449-596A9F23FB20}"/>
    <cellStyle name="40% - Accent6 7 7" xfId="5805" xr:uid="{5F8FEDBB-2825-4488-9F13-91DAF010F2CB}"/>
    <cellStyle name="40% - Accent6 7 7 2" xfId="12988" xr:uid="{52835DB6-6A12-422A-87CE-A56424793166}"/>
    <cellStyle name="40% - Accent6 7 8" xfId="6374" xr:uid="{701C88ED-167A-456F-B9B2-82D93E73DC75}"/>
    <cellStyle name="40% - Accent6 7 8 2" xfId="13567" xr:uid="{DD1DFFB6-EA5E-4502-B848-4611857AC830}"/>
    <cellStyle name="40% - Accent6 7 9" xfId="7831" xr:uid="{6AA4777A-646C-49D9-B617-1B4A1AE0906B}"/>
    <cellStyle name="40% - Accent6 7 9 2" xfId="15024" xr:uid="{05292706-4018-49D1-8B46-883E9F84CFB6}"/>
    <cellStyle name="40% - Accent6 8" xfId="292" xr:uid="{35FCF6F0-A311-4D06-ABB3-D1F0720F34DF}"/>
    <cellStyle name="40% - Accent6 8 10" xfId="10358" xr:uid="{CF92C3B7-6517-4FF7-8E11-760B38C2CBA6}"/>
    <cellStyle name="40% - Accent6 8 11" xfId="1903" xr:uid="{74CD2F54-DC20-4BDB-9BF4-C597FD5D9DC9}"/>
    <cellStyle name="40% - Accent6 8 2" xfId="658" xr:uid="{96D8C377-5224-4E8A-AB9D-73A94A994809}"/>
    <cellStyle name="40% - Accent6 8 2 2" xfId="3627" xr:uid="{B967149A-12E0-48E1-9C7C-D24DE9C20A26}"/>
    <cellStyle name="40% - Accent6 8 2 2 2" xfId="11295" xr:uid="{6010615A-FEA4-4CB6-A6FA-AC806E1EE60B}"/>
    <cellStyle name="40% - Accent6 8 2 3" xfId="5376" xr:uid="{3B5B8CB1-9A5A-482E-B1C4-F60FA233D321}"/>
    <cellStyle name="40% - Accent6 8 2 3 2" xfId="12788" xr:uid="{C5083240-310F-4F4F-A6F9-7C65E5473171}"/>
    <cellStyle name="40% - Accent6 8 2 4" xfId="7838" xr:uid="{371778B2-0CA0-45FC-B50A-A426F4E02A77}"/>
    <cellStyle name="40% - Accent6 8 2 4 2" xfId="15031" xr:uid="{66E80621-1B15-4D74-82EB-C74C10A4F83B}"/>
    <cellStyle name="40% - Accent6 8 2 5" xfId="8957" xr:uid="{CA32412B-F389-4110-A7B3-4B0236CE7C31}"/>
    <cellStyle name="40% - Accent6 8 2 5 2" xfId="15987" xr:uid="{2CD2D948-DB2B-4718-978C-255E69A20294}"/>
    <cellStyle name="40% - Accent6 8 2 6" xfId="10359" xr:uid="{B31CAE55-11F1-4266-8D59-90C4E213EB0D}"/>
    <cellStyle name="40% - Accent6 8 2 7" xfId="1904" xr:uid="{ECCAF1E8-5B56-4F15-9CC3-3B28A686EB8D}"/>
    <cellStyle name="40% - Accent6 8 3" xfId="3626" xr:uid="{8F7415F5-1CC0-4955-ADD3-B7EDE5B0BA2D}"/>
    <cellStyle name="40% - Accent6 8 3 2" xfId="7839" xr:uid="{1FA76201-71AF-47EE-B2DA-87B3502ED3DB}"/>
    <cellStyle name="40% - Accent6 8 3 2 2" xfId="15032" xr:uid="{3F7E2EDA-43BF-4C8B-95FC-ED627F21DCFD}"/>
    <cellStyle name="40% - Accent6 8 3 3" xfId="11294" xr:uid="{0065F5D8-8579-46B2-A41F-7844EA6D86AE}"/>
    <cellStyle name="40% - Accent6 8 4" xfId="4400" xr:uid="{C91A1AD3-60D7-4A3D-84BE-02A8A22F6266}"/>
    <cellStyle name="40% - Accent6 8 4 2" xfId="11801" xr:uid="{9E5CF352-2A0E-45DC-A254-A55ABECA2AB9}"/>
    <cellStyle name="40% - Accent6 8 5" xfId="5375" xr:uid="{1D4B6458-E8F3-41B8-A702-278A222201BB}"/>
    <cellStyle name="40% - Accent6 8 5 2" xfId="12787" xr:uid="{3F807F6E-B4C4-4F3C-A076-B9AFE01AFFD3}"/>
    <cellStyle name="40% - Accent6 8 6" xfId="5948" xr:uid="{7180C179-9102-417C-B1C5-DACAA3BCC81F}"/>
    <cellStyle name="40% - Accent6 8 6 2" xfId="13131" xr:uid="{39A4045A-219E-4F04-A8EB-98A5170C1287}"/>
    <cellStyle name="40% - Accent6 8 7" xfId="6517" xr:uid="{CAC5A969-8EBA-4AF3-AB1F-70195F20D844}"/>
    <cellStyle name="40% - Accent6 8 7 2" xfId="13710" xr:uid="{7CCA0259-3FE1-4E83-AA8D-320EEA3548CB}"/>
    <cellStyle name="40% - Accent6 8 8" xfId="7837" xr:uid="{2502FD01-8AEB-4FAC-BA9D-3FF031930C5B}"/>
    <cellStyle name="40% - Accent6 8 8 2" xfId="15030" xr:uid="{1FDC26EA-A3FA-482E-8E97-41CF0D9DFD97}"/>
    <cellStyle name="40% - Accent6 8 9" xfId="8378" xr:uid="{AA90DEA5-537C-40D9-A402-563AFD3DC699}"/>
    <cellStyle name="40% - Accent6 8 9 2" xfId="15406" xr:uid="{B87B0023-2C60-4F87-9F5C-97B3C161BF16}"/>
    <cellStyle name="40% - Accent6 9" xfId="305" xr:uid="{74C46FD9-CD33-4AFA-9556-99D0BBBF9D6B}"/>
    <cellStyle name="40% - Accent6 9 2" xfId="671" xr:uid="{C75679ED-FEF3-47B8-A4F6-B9B6CC24E433}"/>
    <cellStyle name="40% - Accent6 9 2 2" xfId="11296" xr:uid="{4FE38E2F-EAEB-43E7-826A-810B8B474DCA}"/>
    <cellStyle name="40% - Accent6 9 2 3" xfId="3628" xr:uid="{FFE5BD46-26C6-42FF-8A5C-1230D6AD959A}"/>
    <cellStyle name="40% - Accent6 9 3" xfId="5377" xr:uid="{3AB2E8B6-082E-4E31-B1C2-0E410F469E40}"/>
    <cellStyle name="40% - Accent6 9 3 2" xfId="12789" xr:uid="{C1834D6E-1C0F-4540-BD3A-F96E31D5EF04}"/>
    <cellStyle name="40% - Accent6 9 4" xfId="7840" xr:uid="{595E0E79-FE9A-493C-91CE-2783B5886EBB}"/>
    <cellStyle name="40% - Accent6 9 4 2" xfId="15033" xr:uid="{6F498A6B-35A3-4A96-B1DB-5CB330222E92}"/>
    <cellStyle name="40% - Accent6 9 5" xfId="9339" xr:uid="{F9A35130-FD7D-43D7-AA7D-8F8C849372BE}"/>
    <cellStyle name="40% - Accent6 9 5 2" xfId="16322" xr:uid="{FAFE239A-1583-436B-9057-7D26BDA80FFC}"/>
    <cellStyle name="40% - Accent6 9 6" xfId="10360" xr:uid="{82195456-AA9D-44E7-AE53-7A32BBC46279}"/>
    <cellStyle name="40% - Accent6 9 7" xfId="1905" xr:uid="{66058B67-7744-4473-A367-BC8A19D2BFB7}"/>
    <cellStyle name="60% - Accent1" xfId="167" builtinId="32" customBuiltin="1"/>
    <cellStyle name="60% - Accent1 10" xfId="1907" xr:uid="{F0A25E8D-D46C-45EE-A7DD-E822430E6872}"/>
    <cellStyle name="60% - Accent1 11" xfId="1908" xr:uid="{B8844A6E-37D9-4ED3-89ED-3BBAAEE16CB8}"/>
    <cellStyle name="60% - Accent1 12" xfId="2819" xr:uid="{64F836DC-3BCD-488D-9ECD-30489B31E120}"/>
    <cellStyle name="60% - Accent1 12 2" xfId="7841" xr:uid="{4B59C4FC-69A0-4157-9C90-72A0AE912CC3}"/>
    <cellStyle name="60% - Accent1 13" xfId="3629" xr:uid="{A602DAD5-65C3-4B80-8004-7ABA3C4962E7}"/>
    <cellStyle name="60% - Accent1 14" xfId="1906" xr:uid="{AE52CBBA-5D84-4711-8E12-F1803E61BC31}"/>
    <cellStyle name="60% - Accent1 2" xfId="126" xr:uid="{00000000-0005-0000-0000-00000E000000}"/>
    <cellStyle name="60% - Accent1 2 2" xfId="1035" xr:uid="{79CD0D59-13CC-4D14-BF3E-76E1779C2D7F}"/>
    <cellStyle name="60% - Accent1 2 2 2" xfId="9559" xr:uid="{D37919B4-619E-44E9-82A6-9CE82273039D}"/>
    <cellStyle name="60% - Accent1 2 3" xfId="1094" xr:uid="{080E49F2-1288-43CA-95F8-13A8FF22FEF5}"/>
    <cellStyle name="60% - Accent1 2 4" xfId="457" xr:uid="{F90FCC5E-263D-4F60-9DCD-9B24EA2D3740}"/>
    <cellStyle name="60% - Accent1 2 5" xfId="1909" xr:uid="{17EF506F-E333-4B8C-909D-32C045962769}"/>
    <cellStyle name="60% - Accent1 3" xfId="160" xr:uid="{00000000-0005-0000-0000-00000F000000}"/>
    <cellStyle name="60% - Accent1 3 2" xfId="1055" xr:uid="{EAA46CAE-4EBD-4918-961E-E0A33DD737EB}"/>
    <cellStyle name="60% - Accent1 3 2 2" xfId="1911" xr:uid="{00820630-DC09-47EB-A3B9-F8039BC33250}"/>
    <cellStyle name="60% - Accent1 3 3" xfId="476" xr:uid="{F4433A87-98BC-4719-B04E-B7C4CD74692A}"/>
    <cellStyle name="60% - Accent1 3 4" xfId="1910" xr:uid="{B08BACED-F4F0-4B02-87C0-3BA6FD6E50D7}"/>
    <cellStyle name="60% - Accent1 4" xfId="174" xr:uid="{00000000-0005-0000-0000-000010000000}"/>
    <cellStyle name="60% - Accent1 4 2" xfId="5379" xr:uid="{95514951-1F6D-441F-8558-F22A3464A4CA}"/>
    <cellStyle name="60% - Accent1 4 3" xfId="5378" xr:uid="{00E8CBC7-74B0-4C26-84CF-8C53B6642D18}"/>
    <cellStyle name="60% - Accent1 4 4" xfId="1912" xr:uid="{F8F8CCDF-686D-48A2-9619-4439A352D065}"/>
    <cellStyle name="60% - Accent1 5" xfId="508" xr:uid="{A8386B4D-7231-4B80-8F42-908D6E20520C}"/>
    <cellStyle name="60% - Accent1 5 2" xfId="1114" xr:uid="{2878C7A0-C0D9-4F7E-9BE9-77AC54C233AA}"/>
    <cellStyle name="60% - Accent1 5 2 2" xfId="1914" xr:uid="{41FBE7EF-76DC-495A-A156-0D2CEDC9293C}"/>
    <cellStyle name="60% - Accent1 5 3" xfId="1108" xr:uid="{49E139B6-5254-4269-9019-3CD8B4D6598F}"/>
    <cellStyle name="60% - Accent1 5 3 2" xfId="16525" xr:uid="{01753052-D6CC-487A-9436-6B380ECAAF03}"/>
    <cellStyle name="60% - Accent1 5 3 3" xfId="1913" xr:uid="{633362CE-0709-4898-8D6E-038C9B5A8DBD}"/>
    <cellStyle name="60% - Accent1 6" xfId="1074" xr:uid="{DAAE7155-3C14-409A-9403-B62CC7A734E9}"/>
    <cellStyle name="60% - Accent1 6 2" xfId="1915" xr:uid="{8DA35C74-94ED-4E31-80A5-0F3766437979}"/>
    <cellStyle name="60% - Accent1 7" xfId="185" xr:uid="{4661BF84-7F68-4B9F-AAA0-88E9CB0C6B27}"/>
    <cellStyle name="60% - Accent1 7 2" xfId="1916" xr:uid="{E2FADF0A-9BF6-4C5D-A44D-7E22A8CED5BA}"/>
    <cellStyle name="60% - Accent1 8" xfId="1156" xr:uid="{4649645E-2915-4464-82FA-0495B9B3D945}"/>
    <cellStyle name="60% - Accent1 8 2" xfId="1917" xr:uid="{739F4A21-5939-4C46-A867-C926E4C04303}"/>
    <cellStyle name="60% - Accent1 9" xfId="1918" xr:uid="{A570332B-1EF0-40E4-8918-C5DD1A67947B}"/>
    <cellStyle name="60% - Accent2" xfId="168" builtinId="36" customBuiltin="1"/>
    <cellStyle name="60% - Accent2 10" xfId="1920" xr:uid="{0997F6BA-4637-4EAC-A6D0-EFBB1A5BF6B8}"/>
    <cellStyle name="60% - Accent2 11" xfId="1921" xr:uid="{B1010801-7E64-4D79-B322-E5619BA72DFC}"/>
    <cellStyle name="60% - Accent2 12" xfId="2820" xr:uid="{4E932F14-1AF1-49A7-BB9C-E42403C18445}"/>
    <cellStyle name="60% - Accent2 12 2" xfId="7842" xr:uid="{AC4DEB09-EA6D-4020-BFD1-BB13EE1088A7}"/>
    <cellStyle name="60% - Accent2 13" xfId="3630" xr:uid="{AB5495B6-2C09-4653-A743-5B3AAED5BB4A}"/>
    <cellStyle name="60% - Accent2 14" xfId="1919" xr:uid="{A890D6BA-E5BE-4E14-8DE9-99DC82445329}"/>
    <cellStyle name="60% - Accent2 2" xfId="127" xr:uid="{00000000-0005-0000-0000-000011000000}"/>
    <cellStyle name="60% - Accent2 2 2" xfId="1038" xr:uid="{3145D2C4-D309-4388-BC4C-07E750D57420}"/>
    <cellStyle name="60% - Accent2 2 2 2" xfId="9563" xr:uid="{FB97A22A-4890-48EA-96B5-EB55422C2935}"/>
    <cellStyle name="60% - Accent2 2 3" xfId="1095" xr:uid="{D217E14E-6C7B-4696-8248-9A5C48F2626A}"/>
    <cellStyle name="60% - Accent2 2 4" xfId="460" xr:uid="{9D5261B5-75F5-43F2-B57E-22BBA6429527}"/>
    <cellStyle name="60% - Accent2 2 5" xfId="1922" xr:uid="{BA17CAAD-A349-4CF5-B1F3-7B0F83933DC9}"/>
    <cellStyle name="60% - Accent2 3" xfId="161" xr:uid="{00000000-0005-0000-0000-000012000000}"/>
    <cellStyle name="60% - Accent2 3 2" xfId="1058" xr:uid="{F74DB191-FAAA-4D54-8D0B-48C0C368F216}"/>
    <cellStyle name="60% - Accent2 3 2 2" xfId="1924" xr:uid="{BB84C6AF-6032-4740-8D73-56C59F923B91}"/>
    <cellStyle name="60% - Accent2 3 3" xfId="479" xr:uid="{67A25079-3CE3-41D1-8919-DC542B0895B6}"/>
    <cellStyle name="60% - Accent2 3 4" xfId="1923" xr:uid="{A3DFF3FB-9A54-42AF-90A1-C60D50AA3AE0}"/>
    <cellStyle name="60% - Accent2 4" xfId="175" xr:uid="{00000000-0005-0000-0000-000014000000}"/>
    <cellStyle name="60% - Accent2 4 2" xfId="5381" xr:uid="{BF90BD0D-45E0-4518-8088-C9250F26D892}"/>
    <cellStyle name="60% - Accent2 4 3" xfId="5380" xr:uid="{D33BFD0B-7457-4D36-8070-A91C28F3352E}"/>
    <cellStyle name="60% - Accent2 4 4" xfId="1925" xr:uid="{221BFD6F-3875-453F-ACF5-C9AC13FBE666}"/>
    <cellStyle name="60% - Accent2 5" xfId="511" xr:uid="{9540605F-5110-4705-927F-DC74E701C5AA}"/>
    <cellStyle name="60% - Accent2 5 2" xfId="1115" xr:uid="{449A8A90-7021-490F-828F-996E08E8EC1C}"/>
    <cellStyle name="60% - Accent2 5 2 2" xfId="1927" xr:uid="{2F394D33-D350-413C-A0B8-CDCD2B1969C1}"/>
    <cellStyle name="60% - Accent2 5 3" xfId="1109" xr:uid="{F8ECF761-5F07-491E-A0E1-32862991AED5}"/>
    <cellStyle name="60% - Accent2 5 3 2" xfId="16526" xr:uid="{98F5C354-1A4C-4D08-9F78-BF934FCA4328}"/>
    <cellStyle name="60% - Accent2 5 3 3" xfId="1926" xr:uid="{E5CA3F88-E9E4-4110-9677-AC44EB7252B4}"/>
    <cellStyle name="60% - Accent2 6" xfId="1077" xr:uid="{F9EF2BCE-16F3-4D85-B249-4C95158AE2B4}"/>
    <cellStyle name="60% - Accent2 6 2" xfId="1928" xr:uid="{D2E7C503-B4E8-45EA-AFC0-C0F22BED25B0}"/>
    <cellStyle name="60% - Accent2 7" xfId="186" xr:uid="{A0987BB1-19B3-45D4-B382-C12AD6C6B5DA}"/>
    <cellStyle name="60% - Accent2 7 2" xfId="1929" xr:uid="{E8EBDFD8-FD60-4BD2-B5DE-3E67A9C857DE}"/>
    <cellStyle name="60% - Accent2 8" xfId="1157" xr:uid="{E6184082-302F-4C1E-9BA7-D253A5217489}"/>
    <cellStyle name="60% - Accent2 8 2" xfId="1930" xr:uid="{F1701931-A271-4A6F-81D1-78875B9BD50C}"/>
    <cellStyle name="60% - Accent2 9" xfId="1931" xr:uid="{3FC3A3CD-2AD6-4CE6-A337-44AC29861C45}"/>
    <cellStyle name="60% - Accent3" xfId="169" builtinId="40" customBuiltin="1"/>
    <cellStyle name="60% - Accent3 10" xfId="1933" xr:uid="{360D93AF-4E73-4AC9-8C50-1C66FE9933AB}"/>
    <cellStyle name="60% - Accent3 11" xfId="1934" xr:uid="{991E1D51-1373-4AEB-86B4-2F7CA7A56595}"/>
    <cellStyle name="60% - Accent3 12" xfId="2821" xr:uid="{6BA05CDD-A24E-4326-B95A-80FCACBE297E}"/>
    <cellStyle name="60% - Accent3 12 2" xfId="7843" xr:uid="{80C80D62-0F22-49E9-A6CE-A724555D2BE0}"/>
    <cellStyle name="60% - Accent3 13" xfId="3631" xr:uid="{3293B247-DA29-4743-85E9-5D75685A78EB}"/>
    <cellStyle name="60% - Accent3 14" xfId="1932" xr:uid="{4E6DF458-C217-49C2-AB93-58BB39607F2D}"/>
    <cellStyle name="60% - Accent3 2" xfId="128" xr:uid="{00000000-0005-0000-0000-000014000000}"/>
    <cellStyle name="60% - Accent3 2 2" xfId="1041" xr:uid="{606794A0-4C6C-4FD9-8EF8-C6229E2CE9DF}"/>
    <cellStyle name="60% - Accent3 2 2 2" xfId="9567" xr:uid="{42EEA9B8-0223-4D09-A315-F3FEC93E7A04}"/>
    <cellStyle name="60% - Accent3 2 3" xfId="1096" xr:uid="{D72B3516-6EE2-4141-961E-04F9B74135ED}"/>
    <cellStyle name="60% - Accent3 2 4" xfId="463" xr:uid="{ACC95615-2A50-4C75-BF07-35783C1EDB1D}"/>
    <cellStyle name="60% - Accent3 2 5" xfId="1935" xr:uid="{EBD73B44-3EAD-4494-91A2-784F3E380A45}"/>
    <cellStyle name="60% - Accent3 3" xfId="162" xr:uid="{00000000-0005-0000-0000-000015000000}"/>
    <cellStyle name="60% - Accent3 3 2" xfId="1061" xr:uid="{DDECB82E-B818-49FD-962D-1E6C55C40060}"/>
    <cellStyle name="60% - Accent3 3 2 2" xfId="1937" xr:uid="{74CCBCCC-C354-4BAC-8BF9-B5822511FEE9}"/>
    <cellStyle name="60% - Accent3 3 3" xfId="482" xr:uid="{A63A8A42-8B93-44A9-A78C-C97BF593B144}"/>
    <cellStyle name="60% - Accent3 3 4" xfId="1936" xr:uid="{41E68F9E-CFBC-44E8-ADB6-1701EBEF7E28}"/>
    <cellStyle name="60% - Accent3 4" xfId="176" xr:uid="{00000000-0005-0000-0000-000018000000}"/>
    <cellStyle name="60% - Accent3 4 2" xfId="5383" xr:uid="{838914E3-DCED-49C3-B7BB-0424180BAEAB}"/>
    <cellStyle name="60% - Accent3 4 3" xfId="5382" xr:uid="{76BF912A-1EBE-4B35-98D6-825E56406E65}"/>
    <cellStyle name="60% - Accent3 4 4" xfId="1938" xr:uid="{031BD6C3-B5AE-4D1C-B9DE-61291A2E2191}"/>
    <cellStyle name="60% - Accent3 5" xfId="514" xr:uid="{A3D869AA-14A5-464C-997B-30FCFF4FFD30}"/>
    <cellStyle name="60% - Accent3 5 2" xfId="1116" xr:uid="{745759F2-2E63-47E4-AE63-D72D1E0563FE}"/>
    <cellStyle name="60% - Accent3 5 2 2" xfId="1940" xr:uid="{79730A56-FD6B-46AD-8496-972E04D91EF5}"/>
    <cellStyle name="60% - Accent3 5 3" xfId="1110" xr:uid="{AB51EA6F-B0A3-44AE-81C3-7E6B15309FF7}"/>
    <cellStyle name="60% - Accent3 5 3 2" xfId="16527" xr:uid="{2ECDA456-8015-4345-A16C-374157978069}"/>
    <cellStyle name="60% - Accent3 5 3 3" xfId="1939" xr:uid="{A45AAF30-1EE9-4735-9238-32775CEFA47F}"/>
    <cellStyle name="60% - Accent3 6" xfId="1080" xr:uid="{4273E710-96FD-40C3-9897-07CB0A8E2673}"/>
    <cellStyle name="60% - Accent3 6 2" xfId="1941" xr:uid="{4F61F82B-0138-429D-9915-7C9FEA6BF6C2}"/>
    <cellStyle name="60% - Accent3 7" xfId="187" xr:uid="{CDA321EA-6BD9-4F11-B492-11F70C35BF46}"/>
    <cellStyle name="60% - Accent3 7 2" xfId="1942" xr:uid="{690D5C79-6686-4B0C-AACC-65B1E43A8C05}"/>
    <cellStyle name="60% - Accent3 8" xfId="1158" xr:uid="{9A0336E3-74AB-4DB1-A2AA-A0780E423733}"/>
    <cellStyle name="60% - Accent3 8 2" xfId="1943" xr:uid="{2798058B-A30E-4D47-B2C1-1BE48ECAED38}"/>
    <cellStyle name="60% - Accent3 9" xfId="1944" xr:uid="{C64206E5-2067-4B47-AA87-9BBA14AC3F8C}"/>
    <cellStyle name="60% - Accent4" xfId="170" builtinId="44" customBuiltin="1"/>
    <cellStyle name="60% - Accent4 10" xfId="1946" xr:uid="{E5984A49-B3A0-4C22-82E0-84BE8DF81F9D}"/>
    <cellStyle name="60% - Accent4 11" xfId="1947" xr:uid="{F34E149F-C342-4AB2-986F-C3E21D935E11}"/>
    <cellStyle name="60% - Accent4 12" xfId="2822" xr:uid="{4F371F91-E439-4473-B0A5-907729265132}"/>
    <cellStyle name="60% - Accent4 12 2" xfId="7844" xr:uid="{0329EE05-2271-45CE-9871-5101DF598C32}"/>
    <cellStyle name="60% - Accent4 13" xfId="3632" xr:uid="{F83DF934-2140-4500-B039-78099EC54F66}"/>
    <cellStyle name="60% - Accent4 14" xfId="1945" xr:uid="{286273F9-C2A9-48AB-8996-CA018651A168}"/>
    <cellStyle name="60% - Accent4 2" xfId="129" xr:uid="{00000000-0005-0000-0000-000017000000}"/>
    <cellStyle name="60% - Accent4 2 2" xfId="1044" xr:uid="{668CB661-A242-4EAA-BABD-0BFD8B791BE8}"/>
    <cellStyle name="60% - Accent4 2 2 2" xfId="9571" xr:uid="{0C791424-AE8E-42C5-89BB-AD90FEBAF7D2}"/>
    <cellStyle name="60% - Accent4 2 3" xfId="1097" xr:uid="{FB18F7C7-1B1A-45E1-B44E-27FECC621CED}"/>
    <cellStyle name="60% - Accent4 2 4" xfId="466" xr:uid="{1200E420-0F2B-4554-A8B9-3BA269DA9461}"/>
    <cellStyle name="60% - Accent4 2 5" xfId="1948" xr:uid="{72123E13-DA38-4CC2-8CE6-2520469B744F}"/>
    <cellStyle name="60% - Accent4 3" xfId="163" xr:uid="{00000000-0005-0000-0000-000018000000}"/>
    <cellStyle name="60% - Accent4 3 2" xfId="1064" xr:uid="{5E9E1894-1604-4F2B-87BA-2C4302E76BE9}"/>
    <cellStyle name="60% - Accent4 3 2 2" xfId="1950" xr:uid="{1287D806-4C02-4135-918C-C778587259D4}"/>
    <cellStyle name="60% - Accent4 3 3" xfId="485" xr:uid="{46BF0261-3F15-400A-B404-7D2619A54367}"/>
    <cellStyle name="60% - Accent4 3 4" xfId="1949" xr:uid="{E3035FD9-C311-4566-9B62-1FBF1A548BDD}"/>
    <cellStyle name="60% - Accent4 4" xfId="177" xr:uid="{00000000-0005-0000-0000-00001C000000}"/>
    <cellStyle name="60% - Accent4 4 2" xfId="5385" xr:uid="{FE3921D0-1234-43A9-BB3F-F7E09E28549E}"/>
    <cellStyle name="60% - Accent4 4 3" xfId="5384" xr:uid="{AA8D5BB0-D32E-4DF1-A0B5-71DE9CC6FA6E}"/>
    <cellStyle name="60% - Accent4 4 4" xfId="1951" xr:uid="{81F38D0D-AFB8-4DC4-AAEE-EA31A0489930}"/>
    <cellStyle name="60% - Accent4 5" xfId="517" xr:uid="{78AE3055-7D01-4558-AD0D-FFBD532ACB61}"/>
    <cellStyle name="60% - Accent4 5 2" xfId="1117" xr:uid="{17BE87C2-4F40-41D6-871D-5B496149205B}"/>
    <cellStyle name="60% - Accent4 5 2 2" xfId="1953" xr:uid="{F79916AC-DE56-4B64-A22D-6FBA30746C19}"/>
    <cellStyle name="60% - Accent4 5 3" xfId="1111" xr:uid="{16DE1AD0-4D4E-46A8-A6B4-0F5A66667755}"/>
    <cellStyle name="60% - Accent4 5 3 2" xfId="16528" xr:uid="{2C1EAD3E-B84D-46D9-8B81-3F973CEC15C9}"/>
    <cellStyle name="60% - Accent4 5 3 3" xfId="1952" xr:uid="{ED9C7D12-02B7-4EB0-BF94-982A6EEB4A86}"/>
    <cellStyle name="60% - Accent4 6" xfId="1083" xr:uid="{28EF5047-870D-49CB-AD12-82FACD17C767}"/>
    <cellStyle name="60% - Accent4 6 2" xfId="1954" xr:uid="{33B8DBC9-EDAC-4B7A-B018-0C9C823DE2B8}"/>
    <cellStyle name="60% - Accent4 7" xfId="188" xr:uid="{0B91EBD2-0F38-45A1-81CE-7E2CB89A6CEA}"/>
    <cellStyle name="60% - Accent4 7 2" xfId="1955" xr:uid="{9F1C1372-2AEF-46EB-9298-0FB1D7D90278}"/>
    <cellStyle name="60% - Accent4 8" xfId="1159" xr:uid="{AED2C28F-7E80-408B-B127-B494B7434DAE}"/>
    <cellStyle name="60% - Accent4 8 2" xfId="1956" xr:uid="{E1D195B8-4E72-4DD9-AAC7-7898B6262FA3}"/>
    <cellStyle name="60% - Accent4 9" xfId="1957" xr:uid="{2920AA4B-70DE-497C-9CB4-0C9EB1E3DAA3}"/>
    <cellStyle name="60% - Accent5" xfId="171" builtinId="48" customBuiltin="1"/>
    <cellStyle name="60% - Accent5 10" xfId="1959" xr:uid="{5720DD11-8AC1-41E6-A9A6-66BB9FC0FE75}"/>
    <cellStyle name="60% - Accent5 11" xfId="1960" xr:uid="{C22AE768-5DAB-43E3-8A6E-AE023095CF36}"/>
    <cellStyle name="60% - Accent5 12" xfId="2823" xr:uid="{AEB9FE8C-A4C5-4D34-AEC1-15CAC8CB9F69}"/>
    <cellStyle name="60% - Accent5 12 2" xfId="7845" xr:uid="{2E3DF744-5FEB-4B38-8BC8-68CC83C44BDD}"/>
    <cellStyle name="60% - Accent5 13" xfId="3633" xr:uid="{CB7AD68C-8F0A-4F05-ABE4-2C679D2346A4}"/>
    <cellStyle name="60% - Accent5 14" xfId="1958" xr:uid="{884E70E8-DC0E-40EC-AB69-AD00A7D1957B}"/>
    <cellStyle name="60% - Accent5 2" xfId="130" xr:uid="{00000000-0005-0000-0000-00001A000000}"/>
    <cellStyle name="60% - Accent5 2 2" xfId="1047" xr:uid="{C02FFD70-E11B-4B51-8EB9-291780CC894C}"/>
    <cellStyle name="60% - Accent5 2 2 2" xfId="9575" xr:uid="{1CD0EA2A-1655-4036-A210-2AD35DB5C7C5}"/>
    <cellStyle name="60% - Accent5 2 3" xfId="1098" xr:uid="{6949990B-3253-4687-AD42-387EFBBABD24}"/>
    <cellStyle name="60% - Accent5 2 4" xfId="469" xr:uid="{1459CE1D-7423-4FFD-9627-1ED184F21615}"/>
    <cellStyle name="60% - Accent5 2 5" xfId="1961" xr:uid="{7E47F1CB-E189-4CFA-B86A-1F738297AA66}"/>
    <cellStyle name="60% - Accent5 3" xfId="164" xr:uid="{00000000-0005-0000-0000-00001B000000}"/>
    <cellStyle name="60% - Accent5 3 2" xfId="1067" xr:uid="{108D3D4A-0579-45E8-BAFC-B96C38AD3E22}"/>
    <cellStyle name="60% - Accent5 3 2 2" xfId="1963" xr:uid="{4A08C74F-6C08-4D28-B760-32E69D32FC21}"/>
    <cellStyle name="60% - Accent5 3 3" xfId="488" xr:uid="{6BD5D241-6294-4CEE-AF6E-F1E9309FB6A0}"/>
    <cellStyle name="60% - Accent5 3 4" xfId="1962" xr:uid="{E360076E-3B18-4720-829F-4D102C7567B9}"/>
    <cellStyle name="60% - Accent5 4" xfId="178" xr:uid="{00000000-0005-0000-0000-000020000000}"/>
    <cellStyle name="60% - Accent5 4 2" xfId="5387" xr:uid="{27BF7726-D362-4BC9-9548-3B4C314C1353}"/>
    <cellStyle name="60% - Accent5 4 3" xfId="5386" xr:uid="{59DD0588-BF85-4A23-8B85-0D856017FD78}"/>
    <cellStyle name="60% - Accent5 4 4" xfId="1964" xr:uid="{615D3000-6708-473E-95A4-18B04D7FDD36}"/>
    <cellStyle name="60% - Accent5 5" xfId="520" xr:uid="{8A8AEBDD-9A86-4D83-B905-4FF79C28AFC4}"/>
    <cellStyle name="60% - Accent5 5 2" xfId="1118" xr:uid="{7C4BB89E-692F-4AFD-AF37-117D578FDF4B}"/>
    <cellStyle name="60% - Accent5 5 2 2" xfId="1966" xr:uid="{9BD67F2A-F013-4CA5-A807-5DFFBC239A8E}"/>
    <cellStyle name="60% - Accent5 5 3" xfId="1112" xr:uid="{15EA0D37-BF46-4022-A620-49DF26283ACF}"/>
    <cellStyle name="60% - Accent5 5 3 2" xfId="16529" xr:uid="{F88EC02C-9808-4A2E-93CE-47F3636C656F}"/>
    <cellStyle name="60% - Accent5 5 3 3" xfId="1965" xr:uid="{AF9CF4DE-C835-4C61-9848-CE2630FFE53F}"/>
    <cellStyle name="60% - Accent5 6" xfId="1086" xr:uid="{10C739D7-26D9-438B-AB2A-960E16DF048E}"/>
    <cellStyle name="60% - Accent5 6 2" xfId="1967" xr:uid="{3B017FF2-3979-426C-B7CD-D3235FFDEA51}"/>
    <cellStyle name="60% - Accent5 7" xfId="189" xr:uid="{9328A295-E6D2-4D8C-82DD-35428F4A2EAA}"/>
    <cellStyle name="60% - Accent5 7 2" xfId="1968" xr:uid="{B4FBF4A6-918F-40B9-8D80-FF10F931F8FD}"/>
    <cellStyle name="60% - Accent5 8" xfId="1160" xr:uid="{781D0BEE-8F14-4D31-914C-99AD5A842723}"/>
    <cellStyle name="60% - Accent5 8 2" xfId="1969" xr:uid="{81851EBC-E2A1-428A-B211-D5068BEDB76E}"/>
    <cellStyle name="60% - Accent5 9" xfId="1970" xr:uid="{94C6C934-B7D6-4D54-8AA8-463A496FF983}"/>
    <cellStyle name="60% - Accent6" xfId="172" builtinId="52" customBuiltin="1"/>
    <cellStyle name="60% - Accent6 10" xfId="1972" xr:uid="{21D2B223-4E63-4676-AC4A-38D7B708B8D7}"/>
    <cellStyle name="60% - Accent6 11" xfId="1973" xr:uid="{0ECC8075-1DF1-4804-84C5-75005FD591A3}"/>
    <cellStyle name="60% - Accent6 12" xfId="2824" xr:uid="{80F3AC47-DCD3-4F27-B055-B36D17B8FD72}"/>
    <cellStyle name="60% - Accent6 12 2" xfId="7846" xr:uid="{6D429D1D-E91B-446A-9ECF-C595E06B3278}"/>
    <cellStyle name="60% - Accent6 13" xfId="3634" xr:uid="{66B84FFA-3D29-45EC-BF15-1D9291FDBBE2}"/>
    <cellStyle name="60% - Accent6 14" xfId="1971" xr:uid="{41329EE9-F9E9-440F-BFE3-F04630AEB02B}"/>
    <cellStyle name="60% - Accent6 2" xfId="131" xr:uid="{00000000-0005-0000-0000-00001D000000}"/>
    <cellStyle name="60% - Accent6 2 2" xfId="1050" xr:uid="{FB50EE58-5EC7-4CE5-A33D-2D0BA5B11C50}"/>
    <cellStyle name="60% - Accent6 2 2 2" xfId="9579" xr:uid="{9BCB2956-D7C6-44E1-A3BB-B96E8E7385B9}"/>
    <cellStyle name="60% - Accent6 2 3" xfId="1099" xr:uid="{9932898B-B139-48E6-AD03-EAA982C4CD71}"/>
    <cellStyle name="60% - Accent6 2 4" xfId="472" xr:uid="{AD64353C-8AEB-4B30-9414-9B153FB2871D}"/>
    <cellStyle name="60% - Accent6 2 5" xfId="1974" xr:uid="{FFC7495B-96AD-4F24-B463-EFA174A8EF17}"/>
    <cellStyle name="60% - Accent6 3" xfId="165" xr:uid="{00000000-0005-0000-0000-00001E000000}"/>
    <cellStyle name="60% - Accent6 3 2" xfId="1070" xr:uid="{F0D62985-61EA-4692-8639-93BE32671937}"/>
    <cellStyle name="60% - Accent6 3 2 2" xfId="1976" xr:uid="{FD8E04E6-7CE1-41A9-94F8-7908A0676AEE}"/>
    <cellStyle name="60% - Accent6 3 3" xfId="491" xr:uid="{130A51BD-D27E-4822-9DC4-62CE371B4D78}"/>
    <cellStyle name="60% - Accent6 3 4" xfId="1975" xr:uid="{CEF667E1-4655-46B9-B66F-3AE5E3B46296}"/>
    <cellStyle name="60% - Accent6 4" xfId="179" xr:uid="{00000000-0005-0000-0000-000024000000}"/>
    <cellStyle name="60% - Accent6 4 2" xfId="5389" xr:uid="{D35C1A0C-8101-4634-A239-0A8EA6EC222F}"/>
    <cellStyle name="60% - Accent6 4 3" xfId="5388" xr:uid="{2354D71F-6383-46C7-AEE4-CDFF11A576C3}"/>
    <cellStyle name="60% - Accent6 4 4" xfId="1977" xr:uid="{C2C0D40B-EFCD-423D-8F60-BEC16D28575B}"/>
    <cellStyle name="60% - Accent6 5" xfId="523" xr:uid="{C887F1B3-25DA-4131-8DBD-AB1DF9C28DAC}"/>
    <cellStyle name="60% - Accent6 5 2" xfId="1119" xr:uid="{79DCC7E4-ED35-49DE-BAA5-AEA0CFEB4D6F}"/>
    <cellStyle name="60% - Accent6 5 2 2" xfId="1979" xr:uid="{2DE13E45-96D6-4CC1-8832-4F3336BDA4F5}"/>
    <cellStyle name="60% - Accent6 5 3" xfId="1113" xr:uid="{78604126-8D10-4554-A545-755A54A906A9}"/>
    <cellStyle name="60% - Accent6 5 3 2" xfId="16530" xr:uid="{0BB8597A-DFA9-46C2-866E-2B9333264583}"/>
    <cellStyle name="60% - Accent6 5 3 3" xfId="1978" xr:uid="{F8AB6E03-C9DC-407F-B838-7D4944FEF10F}"/>
    <cellStyle name="60% - Accent6 6" xfId="1089" xr:uid="{8D88C351-4115-44D6-8D36-3BA2BD11A1FB}"/>
    <cellStyle name="60% - Accent6 6 2" xfId="1980" xr:uid="{22C0C7EF-1D81-4AA2-BC1B-1EC70371D535}"/>
    <cellStyle name="60% - Accent6 7" xfId="190" xr:uid="{3BFBCDE8-046F-49CE-8E2D-C413446502E9}"/>
    <cellStyle name="60% - Accent6 7 2" xfId="1981" xr:uid="{5A10B214-628A-49BB-A05E-834201D71160}"/>
    <cellStyle name="60% - Accent6 8" xfId="1161" xr:uid="{0FE32A1C-FEC5-4227-904E-2BC278885EAB}"/>
    <cellStyle name="60% - Accent6 8 2" xfId="1982" xr:uid="{6AA72A26-1F9A-4F80-8A07-317F527F58C5}"/>
    <cellStyle name="60% - Accent6 9" xfId="1983" xr:uid="{E83459D0-AF40-4DA3-B430-9FA4919687B4}"/>
    <cellStyle name="Accent1" xfId="25" builtinId="29" customBuiltin="1"/>
    <cellStyle name="Accent1 10" xfId="1985" xr:uid="{50F2FA90-B54B-4D01-A77A-C2E1360CEA1C}"/>
    <cellStyle name="Accent1 11" xfId="1986" xr:uid="{129DAF00-E55D-4E5D-841A-ED94AC80992D}"/>
    <cellStyle name="Accent1 12" xfId="2825" xr:uid="{B6AFBE4A-9AB1-4284-B762-A943CE73845C}"/>
    <cellStyle name="Accent1 12 2" xfId="7847" xr:uid="{5B3EFE99-B3A4-4714-AE48-83194D2B2320}"/>
    <cellStyle name="Accent1 13" xfId="3635" xr:uid="{20D229D0-7AD7-4103-8B5B-797F4CB82410}"/>
    <cellStyle name="Accent1 14" xfId="1984" xr:uid="{54595434-8CA5-4988-9175-D4FB614F88D3}"/>
    <cellStyle name="Accent1 2" xfId="69" xr:uid="{00000000-0005-0000-0000-000020000000}"/>
    <cellStyle name="Accent1 2 2" xfId="9556" xr:uid="{B5D00267-9AFC-4FD0-A089-F3216B444602}"/>
    <cellStyle name="Accent1 2 3" xfId="1987" xr:uid="{B6217D03-894B-455D-A806-E820D7D2E76B}"/>
    <cellStyle name="Accent1 3" xfId="1137" xr:uid="{1CA81E4E-C063-4139-9479-105F989E5FBF}"/>
    <cellStyle name="Accent1 3 2" xfId="1989" xr:uid="{3480EDC1-8785-4897-8467-028E8E80DE7F}"/>
    <cellStyle name="Accent1 3 3" xfId="1988" xr:uid="{CDCC5048-E567-4B4C-8DE9-8ECB0B444E71}"/>
    <cellStyle name="Accent1 4" xfId="1990" xr:uid="{B78501E0-CC52-4F45-B10E-6046D7154966}"/>
    <cellStyle name="Accent1 4 2" xfId="5391" xr:uid="{CA3B4619-42D8-437B-88D7-C633202F97DA}"/>
    <cellStyle name="Accent1 4 3" xfId="5390" xr:uid="{C6445BD0-2C6E-4F3E-81B2-C775BB555929}"/>
    <cellStyle name="Accent1 5" xfId="1991" xr:uid="{8A3D55E7-406A-40E2-A921-3C60CBBCB256}"/>
    <cellStyle name="Accent1 5 2" xfId="1992" xr:uid="{B169132C-FB17-4374-81F3-B6335FD92D22}"/>
    <cellStyle name="Accent1 6" xfId="1993" xr:uid="{97D41221-CBC3-48E9-ADE3-BFA6633A41FB}"/>
    <cellStyle name="Accent1 7" xfId="1994" xr:uid="{4B5A7CDF-1668-4BAE-A6F5-831455247E48}"/>
    <cellStyle name="Accent1 8" xfId="1995" xr:uid="{8319DBB9-1328-488B-A69C-3A6B3D03164B}"/>
    <cellStyle name="Accent1 9" xfId="1996" xr:uid="{1814D4F1-526C-4A63-AC3F-9A95DCD7CB72}"/>
    <cellStyle name="Accent2" xfId="28" builtinId="33" customBuiltin="1"/>
    <cellStyle name="Accent2 10" xfId="1998" xr:uid="{EDCD06C5-08E9-48A3-96AB-E6952E80ABA5}"/>
    <cellStyle name="Accent2 11" xfId="1999" xr:uid="{656AACEF-CECD-4B84-8985-F3D096F5198C}"/>
    <cellStyle name="Accent2 12" xfId="2826" xr:uid="{78630ACF-EA36-46B0-B2EC-D8C6DA55B557}"/>
    <cellStyle name="Accent2 12 2" xfId="7848" xr:uid="{630C1C15-7335-4383-BC09-59A2C7D982A0}"/>
    <cellStyle name="Accent2 13" xfId="3636" xr:uid="{E7D69336-C576-4451-ADEC-6BC0A6CC2DA5}"/>
    <cellStyle name="Accent2 14" xfId="1997" xr:uid="{D41E2406-2896-482F-ACCA-63D90AA1E437}"/>
    <cellStyle name="Accent2 2" xfId="1140" xr:uid="{C077C81D-7938-4B89-BC53-DB80D5D76164}"/>
    <cellStyle name="Accent2 2 2" xfId="9560" xr:uid="{31FE9283-BD3D-4DDE-9D5B-D59316D45AD3}"/>
    <cellStyle name="Accent2 2 3" xfId="2000" xr:uid="{70A71F11-69AC-4F20-BD41-D5205A5D8BD9}"/>
    <cellStyle name="Accent2 3" xfId="2001" xr:uid="{4F9DA642-9004-41C6-A226-4BC2C1E80B7D}"/>
    <cellStyle name="Accent2 3 2" xfId="2002" xr:uid="{EDED7237-D167-48A8-90ED-8ECE6D350827}"/>
    <cellStyle name="Accent2 4" xfId="2003" xr:uid="{09EEE098-35DB-44B2-B476-5743E04DEEAD}"/>
    <cellStyle name="Accent2 4 2" xfId="5393" xr:uid="{884745E5-E2A1-4A74-B8C4-4BF61E402BCE}"/>
    <cellStyle name="Accent2 4 3" xfId="5392" xr:uid="{B53C39C7-CC69-4647-A62B-D9622E2DD97B}"/>
    <cellStyle name="Accent2 5" xfId="2004" xr:uid="{2C7EF9AD-7CE5-49E9-B2AA-BEB29586B4AA}"/>
    <cellStyle name="Accent2 5 2" xfId="2005" xr:uid="{2F52AD88-DDA3-41F8-8104-007E403F9C15}"/>
    <cellStyle name="Accent2 6" xfId="2006" xr:uid="{8223B768-6DA9-4981-8CA1-A514E907E547}"/>
    <cellStyle name="Accent2 7" xfId="2007" xr:uid="{4D2F8813-F321-49AD-B1D4-020CFFA5E8A3}"/>
    <cellStyle name="Accent2 8" xfId="2008" xr:uid="{DD3175A8-4FD7-47A1-89B1-DECCD35BFE07}"/>
    <cellStyle name="Accent2 9" xfId="2009" xr:uid="{49ADFFF9-719A-4C92-B827-75601C0CB90F}"/>
    <cellStyle name="Accent3" xfId="31" builtinId="37" customBuiltin="1"/>
    <cellStyle name="Accent3 10" xfId="2011" xr:uid="{3C1584E1-4854-4263-B48D-91C94839409E}"/>
    <cellStyle name="Accent3 11" xfId="2012" xr:uid="{27F10F1B-3606-4317-9C5D-AFE3865D2211}"/>
    <cellStyle name="Accent3 12" xfId="2827" xr:uid="{BC0FE65F-D3F8-42A4-ADE6-25E8453E5944}"/>
    <cellStyle name="Accent3 12 2" xfId="7849" xr:uid="{8714B87D-C586-4ABA-87BB-B9CCAD5B2E7F}"/>
    <cellStyle name="Accent3 13" xfId="3637" xr:uid="{F7F0B0DA-7F97-4617-A950-907B0D2726EA}"/>
    <cellStyle name="Accent3 14" xfId="2010" xr:uid="{C9D71F39-02CC-4AE9-88A1-45F88DA342D4}"/>
    <cellStyle name="Accent3 2" xfId="114" xr:uid="{00000000-0005-0000-0000-000023000000}"/>
    <cellStyle name="Accent3 2 2" xfId="9564" xr:uid="{1FE46D19-D22F-455C-BF40-9BB4CCD54212}"/>
    <cellStyle name="Accent3 2 3" xfId="2013" xr:uid="{4FA01024-5862-4F52-AE65-2E9069958988}"/>
    <cellStyle name="Accent3 3" xfId="1143" xr:uid="{9E40B009-887F-44F2-B846-39E39B47335E}"/>
    <cellStyle name="Accent3 3 2" xfId="2015" xr:uid="{8BD6B6BA-6922-4000-86FD-1B3768D9688E}"/>
    <cellStyle name="Accent3 3 3" xfId="2014" xr:uid="{45BFF74C-9CA1-447D-B740-430C826B5B98}"/>
    <cellStyle name="Accent3 4" xfId="2016" xr:uid="{826B670B-F644-496F-9EFE-6C86E264BED0}"/>
    <cellStyle name="Accent3 4 2" xfId="5395" xr:uid="{8774A086-C946-457A-A657-BCB716E4EA3A}"/>
    <cellStyle name="Accent3 4 3" xfId="5394" xr:uid="{CBC9B4FB-D78D-4B55-A4C1-1B10FD4C3DE8}"/>
    <cellStyle name="Accent3 5" xfId="2017" xr:uid="{74D206BC-D47E-47AF-B713-223847641F76}"/>
    <cellStyle name="Accent3 5 2" xfId="2018" xr:uid="{AEF8E9E6-6D42-4229-AC13-CFA40735DE9B}"/>
    <cellStyle name="Accent3 6" xfId="2019" xr:uid="{2A2A46B9-62E0-45B9-9488-74D37AF42FFF}"/>
    <cellStyle name="Accent3 7" xfId="2020" xr:uid="{FB433842-E6EF-4AF5-BE01-F5636E5BCFD8}"/>
    <cellStyle name="Accent3 8" xfId="2021" xr:uid="{B35B9884-00EC-4F79-AE18-6FDB84359223}"/>
    <cellStyle name="Accent3 9" xfId="2022" xr:uid="{5FDE3794-ECDE-4390-8E7E-4A097C672D3B}"/>
    <cellStyle name="Accent4" xfId="34" builtinId="41" customBuiltin="1"/>
    <cellStyle name="Accent4 10" xfId="2024" xr:uid="{34AC8358-2C10-4C3C-ADB6-5632F0D274D6}"/>
    <cellStyle name="Accent4 11" xfId="2025" xr:uid="{B79FE30D-C6E7-4027-9B1A-3EF077461FA3}"/>
    <cellStyle name="Accent4 12" xfId="2828" xr:uid="{2440E294-B3ED-49E7-9270-432DB105D473}"/>
    <cellStyle name="Accent4 12 2" xfId="7850" xr:uid="{77EC798F-3B53-435D-9E93-DE6877A4A8D6}"/>
    <cellStyle name="Accent4 13" xfId="3638" xr:uid="{DE6FE043-279B-4A9B-8F82-3302DD6B5E3F}"/>
    <cellStyle name="Accent4 14" xfId="2023" xr:uid="{6A265862-4A5B-4C0E-A810-1585CDC44498}"/>
    <cellStyle name="Accent4 2" xfId="1146" xr:uid="{D41D7674-4ADB-407B-A967-38C07AB12941}"/>
    <cellStyle name="Accent4 2 2" xfId="9568" xr:uid="{22ADC8FE-9796-4AE2-9FEE-725B6A8689A9}"/>
    <cellStyle name="Accent4 2 3" xfId="2026" xr:uid="{6BB8D6FD-64A9-4A17-AE0C-4EDCDBDB79E0}"/>
    <cellStyle name="Accent4 3" xfId="2027" xr:uid="{886051CC-2D81-4E2D-B6E5-B29E2A2B3A30}"/>
    <cellStyle name="Accent4 3 2" xfId="2028" xr:uid="{1FAD8CD7-C542-400F-8A3D-3D7CA47291BC}"/>
    <cellStyle name="Accent4 4" xfId="2029" xr:uid="{1DD2160A-0F02-4E2B-9C03-D633E540D9F9}"/>
    <cellStyle name="Accent4 4 2" xfId="5397" xr:uid="{DC1B7E0B-2233-45E4-BD99-09607961D58A}"/>
    <cellStyle name="Accent4 4 3" xfId="5396" xr:uid="{EBDFAFFD-18D2-45B2-B203-573B051EAD0E}"/>
    <cellStyle name="Accent4 5" xfId="2030" xr:uid="{9E63302B-6F7B-49DE-A7C0-8847F52A54AB}"/>
    <cellStyle name="Accent4 5 2" xfId="2031" xr:uid="{1C388C97-BD0B-4C1F-A4CB-B0398AA5AB22}"/>
    <cellStyle name="Accent4 6" xfId="2032" xr:uid="{60520892-ED6A-4BB1-9712-A78DB1D75B43}"/>
    <cellStyle name="Accent4 7" xfId="2033" xr:uid="{6375D1FE-D84E-43C4-9E53-DD46F13D40C9}"/>
    <cellStyle name="Accent4 8" xfId="2034" xr:uid="{FE07935D-B621-439F-B3DB-7AF1C60B1ACD}"/>
    <cellStyle name="Accent4 9" xfId="2035" xr:uid="{E4F2E051-F911-4975-8613-A9A06EE35164}"/>
    <cellStyle name="Accent5" xfId="37" builtinId="45" customBuiltin="1"/>
    <cellStyle name="Accent5 2" xfId="1149" xr:uid="{2A411584-C441-4327-B846-9F6E3E2FB753}"/>
    <cellStyle name="Accent5 2 2" xfId="9572" xr:uid="{A7803097-61B7-44F1-836D-8C308634109B}"/>
    <cellStyle name="Accent6" xfId="40" builtinId="49" customBuiltin="1"/>
    <cellStyle name="Accent6 10" xfId="2037" xr:uid="{FF473504-CB10-4710-A6C3-7902A53D26CE}"/>
    <cellStyle name="Accent6 11" xfId="2038" xr:uid="{081EBDF4-B5B3-4E0A-80F1-D40F3CF1A211}"/>
    <cellStyle name="Accent6 12" xfId="2829" xr:uid="{AA1358EF-057D-488B-AE67-8595815F1BB9}"/>
    <cellStyle name="Accent6 12 2" xfId="7851" xr:uid="{A0D75F51-2383-4D71-B20D-267AC8519849}"/>
    <cellStyle name="Accent6 13" xfId="3639" xr:uid="{CA5F822D-F469-4656-9B1A-9E3C3BF9BDE6}"/>
    <cellStyle name="Accent6 14" xfId="2036" xr:uid="{E1F254D2-5E94-4EF1-95F2-33DB9A836AAD}"/>
    <cellStyle name="Accent6 2" xfId="1152" xr:uid="{A64EB871-239F-4894-952A-DD947D11A612}"/>
    <cellStyle name="Accent6 2 2" xfId="9576" xr:uid="{B648A69D-B060-4525-A1F6-58975869A9E8}"/>
    <cellStyle name="Accent6 2 3" xfId="2039" xr:uid="{27559855-C2EE-4AB8-AEFB-C3B66CE19FDF}"/>
    <cellStyle name="Accent6 3" xfId="2040" xr:uid="{ABF347CD-2101-4407-A5B5-15C3D464B92D}"/>
    <cellStyle name="Accent6 3 2" xfId="2041" xr:uid="{AAA5E289-54D2-49A8-BF9A-654283A67126}"/>
    <cellStyle name="Accent6 4" xfId="2042" xr:uid="{9288C937-48EA-4E56-85A1-F3781C9B2DC4}"/>
    <cellStyle name="Accent6 4 2" xfId="5399" xr:uid="{1F24BD72-BCB5-4D5D-9988-483A033E4830}"/>
    <cellStyle name="Accent6 4 3" xfId="5398" xr:uid="{AF57FAC9-5F40-40F4-B206-B3FE1E3C0A65}"/>
    <cellStyle name="Accent6 5" xfId="2043" xr:uid="{CA24E86C-629E-4876-A5EB-7629994C98CD}"/>
    <cellStyle name="Accent6 5 2" xfId="2044" xr:uid="{BF196EF7-02CB-4818-B567-B596CCC51369}"/>
    <cellStyle name="Accent6 6" xfId="2045" xr:uid="{0148E48F-8DA6-40E8-91F3-F03AED124C3F}"/>
    <cellStyle name="Accent6 7" xfId="2046" xr:uid="{1E3FE5A5-E18B-476E-A079-36045B5B63D2}"/>
    <cellStyle name="Accent6 8" xfId="2047" xr:uid="{B3BDACFA-C6F4-4DD9-952F-31D2866CAE2A}"/>
    <cellStyle name="Accent6 9" xfId="2048" xr:uid="{6D9163A2-3904-4742-BC68-AF51A7546B07}"/>
    <cellStyle name="ALSTEC Bottom" xfId="46" xr:uid="{00000000-0005-0000-0000-000027000000}"/>
    <cellStyle name="ALSTEC Bottom 2" xfId="524" xr:uid="{E4EDA0FD-BD25-4C13-89D1-E4BBF7E1691B}"/>
    <cellStyle name="ALSTEC Bottom Left" xfId="47" xr:uid="{00000000-0005-0000-0000-000028000000}"/>
    <cellStyle name="ALSTEC Bottom Right" xfId="48" xr:uid="{00000000-0005-0000-0000-000029000000}"/>
    <cellStyle name="ALSTEC Bottom_Copy of GVCS Oct Financials - v2 - sbc - 110508" xfId="70" xr:uid="{00000000-0005-0000-0000-00002A000000}"/>
    <cellStyle name="ALSTEC Currency" xfId="49" xr:uid="{00000000-0005-0000-0000-00002B000000}"/>
    <cellStyle name="ALSTEC Currency 2" xfId="71" xr:uid="{00000000-0005-0000-0000-00002C000000}"/>
    <cellStyle name="ALSTEC Date" xfId="50" xr:uid="{00000000-0005-0000-0000-00002D000000}"/>
    <cellStyle name="ALSTEC Date 2" xfId="525" xr:uid="{C76E4FFC-24A8-47AC-BD81-E3D61DE2689C}"/>
    <cellStyle name="ALSTEC Detail Header" xfId="51" xr:uid="{00000000-0005-0000-0000-00002E000000}"/>
    <cellStyle name="ALSTEC Detail Header 2" xfId="526" xr:uid="{AF7DC1D1-738F-483E-9916-69721DC15A57}"/>
    <cellStyle name="ALSTEC DOUBLE" xfId="52" xr:uid="{00000000-0005-0000-0000-00002F000000}"/>
    <cellStyle name="ALSTEC DOUBLE 2" xfId="72" xr:uid="{00000000-0005-0000-0000-000030000000}"/>
    <cellStyle name="ALSTEC DOUBLE_Copy of GVCS Oct Financials - v2 - sbc - 110508" xfId="73" xr:uid="{00000000-0005-0000-0000-000031000000}"/>
    <cellStyle name="ALSTEC Left" xfId="53" xr:uid="{00000000-0005-0000-0000-000032000000}"/>
    <cellStyle name="ALSTEC Middle" xfId="54" xr:uid="{00000000-0005-0000-0000-000033000000}"/>
    <cellStyle name="ALSTEC Normal" xfId="55" xr:uid="{00000000-0005-0000-0000-000034000000}"/>
    <cellStyle name="ALSTEC Normal 2" xfId="74" xr:uid="{00000000-0005-0000-0000-000035000000}"/>
    <cellStyle name="ALSTEC Normal 3" xfId="4" xr:uid="{00000000-0005-0000-0000-000036000000}"/>
    <cellStyle name="ALSTEC Normal_April BS " xfId="75" xr:uid="{00000000-0005-0000-0000-000037000000}"/>
    <cellStyle name="ALSTEC Report Body" xfId="56" xr:uid="{00000000-0005-0000-0000-000038000000}"/>
    <cellStyle name="ALSTEC Report Body 2" xfId="527" xr:uid="{7D47362B-2E18-4ED7-B60B-17441DEEF65C}"/>
    <cellStyle name="ALSTEC Right" xfId="57" xr:uid="{00000000-0005-0000-0000-000039000000}"/>
    <cellStyle name="ALSTEC Subtotal" xfId="58" xr:uid="{00000000-0005-0000-0000-00003A000000}"/>
    <cellStyle name="ALSTEC Subtotal 2" xfId="76" xr:uid="{00000000-0005-0000-0000-00003B000000}"/>
    <cellStyle name="ALSTEC Subtotal 2 2" xfId="534" xr:uid="{F7634698-C1CF-420A-8043-4A77F71FF800}"/>
    <cellStyle name="ALSTEC Subtotal 3" xfId="528" xr:uid="{3BFBEF91-6FB9-4262-A5C9-D291CDD449A7}"/>
    <cellStyle name="ALSTEC Subtotal_Copy of GVCS Oct Financials - v2 - sbc - 110508" xfId="77" xr:uid="{00000000-0005-0000-0000-00003C000000}"/>
    <cellStyle name="ALSTEC Top" xfId="59" xr:uid="{00000000-0005-0000-0000-00003D000000}"/>
    <cellStyle name="ALSTEC Top Left" xfId="60" xr:uid="{00000000-0005-0000-0000-00003E000000}"/>
    <cellStyle name="ALSTEC Top Right" xfId="61" xr:uid="{00000000-0005-0000-0000-00003F000000}"/>
    <cellStyle name="ALSTEC Top_GVCS June Financials w 08-09 budget PL v2 - sbc - 091208 (EXCEL 2003)" xfId="78" xr:uid="{00000000-0005-0000-0000-000040000000}"/>
    <cellStyle name="ALSTEC Total" xfId="62" xr:uid="{00000000-0005-0000-0000-000041000000}"/>
    <cellStyle name="ALSTEC Total 2" xfId="79" xr:uid="{00000000-0005-0000-0000-000042000000}"/>
    <cellStyle name="ALSTEC Total_Copy of GVCS Oct Financials - v2 - sbc - 110508" xfId="80" xr:uid="{00000000-0005-0000-0000-000043000000}"/>
    <cellStyle name="Bad" xfId="16" builtinId="27" customBuiltin="1"/>
    <cellStyle name="Bad 10" xfId="2050" xr:uid="{96E54FB0-5475-4D5C-857C-E1519B846B0D}"/>
    <cellStyle name="Bad 11" xfId="2051" xr:uid="{2177902C-BD91-476E-8D2A-6B9A24545566}"/>
    <cellStyle name="Bad 12" xfId="2830" xr:uid="{0ACCDCF6-1140-41FD-99A4-2C32EA669DFC}"/>
    <cellStyle name="Bad 12 2" xfId="7852" xr:uid="{54C81AA0-CC8A-4DE6-8255-1CAD0B662721}"/>
    <cellStyle name="Bad 13" xfId="3640" xr:uid="{24ED2E65-203A-4712-930C-B34A71B88750}"/>
    <cellStyle name="Bad 14" xfId="2049" xr:uid="{C9C774F7-EC9C-4785-8B45-3E6090CAF70D}"/>
    <cellStyle name="Bad 2" xfId="1128" xr:uid="{829A4A40-BC05-4F3B-AD84-4243B10540F0}"/>
    <cellStyle name="Bad 2 2" xfId="9545" xr:uid="{3394182B-869F-4923-BA31-EDACBE265A17}"/>
    <cellStyle name="Bad 2 3" xfId="2052" xr:uid="{053677A8-4DD7-4E88-A835-F86D30FA41C8}"/>
    <cellStyle name="Bad 3" xfId="2053" xr:uid="{D190F823-4F6F-4A82-A06F-F9686E5AE3D3}"/>
    <cellStyle name="Bad 3 2" xfId="2054" xr:uid="{7CBB7091-DCEC-4D2A-B0DC-BE4144B65F91}"/>
    <cellStyle name="Bad 4" xfId="2055" xr:uid="{3E2822E1-1FA0-44C9-908F-F91067E46629}"/>
    <cellStyle name="Bad 4 2" xfId="5401" xr:uid="{03C66F75-6CCD-459B-ABB6-88552AA85B84}"/>
    <cellStyle name="Bad 4 3" xfId="5400" xr:uid="{572506EC-10E5-4EA2-887B-7DB9812F734C}"/>
    <cellStyle name="Bad 5" xfId="2056" xr:uid="{1495FF34-621E-48E8-8622-97D55467607F}"/>
    <cellStyle name="Bad 5 2" xfId="2057" xr:uid="{4E64E9CC-4C5D-43F7-888D-C1B577781A2F}"/>
    <cellStyle name="Bad 6" xfId="2058" xr:uid="{C0CE6A09-1933-4806-91E0-90FF0394D7D6}"/>
    <cellStyle name="Bad 7" xfId="2059" xr:uid="{F5407DB9-29FE-4AAB-917C-16D122DA2769}"/>
    <cellStyle name="Bad 8" xfId="2060" xr:uid="{B27DEBC0-33A1-4988-9D71-1BB89817194F}"/>
    <cellStyle name="Bad 9" xfId="2061" xr:uid="{A690CE28-9BEE-4770-AF16-C3B6142F0FFB}"/>
    <cellStyle name="Calculation" xfId="19" builtinId="22" customBuiltin="1"/>
    <cellStyle name="Calculation 10" xfId="2063" xr:uid="{09625454-98A0-4CB4-B0C4-BA844D6F87E7}"/>
    <cellStyle name="Calculation 11" xfId="2064" xr:uid="{2EFEB4C5-5167-4883-B837-E8118E6F3CCB}"/>
    <cellStyle name="Calculation 12" xfId="2831" xr:uid="{01EFEDFD-285D-4D7F-843E-5E3940A42A09}"/>
    <cellStyle name="Calculation 12 2" xfId="7853" xr:uid="{1C504192-19CE-4980-AB6C-8DBB1139D8D7}"/>
    <cellStyle name="Calculation 13" xfId="3641" xr:uid="{5D7798CC-958C-47AE-8D32-71F95D56CB99}"/>
    <cellStyle name="Calculation 14" xfId="2062" xr:uid="{54348905-7519-432D-A875-47D066FF2D11}"/>
    <cellStyle name="Calculation 2" xfId="1131" xr:uid="{606657BB-626B-4D2A-BF05-091253879726}"/>
    <cellStyle name="Calculation 2 2" xfId="9549" xr:uid="{88B9D73F-43F1-424D-B096-6504E8D98606}"/>
    <cellStyle name="Calculation 2 3" xfId="2065" xr:uid="{BA30E461-DC35-4861-98CE-B6F7262127A2}"/>
    <cellStyle name="Calculation 3" xfId="2066" xr:uid="{D070108E-5EB7-4910-B86C-696B6E121CBB}"/>
    <cellStyle name="Calculation 3 2" xfId="2067" xr:uid="{20293CC9-0290-4EC9-ADCE-4719A51F232C}"/>
    <cellStyle name="Calculation 4" xfId="2068" xr:uid="{ADF2C792-B4EE-43D9-8B9C-0B58DEE17644}"/>
    <cellStyle name="Calculation 4 2" xfId="5403" xr:uid="{7BA30E99-763D-487B-B81D-06972FA6FE96}"/>
    <cellStyle name="Calculation 4 3" xfId="5402" xr:uid="{0C3133F7-2D07-4D70-B942-FE052BBB4A0B}"/>
    <cellStyle name="Calculation 5" xfId="2069" xr:uid="{EB0B6A28-084C-4C65-B5A8-BB6E6456A52C}"/>
    <cellStyle name="Calculation 5 2" xfId="2070" xr:uid="{E97F1781-5D17-4671-A089-DA5DF4348804}"/>
    <cellStyle name="Calculation 6" xfId="2071" xr:uid="{93EB6D35-0A4C-4460-B6B6-5483B543EB2A}"/>
    <cellStyle name="Calculation 7" xfId="2072" xr:uid="{98179303-384E-4BDA-9A0D-523C90DCEE3F}"/>
    <cellStyle name="Calculation 8" xfId="2073" xr:uid="{411E8A09-E183-4D1A-8D21-E94E5759159B}"/>
    <cellStyle name="Calculation 9" xfId="2074" xr:uid="{5EBDDE74-D306-46C6-94AF-86D88D6DDBD3}"/>
    <cellStyle name="Check Cell" xfId="21" builtinId="23" customBuiltin="1"/>
    <cellStyle name="Check Cell 2" xfId="1133" xr:uid="{2A1E5703-37D4-4FAD-BB6D-06E2D8347566}"/>
    <cellStyle name="Check Cell 2 2" xfId="9551" xr:uid="{BCA12853-FA60-4DE8-BEF5-E64EE966596F}"/>
    <cellStyle name="Comma" xfId="1" builtinId="3"/>
    <cellStyle name="Comma 10" xfId="43" xr:uid="{00000000-0005-0000-0000-000048000000}"/>
    <cellStyle name="Comma 10 2" xfId="158" xr:uid="{00000000-0005-0000-0000-000049000000}"/>
    <cellStyle name="Comma 10 2 2" xfId="5404" xr:uid="{E785534F-C260-40E8-8B84-C2493983682C}"/>
    <cellStyle name="Comma 10 3" xfId="150" xr:uid="{00000000-0005-0000-0000-00004A000000}"/>
    <cellStyle name="Comma 11" xfId="180" xr:uid="{00000000-0005-0000-0000-00005D000000}"/>
    <cellStyle name="Comma 11 2" xfId="16509" xr:uid="{DAFE7D36-E73C-43A7-B952-DEB0FC3F2D9B}"/>
    <cellStyle name="Comma 11 3" xfId="9526" xr:uid="{522D536D-5AEA-473A-87AE-7EB107B45EAD}"/>
    <cellStyle name="Comma 12" xfId="1105" xr:uid="{1A8761FB-62CB-4DC2-A86D-B752D4E4AAE9}"/>
    <cellStyle name="Comma 13" xfId="1120" xr:uid="{8794AF82-5302-43C3-B103-33825CA70DF2}"/>
    <cellStyle name="Comma 2" xfId="8" xr:uid="{00000000-0005-0000-0000-00004B000000}"/>
    <cellStyle name="Comma 2 2" xfId="81" xr:uid="{00000000-0005-0000-0000-00004C000000}"/>
    <cellStyle name="Comma 2 2 2" xfId="2077" xr:uid="{6BB05EAB-D621-4D49-9A51-79DA6BA99C96}"/>
    <cellStyle name="Comma 2 2 3" xfId="2078" xr:uid="{E3DDB04E-7A43-466C-8996-1CCF2B71D306}"/>
    <cellStyle name="Comma 2 2 4" xfId="2076" xr:uid="{637A0BDA-4D64-4B07-9618-FC8407737F5A}"/>
    <cellStyle name="Comma 2 3" xfId="82" xr:uid="{00000000-0005-0000-0000-00004D000000}"/>
    <cellStyle name="Comma 2 3 2" xfId="2080" xr:uid="{234DFA16-AFB3-4DE9-99D8-00EC689F6F5A}"/>
    <cellStyle name="Comma 2 3 3" xfId="5405" xr:uid="{1E3F5584-BAA5-42B4-B6CF-4C094E528041}"/>
    <cellStyle name="Comma 2 3 4" xfId="2079" xr:uid="{4542C035-EF7A-4F00-A57B-F01B07722261}"/>
    <cellStyle name="Comma 2 4" xfId="154" xr:uid="{00000000-0005-0000-0000-00004E000000}"/>
    <cellStyle name="Comma 2 4 2" xfId="5406" xr:uid="{CCC68576-4118-4B07-9AE5-EAB9FC7FE73C}"/>
    <cellStyle name="Comma 2 4 3" xfId="2859" xr:uid="{45CFD03C-58A0-4733-88C4-82DD98CE583F}"/>
    <cellStyle name="Comma 2 5" xfId="2075" xr:uid="{30F85B22-6A7A-45CA-943C-74D3BF92B8C5}"/>
    <cellStyle name="Comma 2 6" xfId="9603" xr:uid="{BDEE9DEE-C045-483A-9374-921A84D1DCA1}"/>
    <cellStyle name="Comma 3" xfId="83" xr:uid="{00000000-0005-0000-0000-00004F000000}"/>
    <cellStyle name="Comma 3 10" xfId="2081" xr:uid="{BF7C816C-F4ED-4048-BA57-4C134FBFDBD6}"/>
    <cellStyle name="Comma 3 11" xfId="2082" xr:uid="{74B0B127-DB06-47F8-9863-7EC85E9FA558}"/>
    <cellStyle name="Comma 3 11 2" xfId="5407" xr:uid="{EF385B32-06D3-425D-85CC-468911E70147}"/>
    <cellStyle name="Comma 3 11 3" xfId="9253" xr:uid="{07E40E94-65C3-4F1E-9D36-7C07FC2A0950}"/>
    <cellStyle name="Comma 3 11 3 2" xfId="16283" xr:uid="{5F0BA156-778B-4D6E-9299-D6867EEDB29D}"/>
    <cellStyle name="Comma 3 12" xfId="2083" xr:uid="{28C18C6E-E5D9-4CCD-A940-362991B9CBE3}"/>
    <cellStyle name="Comma 3 12 2" xfId="5409" xr:uid="{9A34E73C-ECDE-435F-80AA-B8F4F09E39DB}"/>
    <cellStyle name="Comma 3 12 3" xfId="5408" xr:uid="{D8B3435D-DB4A-433A-9C05-7305D1D2F481}"/>
    <cellStyle name="Comma 3 12 3 2" xfId="12790" xr:uid="{B9CC37FC-124E-44B4-AD24-1B15A16E7C95}"/>
    <cellStyle name="Comma 3 12 4" xfId="9340" xr:uid="{C3A220D5-35D4-4D3F-B5E1-ECCC29F76439}"/>
    <cellStyle name="Comma 3 12 4 2" xfId="16323" xr:uid="{F1B86425-E26F-4129-AB4F-EBF7FCFBAEF5}"/>
    <cellStyle name="Comma 3 13" xfId="2084" xr:uid="{FB5C55FD-23BC-4366-8658-C958D9479C74}"/>
    <cellStyle name="Comma 3 13 2" xfId="9429" xr:uid="{47D27272-6AEB-430D-8E94-965824AA3951}"/>
    <cellStyle name="Comma 3 13 2 2" xfId="16412" xr:uid="{E908B31A-6A5E-4FEF-95A6-73D0984DC5D2}"/>
    <cellStyle name="Comma 3 14" xfId="2085" xr:uid="{36AA360F-9A23-4C8A-B965-F56CEFF068C8}"/>
    <cellStyle name="Comma 3 14 2" xfId="2086" xr:uid="{7CCD2F40-DBA3-425D-98D4-B12651A8E5B2}"/>
    <cellStyle name="Comma 3 14 2 2" xfId="3644" xr:uid="{31668073-7F23-46F4-AB4E-7CD2682859A8}"/>
    <cellStyle name="Comma 3 14 3" xfId="3643" xr:uid="{7506FC80-217F-4420-8296-FD69E4070E05}"/>
    <cellStyle name="Comma 3 14 4" xfId="9518" xr:uid="{40CF61CD-8684-412D-8E4C-E5630058C9EE}"/>
    <cellStyle name="Comma 3 14 4 2" xfId="16501" xr:uid="{C5C23FB1-3CD9-4780-86D7-9CFA23E51B3E}"/>
    <cellStyle name="Comma 3 15" xfId="2087" xr:uid="{277B0C94-39EB-4894-97F0-069EB011B3C9}"/>
    <cellStyle name="Comma 3 15 2" xfId="3645" xr:uid="{0514FF07-26DF-499C-9051-9A46A1F4F6A2}"/>
    <cellStyle name="Comma 3 15 3" xfId="8672" xr:uid="{052CD97F-5103-4273-B980-EE90BA15AF34}"/>
    <cellStyle name="Comma 3 15 3 2" xfId="15702" xr:uid="{B0026894-0ED2-4391-B0AF-3FE55F385D35}"/>
    <cellStyle name="Comma 3 16" xfId="2088" xr:uid="{BC1707F4-8D16-46EA-95FD-85456EAC7A32}"/>
    <cellStyle name="Comma 3 16 2" xfId="3646" xr:uid="{BD2AAD3A-0CCE-4545-85E8-8E54079CE264}"/>
    <cellStyle name="Comma 3 17" xfId="2089" xr:uid="{847D4ED2-0B2B-46BF-8DC2-4B0FFC253A22}"/>
    <cellStyle name="Comma 3 17 2" xfId="3647" xr:uid="{B9EF5C3F-18D2-4B53-A278-724F879718AB}"/>
    <cellStyle name="Comma 3 18" xfId="2090" xr:uid="{7E80D32C-D020-47A4-8EDF-170D5F358321}"/>
    <cellStyle name="Comma 3 18 2" xfId="3648" xr:uid="{88C48713-D686-4B86-8226-381438298B48}"/>
    <cellStyle name="Comma 3 19" xfId="2091" xr:uid="{4952DFA5-8EA7-4631-948F-ED31CDFA2D79}"/>
    <cellStyle name="Comma 3 19 2" xfId="3649" xr:uid="{D69416E5-6094-48DF-A8B4-4479A6A39671}"/>
    <cellStyle name="Comma 3 2" xfId="84" xr:uid="{00000000-0005-0000-0000-000050000000}"/>
    <cellStyle name="Comma 3 2 10" xfId="3650" xr:uid="{50349AB7-0379-460B-9ABF-3212446C2021}"/>
    <cellStyle name="Comma 3 2 11" xfId="4047" xr:uid="{3FCABC48-9376-4B5A-A85E-BED989FEE9C1}"/>
    <cellStyle name="Comma 3 2 11 2" xfId="5410" xr:uid="{22715E4E-8B30-406C-9867-F824F9042B8B}"/>
    <cellStyle name="Comma 3 2 11 2 2" xfId="12791" xr:uid="{3BB08C8F-9D0D-4A9A-AAD9-D8052C171AA6}"/>
    <cellStyle name="Comma 3 2 11 3" xfId="7854" xr:uid="{BA0D062C-4920-4A44-B61D-E831AD5260B4}"/>
    <cellStyle name="Comma 3 2 12" xfId="4152" xr:uid="{4618A642-6E78-47F8-8EA4-571C5A231D9E}"/>
    <cellStyle name="Comma 3 2 12 2" xfId="11554" xr:uid="{43E958CA-B58A-4B69-8136-22AECE5079AA}"/>
    <cellStyle name="Comma 3 2 13" xfId="5720" xr:uid="{F0C13810-8E92-46FB-A7DD-205321D897A7}"/>
    <cellStyle name="Comma 3 2 13 2" xfId="12903" xr:uid="{56272A46-87A6-4A1B-9218-7D02A5AF48E0}"/>
    <cellStyle name="Comma 3 2 14" xfId="6289" xr:uid="{16DD4F7D-1644-4907-951F-98436D5ACF2C}"/>
    <cellStyle name="Comma 3 2 14 2" xfId="13482" xr:uid="{62F4235B-B436-4AE6-8A91-7E22DAD739B8}"/>
    <cellStyle name="Comma 3 2 15" xfId="8150" xr:uid="{F2160233-44C9-4FA0-B4C4-6F7335257B47}"/>
    <cellStyle name="Comma 3 2 15 2" xfId="15178" xr:uid="{73753FD2-1E83-41CD-B812-36DC5C5C9452}"/>
    <cellStyle name="Comma 3 2 16" xfId="9584" xr:uid="{DAB29B4C-A599-4721-8E60-3D2EBB3B1F07}"/>
    <cellStyle name="Comma 3 2 17" xfId="2092" xr:uid="{38BD7263-47F5-45EB-B1FC-A16C7577BA99}"/>
    <cellStyle name="Comma 3 2 2" xfId="2093" xr:uid="{E02E0B40-5B1B-4FA3-ADF3-58B24CC1EB9D}"/>
    <cellStyle name="Comma 3 2 2 2" xfId="2094" xr:uid="{237A6EF2-2221-4117-8D18-1CE40FA3762D}"/>
    <cellStyle name="Comma 3 2 2 2 2" xfId="2095" xr:uid="{4C57219D-F486-4D5E-ADAA-1A38ACBBB40D}"/>
    <cellStyle name="Comma 3 2 2 2 2 2" xfId="2096" xr:uid="{5FFC1CF4-919C-493C-A7F8-197BAA94CD65}"/>
    <cellStyle name="Comma 3 2 2 2 2 2 2" xfId="3651" xr:uid="{2C8AA96B-27FC-4CDD-8AA4-190442FB39D0}"/>
    <cellStyle name="Comma 3 2 2 2 2 2 3" xfId="9207" xr:uid="{64B7E4C7-AFC0-4784-B5C0-391796BFDD37}"/>
    <cellStyle name="Comma 3 2 2 2 2 2 3 2" xfId="16237" xr:uid="{7D725F08-BAA7-4FF1-945D-F70645C8775C}"/>
    <cellStyle name="Comma 3 2 2 2 2 3" xfId="4660" xr:uid="{3FA16332-5BBF-412B-BF78-95EBF48BF66B}"/>
    <cellStyle name="Comma 3 2 2 2 2 3 2" xfId="5411" xr:uid="{158609FF-9BC9-4C55-98E7-18B6E4B71F82}"/>
    <cellStyle name="Comma 3 2 2 2 2 3 3" xfId="12059" xr:uid="{EE3A17B0-12F8-4023-B0C3-401CACF04A8A}"/>
    <cellStyle name="Comma 3 2 2 2 2 4" xfId="6198" xr:uid="{6E999692-F615-4A77-BF16-7495EB688858}"/>
    <cellStyle name="Comma 3 2 2 2 2 4 2" xfId="7855" xr:uid="{4C4173F3-62E9-46B1-9FA7-DBA7C8D785D8}"/>
    <cellStyle name="Comma 3 2 2 2 2 4 3" xfId="13381" xr:uid="{EECDC569-DCC9-49C0-B964-D76EA6FD7586}"/>
    <cellStyle name="Comma 3 2 2 2 2 5" xfId="6767" xr:uid="{758299F0-C1AA-47C3-8A57-6A0EE5A89F09}"/>
    <cellStyle name="Comma 3 2 2 2 2 5 2" xfId="13960" xr:uid="{F2DCB632-F681-4C73-956D-6A1A1C733B7B}"/>
    <cellStyle name="Comma 3 2 2 2 2 6" xfId="8628" xr:uid="{249F8270-4AC0-45E8-844A-F740DE34F472}"/>
    <cellStyle name="Comma 3 2 2 2 2 6 2" xfId="15656" xr:uid="{D947BA20-F55D-49F5-9F83-223DE403F6C8}"/>
    <cellStyle name="Comma 3 2 2 2 3" xfId="2097" xr:uid="{2BF05E25-85D2-4273-A1B7-012747A3CBF6}"/>
    <cellStyle name="Comma 3 2 2 2 3 2" xfId="3652" xr:uid="{58F7D0D8-431F-444C-8778-10B590D02B05}"/>
    <cellStyle name="Comma 3 2 2 2 3 3" xfId="8918" xr:uid="{CB84C680-E94E-4962-A2EB-C3DFF7872243}"/>
    <cellStyle name="Comma 3 2 2 2 3 3 2" xfId="15948" xr:uid="{80A19C3C-00AF-4242-97DE-CEED94307206}"/>
    <cellStyle name="Comma 3 2 2 2 4" xfId="4360" xr:uid="{D8E7E9D7-A3F0-4EF0-B2D8-DDB0F8923E05}"/>
    <cellStyle name="Comma 3 2 2 2 4 2" xfId="5412" xr:uid="{0B4A33EE-019C-4A77-88B7-004766C910C4}"/>
    <cellStyle name="Comma 3 2 2 2 4 3" xfId="11762" xr:uid="{91F0E176-3CBD-493E-9FC6-3457C61996A2}"/>
    <cellStyle name="Comma 3 2 2 2 5" xfId="5909" xr:uid="{8F9348AA-E28C-4F52-9BDB-4B6BD3CC2C10}"/>
    <cellStyle name="Comma 3 2 2 2 5 2" xfId="7856" xr:uid="{FA218F43-4B36-49E0-82AF-3340A3B18967}"/>
    <cellStyle name="Comma 3 2 2 2 5 3" xfId="13092" xr:uid="{20C79DFE-D5C8-4CA8-91C2-DD007F5DC57F}"/>
    <cellStyle name="Comma 3 2 2 2 6" xfId="6478" xr:uid="{54C280C4-5604-4BA0-954B-CF82B502C56C}"/>
    <cellStyle name="Comma 3 2 2 2 6 2" xfId="13671" xr:uid="{76C223AC-A183-49FF-9802-9874D106A397}"/>
    <cellStyle name="Comma 3 2 2 2 7" xfId="8339" xr:uid="{DCFE67A6-76DD-403F-9648-A405BBF3AC3F}"/>
    <cellStyle name="Comma 3 2 2 2 7 2" xfId="15367" xr:uid="{632D5852-3501-4CD7-A47B-BD5CC5CE6FDB}"/>
    <cellStyle name="Comma 3 2 2 3" xfId="2098" xr:uid="{F4AC5C8B-6537-48CE-9B21-F8312E9F46A7}"/>
    <cellStyle name="Comma 3 2 2 3 2" xfId="2099" xr:uid="{14AC82F2-CF19-4EDE-8268-21A2E272A1CC}"/>
    <cellStyle name="Comma 3 2 2 3 2 2" xfId="3653" xr:uid="{306483F1-99FB-41BA-BA95-8FFFAFB9E71C}"/>
    <cellStyle name="Comma 3 2 2 3 2 3" xfId="9064" xr:uid="{1285669D-7D88-4551-A30C-67721B7AE3F2}"/>
    <cellStyle name="Comma 3 2 2 3 2 3 2" xfId="16094" xr:uid="{AB64FEAC-D346-402F-9F50-9248AE694D18}"/>
    <cellStyle name="Comma 3 2 2 3 3" xfId="4517" xr:uid="{29957197-B21D-46B5-BEBB-0310388BEAE4}"/>
    <cellStyle name="Comma 3 2 2 3 3 2" xfId="5413" xr:uid="{0002BBCC-22D9-46D1-93E2-B364E40A7D82}"/>
    <cellStyle name="Comma 3 2 2 3 3 3" xfId="11916" xr:uid="{0AB8F7C6-11BE-4D56-8738-AFF53364652E}"/>
    <cellStyle name="Comma 3 2 2 3 4" xfId="6055" xr:uid="{F827E61A-1B48-47C4-8F5C-93DEDC809F8A}"/>
    <cellStyle name="Comma 3 2 2 3 4 2" xfId="7857" xr:uid="{94016C4E-22AC-4B49-BE1C-DDC4238171F8}"/>
    <cellStyle name="Comma 3 2 2 3 4 3" xfId="13238" xr:uid="{FB5BD136-5C0C-4694-9212-A201209CEC6B}"/>
    <cellStyle name="Comma 3 2 2 3 5" xfId="6624" xr:uid="{A2F44767-48CA-4F20-ADB8-1DF265E47BF2}"/>
    <cellStyle name="Comma 3 2 2 3 5 2" xfId="13817" xr:uid="{00F03A8E-B858-42E9-9CFF-DA0234A609A6}"/>
    <cellStyle name="Comma 3 2 2 3 6" xfId="8485" xr:uid="{63AF7707-B598-4818-BF9A-FC341C970572}"/>
    <cellStyle name="Comma 3 2 2 3 6 2" xfId="15513" xr:uid="{4B85842A-C65D-407E-8879-803C000C6888}"/>
    <cellStyle name="Comma 3 2 2 4" xfId="2100" xr:uid="{81EB0E60-DEC2-4EFE-B19A-932588974A10}"/>
    <cellStyle name="Comma 3 2 2 4 2" xfId="9409" xr:uid="{37139617-A7D5-4A29-9ECC-87BECE7DA4C9}"/>
    <cellStyle name="Comma 3 2 2 4 2 2" xfId="16392" xr:uid="{EBFD7441-F854-4386-B1EA-D8607B4E9FB0}"/>
    <cellStyle name="Comma 3 2 2 5" xfId="2101" xr:uid="{25E12DD1-F9CE-436B-8B77-84271DE561B7}"/>
    <cellStyle name="Comma 3 2 2 5 2" xfId="3654" xr:uid="{D5FC56D0-A243-4AE7-90A1-1FB9C6D3A2F4}"/>
    <cellStyle name="Comma 3 2 2 5 3" xfId="9498" xr:uid="{FC4D4A9C-D662-48AF-B4BC-DA2A91B79836}"/>
    <cellStyle name="Comma 3 2 2 5 3 2" xfId="16481" xr:uid="{8FBC66B0-978B-4782-AA89-2CE83FEEF8F2}"/>
    <cellStyle name="Comma 3 2 2 6" xfId="4215" xr:uid="{511B45CF-15DD-480D-8CD6-182FA7CA6525}"/>
    <cellStyle name="Comma 3 2 2 6 2" xfId="5414" xr:uid="{002D403F-D6CE-4BFC-AC77-32719057663E}"/>
    <cellStyle name="Comma 3 2 2 6 3" xfId="8775" xr:uid="{4115DA08-040A-41FF-AA15-05F381405917}"/>
    <cellStyle name="Comma 3 2 2 6 3 2" xfId="15805" xr:uid="{1743101B-FD83-4F02-835A-5ED3081F24A3}"/>
    <cellStyle name="Comma 3 2 2 6 4" xfId="11617" xr:uid="{0E94BAC0-A65A-4C5E-A788-1B9841E6E860}"/>
    <cellStyle name="Comma 3 2 2 7" xfId="5766" xr:uid="{919A080D-58A1-421C-8D80-DB8381DC4B1E}"/>
    <cellStyle name="Comma 3 2 2 7 2" xfId="7858" xr:uid="{4BEB3CC5-293F-41B3-A586-0749B33DC92E}"/>
    <cellStyle name="Comma 3 2 2 7 3" xfId="12949" xr:uid="{8E912B9D-6837-427A-AA79-7D11E473FCDB}"/>
    <cellStyle name="Comma 3 2 2 8" xfId="6335" xr:uid="{C4371901-C98F-485F-A481-9ED7AE82ABD1}"/>
    <cellStyle name="Comma 3 2 2 8 2" xfId="13528" xr:uid="{B3022D62-582E-4C58-B2BE-64B2932549F0}"/>
    <cellStyle name="Comma 3 2 2 9" xfId="8196" xr:uid="{9420846E-7DE0-4808-A4B2-E7ED504A7374}"/>
    <cellStyle name="Comma 3 2 2 9 2" xfId="15224" xr:uid="{A89CEDC1-DDD3-4A88-B5BC-1014185C095B}"/>
    <cellStyle name="Comma 3 2 3" xfId="2102" xr:uid="{E8048F7A-5697-407E-B2E2-6D96A433164F}"/>
    <cellStyle name="Comma 3 2 3 2" xfId="2103" xr:uid="{201E24BB-8DBC-496D-B83E-BD522C9501B1}"/>
    <cellStyle name="Comma 3 2 3 2 2" xfId="2104" xr:uid="{31A7508F-B574-4934-88F7-A23424EA2C1F}"/>
    <cellStyle name="Comma 3 2 3 2 2 2" xfId="3655" xr:uid="{B31826BE-AE92-4C61-AB87-B849FBBC99A2}"/>
    <cellStyle name="Comma 3 2 3 2 2 3" xfId="9161" xr:uid="{63C8EDA5-8A17-429C-95FA-5306199982FD}"/>
    <cellStyle name="Comma 3 2 3 2 2 3 2" xfId="16191" xr:uid="{DAD7F401-E58F-4C93-A2EC-7715022B89E3}"/>
    <cellStyle name="Comma 3 2 3 2 3" xfId="4614" xr:uid="{1B858EC1-A7CB-4F63-928E-37726B89E198}"/>
    <cellStyle name="Comma 3 2 3 2 3 2" xfId="5415" xr:uid="{A2AF9528-8361-4FA0-ACA5-6DF891B16B9B}"/>
    <cellStyle name="Comma 3 2 3 2 3 3" xfId="12013" xr:uid="{B51C42A5-B2F4-4521-BB08-7B2BA6D6C724}"/>
    <cellStyle name="Comma 3 2 3 2 4" xfId="6152" xr:uid="{1766CE98-7C21-485D-BCB5-31066D9673AD}"/>
    <cellStyle name="Comma 3 2 3 2 4 2" xfId="7859" xr:uid="{665892EA-B351-4CAD-95EB-0913B3F235AC}"/>
    <cellStyle name="Comma 3 2 3 2 4 3" xfId="13335" xr:uid="{AA6BDA26-F2C8-4C2A-A8A9-1AC561C0C06D}"/>
    <cellStyle name="Comma 3 2 3 2 5" xfId="6721" xr:uid="{06606000-7AEF-456C-ADB3-01BBE50796D8}"/>
    <cellStyle name="Comma 3 2 3 2 5 2" xfId="13914" xr:uid="{CEC8A639-7EB1-4406-A80F-158AB6D763CA}"/>
    <cellStyle name="Comma 3 2 3 2 6" xfId="8582" xr:uid="{509797F8-8B9F-4054-82D8-D84732731DFB}"/>
    <cellStyle name="Comma 3 2 3 2 6 2" xfId="15610" xr:uid="{8F51BC2D-EE23-4254-8F69-1949C1CFD3F1}"/>
    <cellStyle name="Comma 3 2 3 3" xfId="2105" xr:uid="{000E07C6-BC3E-432F-86B1-5C3B667A67F0}"/>
    <cellStyle name="Comma 3 2 3 3 2" xfId="3656" xr:uid="{4F20C8AA-5287-4477-B06F-00D27937AD06}"/>
    <cellStyle name="Comma 3 2 3 3 3" xfId="8872" xr:uid="{5A550A97-57F6-4D21-9C79-1DD064615446}"/>
    <cellStyle name="Comma 3 2 3 3 3 2" xfId="15902" xr:uid="{371C1C2E-1932-4FF8-946A-8BE1C6A94BB6}"/>
    <cellStyle name="Comma 3 2 3 4" xfId="4314" xr:uid="{AEF1664B-055F-4800-B7DA-86AC893116B4}"/>
    <cellStyle name="Comma 3 2 3 4 2" xfId="5416" xr:uid="{6CE99167-030E-427D-8AFD-C8127CC97682}"/>
    <cellStyle name="Comma 3 2 3 4 3" xfId="11716" xr:uid="{07E26F72-5973-4A55-BF90-DDFCD0B2892E}"/>
    <cellStyle name="Comma 3 2 3 5" xfId="5863" xr:uid="{D13CA4B6-71DA-48CE-A597-98CAD9EC02A9}"/>
    <cellStyle name="Comma 3 2 3 5 2" xfId="7860" xr:uid="{BB0EF1B6-CF66-402A-8146-BAE3432E3757}"/>
    <cellStyle name="Comma 3 2 3 5 3" xfId="13046" xr:uid="{05CA3870-20EB-46D8-9A9B-23BBC6926FB3}"/>
    <cellStyle name="Comma 3 2 3 6" xfId="6432" xr:uid="{FC3E607A-2F1D-4530-9C8D-C39A17FD5BD2}"/>
    <cellStyle name="Comma 3 2 3 6 2" xfId="13625" xr:uid="{DD9DAB72-1B94-48D9-ACA2-863DE2540F4D}"/>
    <cellStyle name="Comma 3 2 3 7" xfId="8293" xr:uid="{711D427F-B474-4B42-9153-E7007B296F27}"/>
    <cellStyle name="Comma 3 2 3 7 2" xfId="15321" xr:uid="{B72F4096-470F-4343-A61B-E19136BD0F98}"/>
    <cellStyle name="Comma 3 2 4" xfId="2106" xr:uid="{FCBF6B29-F226-4CD1-8B89-50C92DB60EE6}"/>
    <cellStyle name="Comma 3 2 4 2" xfId="2107" xr:uid="{EC177EFE-D7AB-4D8D-81B7-F7E669C0797C}"/>
    <cellStyle name="Comma 3 2 4 2 2" xfId="3657" xr:uid="{09F7594A-5745-4C69-A1B5-804E081A07A9}"/>
    <cellStyle name="Comma 3 2 4 2 3" xfId="9018" xr:uid="{B713491F-CFDD-4044-8C8E-813B98AAD6DC}"/>
    <cellStyle name="Comma 3 2 4 2 3 2" xfId="16048" xr:uid="{69DE2AB7-8329-4A98-AB7E-243EFE17D02F}"/>
    <cellStyle name="Comma 3 2 4 3" xfId="4471" xr:uid="{BFB10C9D-182F-4037-97AD-80349CA9CD39}"/>
    <cellStyle name="Comma 3 2 4 3 2" xfId="5417" xr:uid="{6A84F490-AAE1-48C0-A36A-F2951FC7134D}"/>
    <cellStyle name="Comma 3 2 4 3 3" xfId="11870" xr:uid="{1BDAD988-8038-4939-9D02-EB735B394D72}"/>
    <cellStyle name="Comma 3 2 4 4" xfId="6009" xr:uid="{B2A20656-B0B8-4681-AF13-CB06B873E970}"/>
    <cellStyle name="Comma 3 2 4 4 2" xfId="7861" xr:uid="{DB1D299F-E2EB-42D1-A844-71510616EBAC}"/>
    <cellStyle name="Comma 3 2 4 4 3" xfId="13192" xr:uid="{A7DEAF0D-BB71-4B20-A560-21D284D7D1D2}"/>
    <cellStyle name="Comma 3 2 4 5" xfId="6578" xr:uid="{7F7550D6-E605-4BD9-80A3-87F4A813220B}"/>
    <cellStyle name="Comma 3 2 4 5 2" xfId="13771" xr:uid="{F302DBBE-152F-4B80-96AD-1EB1EE2C39DB}"/>
    <cellStyle name="Comma 3 2 4 6" xfId="8439" xr:uid="{4F3BD07F-F933-4660-A90D-5D4585B3FB78}"/>
    <cellStyle name="Comma 3 2 4 6 2" xfId="15467" xr:uid="{B46AB29F-0F2F-46E9-BFB6-11014C1E3853}"/>
    <cellStyle name="Comma 3 2 5" xfId="2108" xr:uid="{1F0FA45E-2046-4D8D-830D-2BE07DBF2953}"/>
    <cellStyle name="Comma 3 2 5 2" xfId="2109" xr:uid="{559B9175-F6E3-4145-9F11-31F2662FC84A}"/>
    <cellStyle name="Comma 3 2 5 2 2" xfId="3659" xr:uid="{D2067931-A432-448D-942B-EBC34F06AC43}"/>
    <cellStyle name="Comma 3 2 5 3" xfId="3658" xr:uid="{1640E6FE-C37F-4DE3-A0B7-D80A11010C9C}"/>
    <cellStyle name="Comma 3 2 5 4" xfId="9254" xr:uid="{B915347E-930D-441A-8342-8656A72A3D89}"/>
    <cellStyle name="Comma 3 2 5 4 2" xfId="16284" xr:uid="{8A561A38-9101-4C8E-AA11-59CAF90705F5}"/>
    <cellStyle name="Comma 3 2 6" xfId="2110" xr:uid="{709A29F5-8CB0-4DF4-9CFC-8BC56A98805A}"/>
    <cellStyle name="Comma 3 2 6 2" xfId="9363" xr:uid="{71207538-CAB8-4B16-8A4B-F49E353E5E18}"/>
    <cellStyle name="Comma 3 2 6 2 2" xfId="16346" xr:uid="{14777D63-B6E3-407E-8B01-4427769BAABA}"/>
    <cellStyle name="Comma 3 2 7" xfId="2111" xr:uid="{7801ED5F-3405-4A0F-B46D-FA20241FA288}"/>
    <cellStyle name="Comma 3 2 7 2" xfId="3660" xr:uid="{7FE822D4-A495-46F1-95B4-172CF8D6F24F}"/>
    <cellStyle name="Comma 3 2 7 3" xfId="9452" xr:uid="{45431666-7849-4013-8BEF-703CBC7C0280}"/>
    <cellStyle name="Comma 3 2 7 3 2" xfId="16435" xr:uid="{93082DFA-5DEE-4B7B-B83F-AB297732B12C}"/>
    <cellStyle name="Comma 3 2 8" xfId="2112" xr:uid="{CA95F174-661C-4033-ACD0-35AE974C236B}"/>
    <cellStyle name="Comma 3 2 8 2" xfId="3661" xr:uid="{7C5BC4B0-4D6B-4D81-BE1E-0C95715DE875}"/>
    <cellStyle name="Comma 3 2 8 3" xfId="8729" xr:uid="{53D0A75C-42A0-444E-93A9-57AAB467BD71}"/>
    <cellStyle name="Comma 3 2 8 3 2" xfId="15759" xr:uid="{95487DC8-A5D0-43EC-B48B-569EF093BA08}"/>
    <cellStyle name="Comma 3 2 9" xfId="2872" xr:uid="{D5113AC9-7B46-4635-94D9-191785E8BC77}"/>
    <cellStyle name="Comma 3 2 9 2" xfId="5418" xr:uid="{6F098835-24CC-4B33-96E0-17099BCCD44F}"/>
    <cellStyle name="Comma 3 2 9 2 2" xfId="12792" xr:uid="{B3B84A0D-04A1-426E-B544-F7E61ABCD621}"/>
    <cellStyle name="Comma 3 2 9 3" xfId="7862" xr:uid="{FF750D88-4A4E-452C-A138-EAFF99B24268}"/>
    <cellStyle name="Comma 3 2 9 4" xfId="10536" xr:uid="{556CA1DF-C06A-4FDC-AB86-7E2D697259DD}"/>
    <cellStyle name="Comma 3 20" xfId="2113" xr:uid="{09E476AA-A459-40A2-AE21-712CBB84014B}"/>
    <cellStyle name="Comma 3 20 2" xfId="3662" xr:uid="{8C475EDD-4B3B-42AE-A533-16D6E950E584}"/>
    <cellStyle name="Comma 3 21" xfId="2832" xr:uid="{64969D66-D3C1-42E2-962E-D03E6B107ECC}"/>
    <cellStyle name="Comma 3 21 2" xfId="4034" xr:uid="{B9FF436A-B367-41FE-AA49-D4914C8B9289}"/>
    <cellStyle name="Comma 3 21 2 2" xfId="11439" xr:uid="{5C3531AA-01F2-43B4-BA02-7B7068A6E861}"/>
    <cellStyle name="Comma 3 21 3" xfId="5419" xr:uid="{EC3DA3C5-90E1-4BD1-BFED-FA17521435FD}"/>
    <cellStyle name="Comma 3 21 3 2" xfId="12793" xr:uid="{2273D6F5-B739-4E29-80CF-762BDD4CC364}"/>
    <cellStyle name="Comma 3 21 4" xfId="7863" xr:uid="{A110C662-BBB9-452A-9F2C-C3B09519D447}"/>
    <cellStyle name="Comma 3 21 5" xfId="10502" xr:uid="{497A35BA-BF7D-4F42-AB59-D665A7C82F40}"/>
    <cellStyle name="Comma 3 22" xfId="2849" xr:uid="{E23B2405-693B-4985-96B2-CDFADD9145BB}"/>
    <cellStyle name="Comma 3 22 2" xfId="5420" xr:uid="{8B693347-51F7-4982-8436-17A533050DE0}"/>
    <cellStyle name="Comma 3 22 2 2" xfId="12794" xr:uid="{DB145924-2E60-42C2-B691-04EE59540DD8}"/>
    <cellStyle name="Comma 3 22 3" xfId="7864" xr:uid="{1EA13594-CD61-4C79-BF40-D1B2BF7B09FF}"/>
    <cellStyle name="Comma 3 22 4" xfId="10519" xr:uid="{F5EE2C9C-586B-4AF2-905B-9FD8BF00F138}"/>
    <cellStyle name="Comma 3 23" xfId="3642" xr:uid="{24121716-BD2F-4B96-9280-93CA566D7521}"/>
    <cellStyle name="Comma 3 24" xfId="4060" xr:uid="{BB54C351-A4BA-46D3-A829-CDECE8D24C73}"/>
    <cellStyle name="Comma 3 24 2" xfId="11461" xr:uid="{6D46DB9F-5DBE-463F-8075-447CCB4849E7}"/>
    <cellStyle name="Comma 3 25" xfId="5663" xr:uid="{1CED3305-C824-4126-9F99-439F1DD559EB}"/>
    <cellStyle name="Comma 3 25 2" xfId="12846" xr:uid="{FC1A7B0A-AB24-4765-8FB1-A31C90BD5EE8}"/>
    <cellStyle name="Comma 3 26" xfId="6232" xr:uid="{97B11FD6-A230-4B7F-8CC4-6CFD33F2DC5E}"/>
    <cellStyle name="Comma 3 26 2" xfId="13425" xr:uid="{68A02C7A-57F3-47C1-AE0C-A58789FE2CD6}"/>
    <cellStyle name="Comma 3 27" xfId="8089" xr:uid="{4EF8B6D8-4B84-42C6-8255-BDFE261023FB}"/>
    <cellStyle name="Comma 3 27 2" xfId="15097" xr:uid="{4CF4BDE0-9A4B-4A69-B741-DD65CDA1C69B}"/>
    <cellStyle name="Comma 3 28" xfId="8093" xr:uid="{1DF03B93-8880-42C4-8ACC-8BF9DB158E5B}"/>
    <cellStyle name="Comma 3 28 2" xfId="15121" xr:uid="{016A6A55-6BCF-4D3C-8FF6-41793E84308C}"/>
    <cellStyle name="Comma 3 3" xfId="119" xr:uid="{00000000-0005-0000-0000-000051000000}"/>
    <cellStyle name="Comma 3 3 2" xfId="2114" xr:uid="{5963362D-02C4-416C-AAE0-2D7B46259982}"/>
    <cellStyle name="Comma 3 3 2 2" xfId="2115" xr:uid="{C353113D-52A4-4D62-8F33-D252857A45B8}"/>
    <cellStyle name="Comma 3 3 2 2 2" xfId="2116" xr:uid="{B8757D6E-12C4-4F74-A517-B0C0A241AC37}"/>
    <cellStyle name="Comma 3 3 2 2 2 2" xfId="3663" xr:uid="{8719F784-3208-4386-BAA1-459D5380D440}"/>
    <cellStyle name="Comma 3 3 2 2 2 3" xfId="9184" xr:uid="{B8CE8390-49F6-4D18-87C1-9058EA2193E0}"/>
    <cellStyle name="Comma 3 3 2 2 2 3 2" xfId="16214" xr:uid="{CCD57BEE-0AC2-4215-9610-FCB232050307}"/>
    <cellStyle name="Comma 3 3 2 2 3" xfId="4637" xr:uid="{7672BBEC-4549-4778-8ABF-E204E8854BDA}"/>
    <cellStyle name="Comma 3 3 2 2 3 2" xfId="5421" xr:uid="{53FC9A6B-1F37-4ABA-86F7-72180E975CE8}"/>
    <cellStyle name="Comma 3 3 2 2 3 3" xfId="12036" xr:uid="{5E0F4F6C-2E0A-42EF-8748-E4D3A24A35F1}"/>
    <cellStyle name="Comma 3 3 2 2 4" xfId="6175" xr:uid="{1056A283-5D6B-4284-8DAB-1DF88E909F56}"/>
    <cellStyle name="Comma 3 3 2 2 4 2" xfId="7865" xr:uid="{37E808CA-F284-4F52-A376-5304447E5699}"/>
    <cellStyle name="Comma 3 3 2 2 4 3" xfId="13358" xr:uid="{05EEDE49-FB46-494B-BDD9-FE84451EAC33}"/>
    <cellStyle name="Comma 3 3 2 2 5" xfId="6744" xr:uid="{DDF792FA-F634-4527-AF8B-8D9CF6FAA402}"/>
    <cellStyle name="Comma 3 3 2 2 5 2" xfId="13937" xr:uid="{5219DEAD-E922-4F46-89D9-04794F9A5B88}"/>
    <cellStyle name="Comma 3 3 2 2 6" xfId="8605" xr:uid="{BC372D72-0255-469C-937E-A05663B3903B}"/>
    <cellStyle name="Comma 3 3 2 2 6 2" xfId="15633" xr:uid="{89CE9283-7786-4C17-BE35-D8321838920A}"/>
    <cellStyle name="Comma 3 3 2 3" xfId="2117" xr:uid="{BD4103BC-7556-44D2-993D-1E454726AFC5}"/>
    <cellStyle name="Comma 3 3 2 3 2" xfId="3664" xr:uid="{E46E0FBD-85F1-4D6D-92B3-9B6531742C27}"/>
    <cellStyle name="Comma 3 3 2 3 3" xfId="8895" xr:uid="{95CACB4A-5CEA-49B3-8C02-BDB840891471}"/>
    <cellStyle name="Comma 3 3 2 3 3 2" xfId="15925" xr:uid="{23E8A5D4-48BC-463F-861F-AF13A94B3EE7}"/>
    <cellStyle name="Comma 3 3 2 4" xfId="4337" xr:uid="{217980D1-8077-4359-9D59-01FE63BEC06C}"/>
    <cellStyle name="Comma 3 3 2 4 2" xfId="5422" xr:uid="{50C2B701-5A28-4ECE-B120-174AB5D40D20}"/>
    <cellStyle name="Comma 3 3 2 4 3" xfId="11739" xr:uid="{0B78C325-D309-42B4-8E50-BF92ABFF171F}"/>
    <cellStyle name="Comma 3 3 2 5" xfId="5886" xr:uid="{2AA865E0-E2EB-4424-8D16-0F4CC6F46BE7}"/>
    <cellStyle name="Comma 3 3 2 5 2" xfId="7866" xr:uid="{4B136F42-7E74-420E-8986-346BD34EB0E9}"/>
    <cellStyle name="Comma 3 3 2 5 3" xfId="13069" xr:uid="{FDFD814D-F4C8-4FBA-A920-533EFA9C1150}"/>
    <cellStyle name="Comma 3 3 2 6" xfId="6455" xr:uid="{A8EDE55C-939D-4878-8883-607B836B785F}"/>
    <cellStyle name="Comma 3 3 2 6 2" xfId="13648" xr:uid="{9F54F27E-BFC3-4320-90A3-CEB57965687E}"/>
    <cellStyle name="Comma 3 3 2 7" xfId="8316" xr:uid="{F4211BC7-F48F-4093-BC51-2C9DB333CC7F}"/>
    <cellStyle name="Comma 3 3 2 7 2" xfId="15344" xr:uid="{1F757732-21EC-42D4-84B6-31C6577075C4}"/>
    <cellStyle name="Comma 3 3 3" xfId="2118" xr:uid="{808B23A3-CA2D-45B7-BBF4-32A58B0AD338}"/>
    <cellStyle name="Comma 3 3 3 2" xfId="2119" xr:uid="{F70A4B04-8E63-4BDD-8A6C-CC508BE0C747}"/>
    <cellStyle name="Comma 3 3 3 2 2" xfId="3665" xr:uid="{F4A21F11-C572-402E-9D1F-C6443B795F65}"/>
    <cellStyle name="Comma 3 3 3 2 3" xfId="9041" xr:uid="{5654B0D0-E6A0-4594-9641-398A9CAEC762}"/>
    <cellStyle name="Comma 3 3 3 2 3 2" xfId="16071" xr:uid="{37679459-DE98-48A4-B409-1597C90C64C3}"/>
    <cellStyle name="Comma 3 3 3 3" xfId="4494" xr:uid="{B588FF2F-746A-4342-9368-9D54B337874F}"/>
    <cellStyle name="Comma 3 3 3 3 2" xfId="5423" xr:uid="{6C2B3297-07A9-470F-B676-0810D749D554}"/>
    <cellStyle name="Comma 3 3 3 3 3" xfId="11893" xr:uid="{E9F2935D-FE41-4A02-9BF5-6583C7CDB712}"/>
    <cellStyle name="Comma 3 3 3 4" xfId="6032" xr:uid="{60DA73CE-D055-4403-BCFF-B8138B193D33}"/>
    <cellStyle name="Comma 3 3 3 4 2" xfId="7867" xr:uid="{08A8EF8F-56AC-4778-A4A6-A610DAF210DC}"/>
    <cellStyle name="Comma 3 3 3 4 3" xfId="13215" xr:uid="{06DCBA85-7422-430D-969F-EDFBAA39B317}"/>
    <cellStyle name="Comma 3 3 3 5" xfId="6601" xr:uid="{521D73B7-D60B-400D-B8AA-A22958B00F1C}"/>
    <cellStyle name="Comma 3 3 3 5 2" xfId="13794" xr:uid="{585C117E-7642-43B1-9815-4A186DE50552}"/>
    <cellStyle name="Comma 3 3 3 6" xfId="8462" xr:uid="{04668676-A987-413A-A539-9232B63D389E}"/>
    <cellStyle name="Comma 3 3 3 6 2" xfId="15490" xr:uid="{A1CAC78A-51C3-4EE2-B51C-83DB1009870E}"/>
    <cellStyle name="Comma 3 3 4" xfId="2120" xr:uid="{0E6FD7E2-77D6-446F-842C-C22ADC406978}"/>
    <cellStyle name="Comma 3 3 4 2" xfId="5424" xr:uid="{EDABBD44-B0C7-486F-BDB3-EA075D6366AD}"/>
    <cellStyle name="Comma 3 3 4 3" xfId="9386" xr:uid="{1FC53155-D7FA-4DDF-9D98-9761C337AEDB}"/>
    <cellStyle name="Comma 3 3 4 3 2" xfId="16369" xr:uid="{15A6BEBC-0EE7-4FA0-92FB-2CBD1860D68C}"/>
    <cellStyle name="Comma 3 3 5" xfId="2121" xr:uid="{AD932352-B158-4961-B82A-86A8BB3FBA80}"/>
    <cellStyle name="Comma 3 3 5 2" xfId="3666" xr:uid="{C35E8C14-4684-41A8-A6E1-3DB82C683259}"/>
    <cellStyle name="Comma 3 3 5 3" xfId="9475" xr:uid="{CE093D06-531D-4EE1-B808-97826523CC3E}"/>
    <cellStyle name="Comma 3 3 5 3 2" xfId="16458" xr:uid="{A8409E11-1D8B-43D0-977C-4CC1B4FA1EC1}"/>
    <cellStyle name="Comma 3 3 6" xfId="4190" xr:uid="{B10DB348-4F36-41CE-B4D5-5FE9CD5E429D}"/>
    <cellStyle name="Comma 3 3 6 2" xfId="7868" xr:uid="{0C4394AC-3D00-4657-AA66-28AAA38852D3}"/>
    <cellStyle name="Comma 3 3 6 3" xfId="8752" xr:uid="{A81C7016-CD8A-4A09-81CB-76CA535B4683}"/>
    <cellStyle name="Comma 3 3 6 3 2" xfId="15782" xr:uid="{99889985-DFAD-48B0-A5E4-74CFC4F77EF1}"/>
    <cellStyle name="Comma 3 3 6 4" xfId="11592" xr:uid="{5F1AE0F9-CF4F-403E-9830-B0BDC68CD2D3}"/>
    <cellStyle name="Comma 3 3 7" xfId="5743" xr:uid="{70701B9B-0FCE-4482-A4CC-53263D292656}"/>
    <cellStyle name="Comma 3 3 7 2" xfId="12926" xr:uid="{D76F0B85-9D32-4321-8922-FBC5EFBE749B}"/>
    <cellStyle name="Comma 3 3 8" xfId="6312" xr:uid="{3B66B579-7752-45E5-B2F6-7E6A0390EEF5}"/>
    <cellStyle name="Comma 3 3 8 2" xfId="13505" xr:uid="{1600BB07-1EA3-4547-82E7-7AF9FA5B287B}"/>
    <cellStyle name="Comma 3 3 9" xfId="8173" xr:uid="{6C4AAB9B-E58B-40E8-B15A-54CF768426A6}"/>
    <cellStyle name="Comma 3 3 9 2" xfId="15201" xr:uid="{0AC7CBBF-E921-4C01-86F3-F35B6A3F7E59}"/>
    <cellStyle name="Comma 3 4" xfId="184" xr:uid="{BD84D9B0-D8EE-4F05-AC90-8CF162D1F5FA}"/>
    <cellStyle name="Comma 3 4 10" xfId="2122" xr:uid="{068924E1-284D-4282-8838-4171A853CC15}"/>
    <cellStyle name="Comma 3 4 2" xfId="2123" xr:uid="{2DA29037-5993-4662-B6DA-50C7A412860B}"/>
    <cellStyle name="Comma 3 4 2 2" xfId="2124" xr:uid="{2BA81AD3-509E-4F37-8F50-2D826E678A1E}"/>
    <cellStyle name="Comma 3 4 2 2 2" xfId="2125" xr:uid="{29A4C9D1-6EBC-4A92-8D11-C1DA1C925434}"/>
    <cellStyle name="Comma 3 4 2 2 2 2" xfId="3667" xr:uid="{F9421CD9-719C-4D4C-B379-5385F709758E}"/>
    <cellStyle name="Comma 3 4 2 2 2 3" xfId="9138" xr:uid="{DE53B4DD-0567-45BA-A900-68A72D220741}"/>
    <cellStyle name="Comma 3 4 2 2 2 3 2" xfId="16168" xr:uid="{B6A99FF6-3493-4E28-BE70-295A0EE2A8AB}"/>
    <cellStyle name="Comma 3 4 2 2 3" xfId="4591" xr:uid="{78F43B03-29A6-422B-AE5F-A58F895C93B4}"/>
    <cellStyle name="Comma 3 4 2 2 3 2" xfId="5425" xr:uid="{3E45930B-7E27-43CB-A337-6D23413DBFEE}"/>
    <cellStyle name="Comma 3 4 2 2 3 3" xfId="11990" xr:uid="{3ED99553-C01B-4190-AD79-D5500F43EB3D}"/>
    <cellStyle name="Comma 3 4 2 2 4" xfId="6129" xr:uid="{72845D50-1915-47DB-9A42-D9A2B458E108}"/>
    <cellStyle name="Comma 3 4 2 2 4 2" xfId="7869" xr:uid="{BAD1C520-772C-48FC-A8BD-C0630068E68E}"/>
    <cellStyle name="Comma 3 4 2 2 4 3" xfId="13312" xr:uid="{6C197989-1BEE-4BA1-BD8B-4AB8FC2912BB}"/>
    <cellStyle name="Comma 3 4 2 2 5" xfId="6698" xr:uid="{9BCF2F7B-E6BC-49A9-B56A-CFDB7DC65E16}"/>
    <cellStyle name="Comma 3 4 2 2 5 2" xfId="13891" xr:uid="{C569E63B-E656-4F81-A527-770A296C3192}"/>
    <cellStyle name="Comma 3 4 2 2 6" xfId="8559" xr:uid="{71E83B44-F069-4C92-BCEE-A0BD5ACD2738}"/>
    <cellStyle name="Comma 3 4 2 2 6 2" xfId="15587" xr:uid="{7B0C8EFA-EA95-42B1-9564-7047A07DB001}"/>
    <cellStyle name="Comma 3 4 2 3" xfId="2126" xr:uid="{AF769F9A-765F-4433-A362-B1A8F9F99FF0}"/>
    <cellStyle name="Comma 3 4 2 3 2" xfId="3668" xr:uid="{DA8C624F-5C2E-40A5-B839-5ACE54051A0A}"/>
    <cellStyle name="Comma 3 4 2 3 3" xfId="8849" xr:uid="{412E9C43-C2A1-4936-BCC9-94D1EF081C1E}"/>
    <cellStyle name="Comma 3 4 2 3 3 2" xfId="15879" xr:uid="{2B6E5A97-112E-48D9-A39A-702EAEA94E9D}"/>
    <cellStyle name="Comma 3 4 2 4" xfId="4291" xr:uid="{33FE691B-AE24-4239-AC8D-7283A9A1B3DA}"/>
    <cellStyle name="Comma 3 4 2 4 2" xfId="5426" xr:uid="{B6596D65-F0C9-44CA-80E4-A3994BD0A66C}"/>
    <cellStyle name="Comma 3 4 2 4 3" xfId="11693" xr:uid="{53546B87-5CC0-4B97-A55F-B705490CBE8E}"/>
    <cellStyle name="Comma 3 4 2 5" xfId="5840" xr:uid="{93C88DB0-E25D-4382-BA89-206FEC0799E2}"/>
    <cellStyle name="Comma 3 4 2 5 2" xfId="7870" xr:uid="{7A23FD3F-D4A6-40A6-B31F-C9DB3E74BEF6}"/>
    <cellStyle name="Comma 3 4 2 5 3" xfId="13023" xr:uid="{BFC7982A-928B-4AC4-8E20-F9B5A8D9DB8F}"/>
    <cellStyle name="Comma 3 4 2 6" xfId="6409" xr:uid="{28AAE63B-719A-41F7-A6BD-E89EE35041D0}"/>
    <cellStyle name="Comma 3 4 2 6 2" xfId="13602" xr:uid="{16A426A3-4DC7-490A-A635-2F561B7B9D24}"/>
    <cellStyle name="Comma 3 4 2 7" xfId="8270" xr:uid="{66857739-9350-4060-A40F-C465834DC943}"/>
    <cellStyle name="Comma 3 4 2 7 2" xfId="15298" xr:uid="{E0A7A234-20C3-4DE0-BF52-A3EDC6FA5C7A}"/>
    <cellStyle name="Comma 3 4 3" xfId="2127" xr:uid="{1B4D1928-8272-4C9F-91BE-BE423B455FDF}"/>
    <cellStyle name="Comma 3 4 3 2" xfId="2128" xr:uid="{D229827B-E10B-4487-BE31-90DC6D7F2E22}"/>
    <cellStyle name="Comma 3 4 3 2 2" xfId="3669" xr:uid="{FA0C835A-2EA9-4407-A4DF-4ADD742CD5B1}"/>
    <cellStyle name="Comma 3 4 3 2 3" xfId="8998" xr:uid="{5381E42B-62A1-4DBC-8664-3151938D3528}"/>
    <cellStyle name="Comma 3 4 3 2 3 2" xfId="16028" xr:uid="{FEA8C650-3B9C-47FA-9AF8-5F1F8E5FE8E6}"/>
    <cellStyle name="Comma 3 4 3 3" xfId="4451" xr:uid="{F3D23FE4-1609-4A05-8FDD-3CADF3A0F995}"/>
    <cellStyle name="Comma 3 4 3 3 2" xfId="5427" xr:uid="{4D7A60F6-61D1-4AAA-820F-BC66E8569E3F}"/>
    <cellStyle name="Comma 3 4 3 3 3" xfId="11850" xr:uid="{B0A7AC51-8E71-493B-8F87-3B8F7F12DB44}"/>
    <cellStyle name="Comma 3 4 3 4" xfId="5989" xr:uid="{11F5CAC2-7709-4840-B747-D9A423F5D957}"/>
    <cellStyle name="Comma 3 4 3 4 2" xfId="7871" xr:uid="{7A8CAC30-10A6-4212-BDF2-56FA568B3624}"/>
    <cellStyle name="Comma 3 4 3 4 3" xfId="13172" xr:uid="{9D286D76-EE47-4506-9E0A-3F40A1B260F6}"/>
    <cellStyle name="Comma 3 4 3 5" xfId="6558" xr:uid="{124304CD-8AB2-4B9C-9250-1293CC786C45}"/>
    <cellStyle name="Comma 3 4 3 5 2" xfId="13751" xr:uid="{3B2BF4AF-BB9C-4E94-B44E-955748FAB450}"/>
    <cellStyle name="Comma 3 4 3 6" xfId="8419" xr:uid="{F434160B-14E8-484D-81D1-930D6D60D554}"/>
    <cellStyle name="Comma 3 4 3 6 2" xfId="15447" xr:uid="{384A83B2-26A8-4ECE-A122-52E3DC2A9D97}"/>
    <cellStyle name="Comma 3 4 4" xfId="2129" xr:uid="{7B46CB22-097A-4D69-AE12-E0490BE92916}"/>
    <cellStyle name="Comma 3 4 4 2" xfId="8706" xr:uid="{9E8B064E-55DA-4C3F-9CDA-B41A833359E4}"/>
    <cellStyle name="Comma 3 4 4 2 2" xfId="15736" xr:uid="{A15102B4-ABA8-489A-AF2F-7F92DE26C800}"/>
    <cellStyle name="Comma 3 4 5" xfId="2130" xr:uid="{EE5D7373-0FE2-46B7-B4E4-B1BD83A169EC}"/>
    <cellStyle name="Comma 3 4 5 2" xfId="3670" xr:uid="{667B3576-C1A3-4DDC-BD65-984DDFCACEA6}"/>
    <cellStyle name="Comma 3 4 6" xfId="4122" xr:uid="{03F9B57A-42A6-4BAC-8492-4ED012E627EC}"/>
    <cellStyle name="Comma 3 4 6 2" xfId="5428" xr:uid="{48F2B5EC-8AFA-4330-B47E-F92B0A60B9E4}"/>
    <cellStyle name="Comma 3 4 6 3" xfId="11524" xr:uid="{AF79004C-73CA-42BE-9025-7E2D25CAD015}"/>
    <cellStyle name="Comma 3 4 7" xfId="5697" xr:uid="{FCD50D84-2508-4B7E-B342-7735FE5A401E}"/>
    <cellStyle name="Comma 3 4 7 2" xfId="7872" xr:uid="{9E9DA1BE-C97D-488B-829B-6674F658C998}"/>
    <cellStyle name="Comma 3 4 7 3" xfId="12880" xr:uid="{52725063-D9E7-402F-9689-C331A393E0B2}"/>
    <cellStyle name="Comma 3 4 8" xfId="6266" xr:uid="{9CA0D746-1A5B-4C36-AA0C-85D102929DBB}"/>
    <cellStyle name="Comma 3 4 8 2" xfId="13459" xr:uid="{377A5EE7-F20D-4E17-96DB-87F86582FDB0}"/>
    <cellStyle name="Comma 3 4 9" xfId="8127" xr:uid="{5130D124-D25E-42B2-B28D-6A56FE5457A5}"/>
    <cellStyle name="Comma 3 4 9 2" xfId="15155" xr:uid="{307BCAB8-A7A7-48B6-9799-AC84AF9DBAAA}"/>
    <cellStyle name="Comma 3 5" xfId="2131" xr:uid="{6F7E869E-A7BE-482B-93DD-0988D5228714}"/>
    <cellStyle name="Comma 3 5 2" xfId="2132" xr:uid="{31BAA462-53F9-4DDA-9AFC-DC18A0A5F4C7}"/>
    <cellStyle name="Comma 3 5 2 2" xfId="2133" xr:uid="{06625FE5-2DA6-4671-B2D8-1233D0AB3E63}"/>
    <cellStyle name="Comma 3 5 2 2 2" xfId="2134" xr:uid="{FD67CCB3-4E8E-4966-8B90-4167CBC9CDF2}"/>
    <cellStyle name="Comma 3 5 2 2 2 2" xfId="3671" xr:uid="{5B0A8548-AB7D-4ACE-B878-D2F1FC29DACA}"/>
    <cellStyle name="Comma 3 5 2 2 2 3" xfId="9121" xr:uid="{979A5E0A-1ED1-4A07-B0EA-8A4276CC1527}"/>
    <cellStyle name="Comma 3 5 2 2 2 3 2" xfId="16151" xr:uid="{A149D53F-16EA-4273-AE03-8E6B17FEA3C6}"/>
    <cellStyle name="Comma 3 5 2 2 3" xfId="4574" xr:uid="{FD793C42-C2D0-4339-9526-D43C874E497C}"/>
    <cellStyle name="Comma 3 5 2 2 3 2" xfId="5429" xr:uid="{D0B5D4BC-9870-475C-B460-098F7FAAE7EB}"/>
    <cellStyle name="Comma 3 5 2 2 3 3" xfId="11973" xr:uid="{36315554-6B75-4861-B66F-3F47DAB92285}"/>
    <cellStyle name="Comma 3 5 2 2 4" xfId="6112" xr:uid="{F658D1E9-8784-4609-A54C-A62994F4BDB6}"/>
    <cellStyle name="Comma 3 5 2 2 4 2" xfId="7873" xr:uid="{EAA752FF-B714-4555-BF12-D5EFE4FCD219}"/>
    <cellStyle name="Comma 3 5 2 2 4 3" xfId="13295" xr:uid="{A41894CE-5BA4-493D-9559-4A7612054736}"/>
    <cellStyle name="Comma 3 5 2 2 5" xfId="6681" xr:uid="{B2262B09-8B0B-4C75-B4D2-06F2924B78C3}"/>
    <cellStyle name="Comma 3 5 2 2 5 2" xfId="13874" xr:uid="{D9D7B972-84CC-42E2-A930-12328A1EF27E}"/>
    <cellStyle name="Comma 3 5 2 2 6" xfId="8542" xr:uid="{8C621F71-0A18-468E-B353-58C36696AE4B}"/>
    <cellStyle name="Comma 3 5 2 2 6 2" xfId="15570" xr:uid="{8D6275C2-8EEA-4BD8-80E4-4E8D19505E16}"/>
    <cellStyle name="Comma 3 5 2 3" xfId="2135" xr:uid="{26100191-4DE7-4630-B542-8DDF52D99489}"/>
    <cellStyle name="Comma 3 5 2 3 2" xfId="3672" xr:uid="{16DA2EC1-399B-4F22-9FBB-A7A893FBF6AE}"/>
    <cellStyle name="Comma 3 5 2 3 3" xfId="8832" xr:uid="{07548F3F-FB53-44B3-BA91-669E32EBDEBA}"/>
    <cellStyle name="Comma 3 5 2 3 3 2" xfId="15862" xr:uid="{242742EE-B564-4587-8DFC-77770C725855}"/>
    <cellStyle name="Comma 3 5 2 4" xfId="4274" xr:uid="{B8E675FC-E35D-478C-B729-1AB116554452}"/>
    <cellStyle name="Comma 3 5 2 4 2" xfId="5430" xr:uid="{89D7DC0E-B968-4719-B322-6BCA52A0FF89}"/>
    <cellStyle name="Comma 3 5 2 4 3" xfId="11676" xr:uid="{2FFDC5F4-25B2-4B63-8D95-853B82C316F2}"/>
    <cellStyle name="Comma 3 5 2 5" xfId="5823" xr:uid="{FB8FECB4-4831-43B6-8A84-545EA1AEFD26}"/>
    <cellStyle name="Comma 3 5 2 5 2" xfId="7874" xr:uid="{D43BA2EB-8B50-4691-8B89-9BC41ABA05B4}"/>
    <cellStyle name="Comma 3 5 2 5 3" xfId="13006" xr:uid="{CAC83B41-B6F1-464E-B14F-7CCA3F189AB4}"/>
    <cellStyle name="Comma 3 5 2 6" xfId="6392" xr:uid="{CAC74F1A-11D6-4239-B0BE-A5B45860EF58}"/>
    <cellStyle name="Comma 3 5 2 6 2" xfId="13585" xr:uid="{6A520AF1-5861-4B31-B87E-4B07B1ED49FD}"/>
    <cellStyle name="Comma 3 5 2 7" xfId="8253" xr:uid="{F2B7669C-31F6-46E8-808A-A87E20C5C667}"/>
    <cellStyle name="Comma 3 5 2 7 2" xfId="15281" xr:uid="{1B570C5F-C04F-4F38-BEFC-004431EA1B16}"/>
    <cellStyle name="Comma 3 5 3" xfId="2136" xr:uid="{EBFD5B13-371C-4FE7-81C2-982463F5DF35}"/>
    <cellStyle name="Comma 3 5 3 2" xfId="2137" xr:uid="{C8911724-693E-4DC8-AB46-51B370A58339}"/>
    <cellStyle name="Comma 3 5 3 2 2" xfId="3673" xr:uid="{7255D320-5FE6-4AE9-8842-49F528CDD4AE}"/>
    <cellStyle name="Comma 3 5 3 2 3" xfId="8981" xr:uid="{BC747476-E2BC-4501-82EE-FEE5F2DA4570}"/>
    <cellStyle name="Comma 3 5 3 2 3 2" xfId="16011" xr:uid="{E1340CBB-7374-4794-9AEF-E3056E47AE27}"/>
    <cellStyle name="Comma 3 5 3 3" xfId="4434" xr:uid="{F44EFB87-94C0-4F5E-B73B-532E696A3397}"/>
    <cellStyle name="Comma 3 5 3 3 2" xfId="5431" xr:uid="{75254223-FEF5-4CC7-ACA2-E766261FB119}"/>
    <cellStyle name="Comma 3 5 3 3 3" xfId="11833" xr:uid="{25F3332D-046A-4EE7-B77F-EE667F052E29}"/>
    <cellStyle name="Comma 3 5 3 4" xfId="5972" xr:uid="{C22D2285-CCBD-4588-B074-B7DBDE5A79A3}"/>
    <cellStyle name="Comma 3 5 3 4 2" xfId="7875" xr:uid="{81580FA2-A409-409D-97A0-B80398FDB075}"/>
    <cellStyle name="Comma 3 5 3 4 3" xfId="13155" xr:uid="{FCA9A843-2C45-453B-A266-C86C38F6B9F3}"/>
    <cellStyle name="Comma 3 5 3 5" xfId="6541" xr:uid="{FA0B5396-9298-4F50-8925-5B17B8E7379A}"/>
    <cellStyle name="Comma 3 5 3 5 2" xfId="13734" xr:uid="{67D609C2-FFB4-4487-927D-DF3A8C8CEDC5}"/>
    <cellStyle name="Comma 3 5 3 6" xfId="8402" xr:uid="{F308D01A-1618-414C-AC63-2688F48C5F04}"/>
    <cellStyle name="Comma 3 5 3 6 2" xfId="15430" xr:uid="{69489C04-0845-4E51-A5B9-65193A1DD41F}"/>
    <cellStyle name="Comma 3 5 4" xfId="2138" xr:uid="{D7341525-BA36-474F-AC19-1DE79DD6AAD5}"/>
    <cellStyle name="Comma 3 5 4 2" xfId="8689" xr:uid="{F9A7B603-6211-4306-AF35-016BFA20370A}"/>
    <cellStyle name="Comma 3 5 4 2 2" xfId="15719" xr:uid="{9E6F9CD7-FD56-41E2-A289-43CBD8201E0F}"/>
    <cellStyle name="Comma 3 5 5" xfId="2139" xr:uid="{F054A926-FB45-43E4-81F4-7961E3666795}"/>
    <cellStyle name="Comma 3 5 5 2" xfId="3674" xr:uid="{6617D7C0-043D-43E2-9DAA-F1801F67B461}"/>
    <cellStyle name="Comma 3 5 6" xfId="4105" xr:uid="{8DD1586E-8EDD-4621-89F5-138FBA2BAAD1}"/>
    <cellStyle name="Comma 3 5 6 2" xfId="5432" xr:uid="{C989B2CB-9641-4399-9877-1D49E1A1EA28}"/>
    <cellStyle name="Comma 3 5 6 3" xfId="11507" xr:uid="{12E1A139-8644-416E-8B0C-CF163606C43E}"/>
    <cellStyle name="Comma 3 5 7" xfId="5680" xr:uid="{B93AB0C1-DA1C-4197-8090-2616550746CD}"/>
    <cellStyle name="Comma 3 5 7 2" xfId="7876" xr:uid="{1502530E-F482-4769-8841-A45CFDA0B75D}"/>
    <cellStyle name="Comma 3 5 7 3" xfId="12863" xr:uid="{F0AC38C8-80C5-4011-8B12-67BA7283C1B6}"/>
    <cellStyle name="Comma 3 5 8" xfId="6249" xr:uid="{5D034D42-4483-40DD-9D8F-6BB7293350F7}"/>
    <cellStyle name="Comma 3 5 8 2" xfId="13442" xr:uid="{9DD71E49-8325-4DB0-BE2F-BC279A0865AE}"/>
    <cellStyle name="Comma 3 5 9" xfId="8110" xr:uid="{716BABEC-0E3F-4012-83E2-FE50DABD8849}"/>
    <cellStyle name="Comma 3 5 9 2" xfId="15138" xr:uid="{7EE9D810-F2F0-497B-9EF1-7CCA404CCF5E}"/>
    <cellStyle name="Comma 3 6" xfId="2140" xr:uid="{D30BE7CC-9DE8-44B2-BE57-A05071497BD2}"/>
    <cellStyle name="Comma 3 6 2" xfId="2141" xr:uid="{7DA577FB-E82B-493C-A664-FA0E584D9FDA}"/>
    <cellStyle name="Comma 3 6 2 2" xfId="2142" xr:uid="{5CCF2C16-1E45-42CE-B2BE-0756C172724B}"/>
    <cellStyle name="Comma 3 6 2 2 2" xfId="2143" xr:uid="{3AF6D3C6-0BE3-403B-9517-4957759A23E6}"/>
    <cellStyle name="Comma 3 6 2 2 2 2" xfId="3675" xr:uid="{874FAECC-DB0D-49B0-9C76-EF282EE6AFB0}"/>
    <cellStyle name="Comma 3 6 2 2 2 3" xfId="9227" xr:uid="{B2A80B42-084E-4B73-84D2-3AD64A2A9F62}"/>
    <cellStyle name="Comma 3 6 2 2 2 3 2" xfId="16257" xr:uid="{70A633A1-9E5D-4F82-9C78-3833640455AC}"/>
    <cellStyle name="Comma 3 6 2 2 3" xfId="4680" xr:uid="{10CF5E5A-F79A-4F68-9D83-46D05996D102}"/>
    <cellStyle name="Comma 3 6 2 2 3 2" xfId="5433" xr:uid="{53C8F213-8911-4AF2-854D-8FACE81BDD97}"/>
    <cellStyle name="Comma 3 6 2 2 3 3" xfId="12079" xr:uid="{019D558E-8238-4959-809F-B9B060BB15E3}"/>
    <cellStyle name="Comma 3 6 2 2 4" xfId="6218" xr:uid="{CDCAE030-F517-4F13-A6D8-E282E22AA2EC}"/>
    <cellStyle name="Comma 3 6 2 2 4 2" xfId="7877" xr:uid="{F3F6E52C-68FF-4AC2-A3B7-1F7D42886CE3}"/>
    <cellStyle name="Comma 3 6 2 2 4 3" xfId="13401" xr:uid="{A80E07BE-14F8-4033-B3BA-B805B767A901}"/>
    <cellStyle name="Comma 3 6 2 2 5" xfId="6787" xr:uid="{D9B32949-9DD6-44AA-8291-24ACE420869C}"/>
    <cellStyle name="Comma 3 6 2 2 5 2" xfId="13980" xr:uid="{204FE8F4-B1ED-43C4-BA1B-D99185AD9B9A}"/>
    <cellStyle name="Comma 3 6 2 2 6" xfId="8648" xr:uid="{6689AE61-DC41-468C-874A-554C2220D93C}"/>
    <cellStyle name="Comma 3 6 2 2 6 2" xfId="15676" xr:uid="{E0A739AC-9AD4-421C-85B3-44D45CB0D150}"/>
    <cellStyle name="Comma 3 6 2 3" xfId="2144" xr:uid="{D60837CF-1A81-4A1D-985D-813BBA6226C8}"/>
    <cellStyle name="Comma 3 6 2 3 2" xfId="3676" xr:uid="{1D2A49A8-D154-40FD-AB7A-1389A5C290FE}"/>
    <cellStyle name="Comma 3 6 2 3 3" xfId="8938" xr:uid="{E4274DA8-46FF-46AA-87F4-DC34F095911C}"/>
    <cellStyle name="Comma 3 6 2 3 3 2" xfId="15968" xr:uid="{E8C4EE36-9EFF-4EE7-AA69-926842DC711B}"/>
    <cellStyle name="Comma 3 6 2 4" xfId="4380" xr:uid="{CA643719-D473-4CA2-B89E-172446829605}"/>
    <cellStyle name="Comma 3 6 2 4 2" xfId="5434" xr:uid="{1B231E3C-C09B-46B4-88E4-037D9AD00449}"/>
    <cellStyle name="Comma 3 6 2 4 3" xfId="11782" xr:uid="{41F5F9DB-1208-4201-9B23-DBE1B020E438}"/>
    <cellStyle name="Comma 3 6 2 5" xfId="5929" xr:uid="{25A15881-83F9-46AF-A2F0-57D624AF5B08}"/>
    <cellStyle name="Comma 3 6 2 5 2" xfId="7878" xr:uid="{00E110EA-8F55-4E5E-8B3B-8C51C881120C}"/>
    <cellStyle name="Comma 3 6 2 5 3" xfId="13112" xr:uid="{3A93D552-6DA3-4459-AE38-0AB3A7B35EC5}"/>
    <cellStyle name="Comma 3 6 2 6" xfId="6498" xr:uid="{76C1C431-8D2B-4DEA-B688-848834FB4088}"/>
    <cellStyle name="Comma 3 6 2 6 2" xfId="13691" xr:uid="{43377FF7-59C8-49D1-80C2-9F25A91F50C7}"/>
    <cellStyle name="Comma 3 6 2 7" xfId="8359" xr:uid="{8A171E6B-B114-4D0E-84F0-92F51A8A6ED3}"/>
    <cellStyle name="Comma 3 6 2 7 2" xfId="15387" xr:uid="{D7D394DA-8486-4AB0-9799-85D4A7924575}"/>
    <cellStyle name="Comma 3 6 3" xfId="2145" xr:uid="{9FBF4067-C93A-4DC0-837A-A46F6A9AB3A1}"/>
    <cellStyle name="Comma 3 6 3 2" xfId="2146" xr:uid="{B0766341-4DDA-49AE-8A7D-F892F8EFD244}"/>
    <cellStyle name="Comma 3 6 3 2 2" xfId="3677" xr:uid="{626B7018-57C1-4DCB-A9A8-7FDD02AA44D8}"/>
    <cellStyle name="Comma 3 6 3 2 3" xfId="9084" xr:uid="{98DE4373-1F3B-4631-B471-9C401986A04E}"/>
    <cellStyle name="Comma 3 6 3 2 3 2" xfId="16114" xr:uid="{F1C83A2C-169D-4E8E-AE46-309922CE375F}"/>
    <cellStyle name="Comma 3 6 3 3" xfId="4537" xr:uid="{0495E642-6B3D-413A-A9DC-8F09BCD2BD2C}"/>
    <cellStyle name="Comma 3 6 3 3 2" xfId="5435" xr:uid="{4776CACA-C350-45E7-A9D4-2496802AAFB0}"/>
    <cellStyle name="Comma 3 6 3 3 3" xfId="11936" xr:uid="{86E00250-988A-4207-9B76-F0831C60D579}"/>
    <cellStyle name="Comma 3 6 3 4" xfId="6075" xr:uid="{D9FEA22D-6830-42DF-8AFE-D9035C4BD44A}"/>
    <cellStyle name="Comma 3 6 3 4 2" xfId="7879" xr:uid="{38E72540-323A-4664-8CAB-1F7711732DBD}"/>
    <cellStyle name="Comma 3 6 3 4 3" xfId="13258" xr:uid="{0BFD9E41-CC87-4308-AAC4-BF859E248A52}"/>
    <cellStyle name="Comma 3 6 3 5" xfId="6644" xr:uid="{D2D5FBAB-8F8B-476B-831D-0EDB5A059A96}"/>
    <cellStyle name="Comma 3 6 3 5 2" xfId="13837" xr:uid="{48B4FFB4-96D4-466C-9DBA-87779593F0D6}"/>
    <cellStyle name="Comma 3 6 3 6" xfId="8505" xr:uid="{E372ACD5-F922-42F1-AFF3-7C892B6A68AE}"/>
    <cellStyle name="Comma 3 6 3 6 2" xfId="15533" xr:uid="{48993444-8181-46B9-9B3C-D84BBEAC110B}"/>
    <cellStyle name="Comma 3 6 4" xfId="2147" xr:uid="{AD81BFB9-5ED1-4BEF-B7D7-73D38842B02E}"/>
    <cellStyle name="Comma 3 6 4 2" xfId="8795" xr:uid="{440A3936-F47B-4750-AAED-C15156AD56AC}"/>
    <cellStyle name="Comma 3 6 4 2 2" xfId="15825" xr:uid="{AA7258D2-0356-4504-B121-D096265665DE}"/>
    <cellStyle name="Comma 3 6 5" xfId="2148" xr:uid="{79F37CBB-F6BE-461A-BF2F-43856855B82C}"/>
    <cellStyle name="Comma 3 6 5 2" xfId="3678" xr:uid="{0842EEB4-7897-4F87-B1CD-A513B8A9A9AD}"/>
    <cellStyle name="Comma 3 6 6" xfId="4235" xr:uid="{CEE3E1FB-7AA4-41E3-AD23-6D1B9E498B68}"/>
    <cellStyle name="Comma 3 6 6 2" xfId="5436" xr:uid="{F3F3350D-4F93-4C8B-97EC-7175D4EC5AE9}"/>
    <cellStyle name="Comma 3 6 6 3" xfId="11637" xr:uid="{3B933F9D-855C-4084-B528-AEBB15590E89}"/>
    <cellStyle name="Comma 3 6 7" xfId="5786" xr:uid="{6BF7CEEF-D077-47D5-81B4-FB2EC440B2B6}"/>
    <cellStyle name="Comma 3 6 7 2" xfId="7880" xr:uid="{8B5D8472-3C46-44E0-8713-6077DB348759}"/>
    <cellStyle name="Comma 3 6 7 3" xfId="12969" xr:uid="{0AED98D4-55D3-48F4-9E14-3737F62DB885}"/>
    <cellStyle name="Comma 3 6 8" xfId="6355" xr:uid="{CB1642F5-D948-4540-AB55-A3854336B2AE}"/>
    <cellStyle name="Comma 3 6 8 2" xfId="13548" xr:uid="{2C15B1B9-4011-4895-97A7-D97DA6C9CF54}"/>
    <cellStyle name="Comma 3 6 9" xfId="8216" xr:uid="{67C6CECF-BF7F-4B30-BE4C-B6A4992FFD38}"/>
    <cellStyle name="Comma 3 6 9 2" xfId="15244" xr:uid="{39FD5362-8A11-4DA7-A636-1E5D543E87A6}"/>
    <cellStyle name="Comma 3 7" xfId="2149" xr:uid="{8F45CA35-F976-438C-BD42-CCE10F8028E9}"/>
    <cellStyle name="Comma 3 7 2" xfId="2150" xr:uid="{E6BCFE2E-804A-4F6E-B637-FF12E171F525}"/>
    <cellStyle name="Comma 3 7 2 2" xfId="2151" xr:uid="{BA035753-11A8-4B7E-BA21-7A15FDAB9783}"/>
    <cellStyle name="Comma 3 7 2 2 2" xfId="3679" xr:uid="{B1367971-5A81-401C-BF8F-04551DF73345}"/>
    <cellStyle name="Comma 3 7 2 2 3" xfId="9104" xr:uid="{8D788DFB-BAD3-403B-B51A-492134D53A8A}"/>
    <cellStyle name="Comma 3 7 2 2 3 2" xfId="16134" xr:uid="{AEF2C988-C0F5-4ED3-AE73-C9549DF529A9}"/>
    <cellStyle name="Comma 3 7 2 3" xfId="4557" xr:uid="{084203CB-A19C-4983-A6E0-B0684268E75A}"/>
    <cellStyle name="Comma 3 7 2 3 2" xfId="5437" xr:uid="{9294BB2D-BF22-48AF-BD6B-6B9A6FB55279}"/>
    <cellStyle name="Comma 3 7 2 3 3" xfId="11956" xr:uid="{F6622AD7-8110-48BA-931E-1D12D6134416}"/>
    <cellStyle name="Comma 3 7 2 4" xfId="6095" xr:uid="{3D077B80-820B-4815-B354-51E6CA54C55E}"/>
    <cellStyle name="Comma 3 7 2 4 2" xfId="7881" xr:uid="{EBADA7D1-0D2B-463B-9C64-D91B13AA90B2}"/>
    <cellStyle name="Comma 3 7 2 4 3" xfId="13278" xr:uid="{F030A753-2BA6-4C82-903B-F16F71F213A5}"/>
    <cellStyle name="Comma 3 7 2 5" xfId="6664" xr:uid="{1BF85666-29F3-417B-B25D-7859DBBF4C5E}"/>
    <cellStyle name="Comma 3 7 2 5 2" xfId="13857" xr:uid="{88D568E5-B738-4E8A-904F-D2C055CAF16A}"/>
    <cellStyle name="Comma 3 7 2 6" xfId="8525" xr:uid="{A0228344-A52F-4AED-84DE-26B5DEA56BD7}"/>
    <cellStyle name="Comma 3 7 2 6 2" xfId="15553" xr:uid="{05438B6C-CD4E-4C0C-A05F-682B9C8CEE40}"/>
    <cellStyle name="Comma 3 7 3" xfId="2152" xr:uid="{281297FD-BE63-49E4-BCA0-3F0EE33DCE0B}"/>
    <cellStyle name="Comma 3 7 3 2" xfId="3680" xr:uid="{16719229-77CF-4EBE-860F-51E68E16386D}"/>
    <cellStyle name="Comma 3 7 3 3" xfId="8815" xr:uid="{BD50D2B1-AB30-49F5-B3B1-52D59D290850}"/>
    <cellStyle name="Comma 3 7 3 3 2" xfId="15845" xr:uid="{D6FDD164-5B38-4CC9-B305-6285EDB1D6D6}"/>
    <cellStyle name="Comma 3 7 4" xfId="4255" xr:uid="{31089F14-44CC-4911-AA4A-F17E5CA5CC57}"/>
    <cellStyle name="Comma 3 7 4 2" xfId="5438" xr:uid="{6BA86332-D31F-451D-B807-779027A8D8D4}"/>
    <cellStyle name="Comma 3 7 4 3" xfId="11657" xr:uid="{470E63FF-4575-42DE-896E-37C5197131CD}"/>
    <cellStyle name="Comma 3 7 5" xfId="5806" xr:uid="{784061CA-0943-4ED9-8ACF-AD7ACF5FC4A2}"/>
    <cellStyle name="Comma 3 7 5 2" xfId="7882" xr:uid="{78C325BC-99DB-469E-A0E8-924045A866D0}"/>
    <cellStyle name="Comma 3 7 5 3" xfId="12989" xr:uid="{CBC22121-BFE5-4D07-ADD5-AFC1F0AE331A}"/>
    <cellStyle name="Comma 3 7 6" xfId="6375" xr:uid="{43764B74-8C57-455A-8B94-4D402325B82C}"/>
    <cellStyle name="Comma 3 7 6 2" xfId="13568" xr:uid="{34C20E62-87FD-4FCB-80EB-CB18DD414867}"/>
    <cellStyle name="Comma 3 7 7" xfId="8236" xr:uid="{80012C97-3286-4AAC-8CB7-AB8AC3FEC504}"/>
    <cellStyle name="Comma 3 7 7 2" xfId="15264" xr:uid="{801A2DBA-BF0A-4191-9A74-F5A14CF10CDD}"/>
    <cellStyle name="Comma 3 8" xfId="2153" xr:uid="{9A2CADC3-C363-4313-B6A2-D1636232AF2D}"/>
    <cellStyle name="Comma 3 8 2" xfId="2154" xr:uid="{3D83465F-52AC-4229-88C3-AC5CAF3A66E3}"/>
    <cellStyle name="Comma 3 8 2 2" xfId="3681" xr:uid="{A2E50BFE-2631-41FD-B7F3-5A8094F15BC1}"/>
    <cellStyle name="Comma 3 8 2 3" xfId="8960" xr:uid="{5C7B9EAB-AF26-4D68-B005-47185657F338}"/>
    <cellStyle name="Comma 3 8 2 3 2" xfId="15990" xr:uid="{7ABC60A2-B53D-4C2C-A601-1455112E9DB1}"/>
    <cellStyle name="Comma 3 8 3" xfId="4407" xr:uid="{60F95C53-1749-4F83-98C2-7C9DFA718026}"/>
    <cellStyle name="Comma 3 8 3 2" xfId="5439" xr:uid="{3B31BB86-EA31-4127-A07F-974C3B8E0067}"/>
    <cellStyle name="Comma 3 8 3 3" xfId="11806" xr:uid="{20A0F6C1-29CD-436E-8389-375ECF95DA58}"/>
    <cellStyle name="Comma 3 8 4" xfId="5951" xr:uid="{A6C3A0DE-81BF-4B39-8649-0AD385E10853}"/>
    <cellStyle name="Comma 3 8 4 2" xfId="7883" xr:uid="{35F576ED-3B9C-4EFB-9F81-7B46E3058C90}"/>
    <cellStyle name="Comma 3 8 4 3" xfId="13134" xr:uid="{A0AB6EFB-5F34-4144-A3EB-8D849E991024}"/>
    <cellStyle name="Comma 3 8 5" xfId="6520" xr:uid="{7E20AFEE-0577-4E96-9C19-698855AE0D23}"/>
    <cellStyle name="Comma 3 8 5 2" xfId="13713" xr:uid="{B0DD314F-3CFA-41A9-BE04-F4E3060287A0}"/>
    <cellStyle name="Comma 3 8 6" xfId="8381" xr:uid="{92FCE530-F76F-4B67-B48B-19BDDC2C0061}"/>
    <cellStyle name="Comma 3 8 6 2" xfId="15409" xr:uid="{B3E72959-851D-4F2E-BBD0-627FA09A4747}"/>
    <cellStyle name="Comma 3 9" xfId="2155" xr:uid="{AE25F431-9D79-4EDC-B7FC-4805FEF78056}"/>
    <cellStyle name="Comma 3 9 2" xfId="2156" xr:uid="{2DAA9B6A-2D55-4CE5-A3BC-3D287B6789C9}"/>
    <cellStyle name="Comma 3 9 2 2" xfId="3682" xr:uid="{A0CD0E1A-7330-4907-8569-690C87BF2067}"/>
    <cellStyle name="Comma 3 9 2 3" xfId="8958" xr:uid="{4709152D-17DD-4685-A889-C00D353EB1B2}"/>
    <cellStyle name="Comma 3 9 2 3 2" xfId="15988" xr:uid="{5EDF86CC-BED5-4D7E-BB75-D6E0E25E83E9}"/>
    <cellStyle name="Comma 3 9 3" xfId="4403" xr:uid="{A842DC24-2DE7-4BF7-833E-D5297B9E52B8}"/>
    <cellStyle name="Comma 3 9 3 2" xfId="5440" xr:uid="{D490E02A-138C-4A51-A7EE-5EC4EF3F5504}"/>
    <cellStyle name="Comma 3 9 3 3" xfId="11802" xr:uid="{27E6EACC-7981-440E-A337-F7145370CCBE}"/>
    <cellStyle name="Comma 3 9 4" xfId="5949" xr:uid="{6C790D5A-A132-4242-80E3-A1FD77FACF89}"/>
    <cellStyle name="Comma 3 9 4 2" xfId="7884" xr:uid="{BCD8065A-0FFE-4BBB-95BF-75FF77EDCA47}"/>
    <cellStyle name="Comma 3 9 4 3" xfId="13132" xr:uid="{B8F5D6AB-7B3A-4780-885F-FEFB0F3D745D}"/>
    <cellStyle name="Comma 3 9 5" xfId="6518" xr:uid="{CA9FCEC7-5EF2-4AA4-B70C-9081017332BD}"/>
    <cellStyle name="Comma 3 9 5 2" xfId="13711" xr:uid="{5A3096F1-90D5-4920-A66E-7BEB944D1694}"/>
    <cellStyle name="Comma 3 9 6" xfId="8379" xr:uid="{BD636599-9AA7-47E7-880F-41CD8453CA53}"/>
    <cellStyle name="Comma 3 9 6 2" xfId="15407" xr:uid="{E22BD84E-CBA5-4C6B-9AD9-D3966BBD6789}"/>
    <cellStyle name="Comma 4" xfId="85" xr:uid="{00000000-0005-0000-0000-000052000000}"/>
    <cellStyle name="Comma 4 2" xfId="2158" xr:uid="{D904721C-55F1-41AF-B720-833EA63E2F71}"/>
    <cellStyle name="Comma 4 3" xfId="5441" xr:uid="{0758861D-4D8E-4A64-B399-5698B61285C7}"/>
    <cellStyle name="Comma 4 4" xfId="9582" xr:uid="{24A097E1-91F4-4E65-96A6-2A2C3313060A}"/>
    <cellStyle name="Comma 4 5" xfId="2157" xr:uid="{A7654DB7-3DAF-4AF2-A709-8A3CDD765702}"/>
    <cellStyle name="Comma 5" xfId="110" xr:uid="{00000000-0005-0000-0000-000053000000}"/>
    <cellStyle name="Comma 5 2" xfId="9255" xr:uid="{3CAF1B66-7507-4430-A898-3FBFC850F1AD}"/>
    <cellStyle name="Comma 5 2 2" xfId="9598" xr:uid="{EEDC07B0-8D7C-40E4-A354-1CB7D10715EF}"/>
    <cellStyle name="Comma 5 2 3" xfId="16285" xr:uid="{8366634D-4F3F-46F7-960C-18EA0A4A4823}"/>
    <cellStyle name="Comma 5 3" xfId="9596" xr:uid="{F27F3B38-3006-4F4C-874C-13BE1266A1EB}"/>
    <cellStyle name="Comma 5 4" xfId="2159" xr:uid="{A5CF45A8-A7F9-45DB-9B5B-8BD280B83746}"/>
    <cellStyle name="Comma 6" xfId="118" xr:uid="{00000000-0005-0000-0000-000054000000}"/>
    <cellStyle name="Comma 6 2" xfId="540" xr:uid="{46164151-3EEA-4549-8CB2-34D6A2306701}"/>
    <cellStyle name="Comma 6 2 2" xfId="16286" xr:uid="{AE0AEB5C-B227-4302-82F0-A772F09C6DE0}"/>
    <cellStyle name="Comma 6 3" xfId="2160" xr:uid="{2A334FA6-54A1-4AFA-AD62-01D96A458ADA}"/>
    <cellStyle name="Comma 7" xfId="139" xr:uid="{00000000-0005-0000-0000-000055000000}"/>
    <cellStyle name="Comma 7 2" xfId="561" xr:uid="{79795A7A-4041-4A13-8183-89E2AAD8663F}"/>
    <cellStyle name="Comma 7 2 2" xfId="16287" xr:uid="{C04626B0-B6F7-4A28-975E-D889611554FB}"/>
    <cellStyle name="Comma 7 3" xfId="2161" xr:uid="{B7295636-34D6-4A4F-8B02-3968C8E44293}"/>
    <cellStyle name="Comma 8" xfId="141" xr:uid="{00000000-0005-0000-0000-000056000000}"/>
    <cellStyle name="Comma 8 2" xfId="711" xr:uid="{3B1F6F60-82EC-42ED-8FDF-92DD242683EE}"/>
    <cellStyle name="Comma 8 2 2" xfId="2163" xr:uid="{5B60C603-686F-4337-8352-FA88F83BD84F}"/>
    <cellStyle name="Comma 8 3" xfId="5442" xr:uid="{13862C5E-7AFC-45EC-98D5-FBCB108A43D2}"/>
    <cellStyle name="Comma 8 4" xfId="2162" xr:uid="{02336BA4-3030-45FC-99A5-B679467CEDE2}"/>
    <cellStyle name="Comma 9" xfId="143" xr:uid="{00000000-0005-0000-0000-000057000000}"/>
    <cellStyle name="Comma 9 2" xfId="2165" xr:uid="{2C09F83F-30EB-4558-9B72-54005C2A9FEF}"/>
    <cellStyle name="Comma 9 2 2" xfId="3684" xr:uid="{FEE33C04-AB8F-4171-AB44-44C66FA82424}"/>
    <cellStyle name="Comma 9 3" xfId="3683" xr:uid="{6D5E9909-EF5A-47D0-B49E-F69C8A1F4E53}"/>
    <cellStyle name="Comma 9 4" xfId="5443" xr:uid="{28E14BDE-286B-4132-8617-3D3366AA067B}"/>
    <cellStyle name="Comma 9 5" xfId="2164" xr:uid="{6898285A-2956-4334-B26D-DE5B00DC2A43}"/>
    <cellStyle name="Comma0" xfId="2166" xr:uid="{EC979B80-A364-4C52-A8F8-9DFE4FBB404A}"/>
    <cellStyle name="Comma0 2" xfId="9256" xr:uid="{F5271ECC-899B-45BF-9F78-473B358B2A99}"/>
    <cellStyle name="Currency" xfId="1122" builtinId="4"/>
    <cellStyle name="Currency [0] 2" xfId="112" xr:uid="{00000000-0005-0000-0000-000058000000}"/>
    <cellStyle name="Currency 10" xfId="2167" xr:uid="{7E4854E4-1771-47F2-85AE-6F76A08BB245}"/>
    <cellStyle name="Currency 11" xfId="2168" xr:uid="{74CC117E-0DD8-487D-BB43-5DAA959E6B1C}"/>
    <cellStyle name="Currency 11 2" xfId="2169" xr:uid="{24B313D1-76E5-4FEB-9578-72FA84BE5C36}"/>
    <cellStyle name="Currency 11 3" xfId="5444" xr:uid="{5CEC43E1-A9F1-4145-AA43-1F1418851B6F}"/>
    <cellStyle name="Currency 12" xfId="5445" xr:uid="{4111BB19-71F3-481E-917C-61E3955E4E70}"/>
    <cellStyle name="Currency 13" xfId="9527" xr:uid="{C120D68B-3B8D-48B2-92B1-CBB794B2A454}"/>
    <cellStyle name="Currency 13 2" xfId="16510" xr:uid="{C1DB5895-8C4E-47F4-BC7C-803A199144F4}"/>
    <cellStyle name="Currency 14" xfId="1162" xr:uid="{0608909E-85D7-4DDD-9E93-2C9457F8644E}"/>
    <cellStyle name="Currency 2" xfId="9" xr:uid="{00000000-0005-0000-0000-000059000000}"/>
    <cellStyle name="Currency 2 2" xfId="86" xr:uid="{00000000-0005-0000-0000-00005A000000}"/>
    <cellStyle name="Currency 2 2 2" xfId="2171" xr:uid="{AD9FD19E-4093-426E-8162-6D543C98CC4B}"/>
    <cellStyle name="Currency 2 2 3" xfId="5446" xr:uid="{52861924-7056-4898-8825-C810AEA635A9}"/>
    <cellStyle name="Currency 2 2 4" xfId="9257" xr:uid="{DC8489AC-ACE3-4F9C-AC31-210502AA7AAC}"/>
    <cellStyle name="Currency 2 2 4 2" xfId="16288" xr:uid="{4A60A3DA-B254-4BD5-8D52-A9E444B45B59}"/>
    <cellStyle name="Currency 2 2 5" xfId="2170" xr:uid="{E6AB3019-6B44-4614-83CB-2BB7DCF49524}"/>
    <cellStyle name="Currency 2 3" xfId="2848" xr:uid="{02EF6577-9E4E-4D6A-9A37-EBED05BFD9D7}"/>
    <cellStyle name="Currency 2 3 2" xfId="5447" xr:uid="{ED6CD104-C4FE-48E8-A168-23273228ECD4}"/>
    <cellStyle name="Currency 2 3 3" xfId="9258" xr:uid="{39BEF80E-26B1-496A-A2B7-A57062D95B6D}"/>
    <cellStyle name="Currency 2 3 3 2" xfId="16289" xr:uid="{A273EAA2-ED63-426B-AEE1-B99D5A6CDAD8}"/>
    <cellStyle name="Currency 3" xfId="87" xr:uid="{00000000-0005-0000-0000-00005B000000}"/>
    <cellStyle name="Currency 3 10" xfId="2173" xr:uid="{17105A71-D056-404C-9519-E9D17D21A41C}"/>
    <cellStyle name="Currency 3 11" xfId="2174" xr:uid="{94D5BE22-7AEA-4FA3-A8B3-22F126AF144E}"/>
    <cellStyle name="Currency 3 11 2" xfId="5448" xr:uid="{C71E9B9C-CE9B-4721-90FD-5403B60C0744}"/>
    <cellStyle name="Currency 3 11 3" xfId="9259" xr:uid="{047978F2-A72E-4FC9-9313-5E6475B02C59}"/>
    <cellStyle name="Currency 3 11 3 2" xfId="16290" xr:uid="{AE381BE8-9428-4D33-8F28-86F52FB45A83}"/>
    <cellStyle name="Currency 3 12" xfId="2175" xr:uid="{39877E72-4487-4128-8D12-3309D14F5178}"/>
    <cellStyle name="Currency 3 12 2" xfId="5450" xr:uid="{063DA158-DBF5-4E4F-8F25-7EB45F4E2CC7}"/>
    <cellStyle name="Currency 3 12 3" xfId="5449" xr:uid="{E53B49F9-35CB-4E51-BB4F-FA0301C7CF6A}"/>
    <cellStyle name="Currency 3 12 3 2" xfId="12795" xr:uid="{4135D800-4A43-4785-A20B-366CCE37052B}"/>
    <cellStyle name="Currency 3 12 4" xfId="9341" xr:uid="{A66EC049-186C-4A76-82AF-D302EA629E61}"/>
    <cellStyle name="Currency 3 12 4 2" xfId="16324" xr:uid="{35CFC0D8-042E-49E3-840A-1E2473EC3DF1}"/>
    <cellStyle name="Currency 3 13" xfId="2176" xr:uid="{0F749A87-6D64-4943-A976-042490E803B4}"/>
    <cellStyle name="Currency 3 13 2" xfId="9430" xr:uid="{EDFBCA37-9AA7-4589-8612-6F9D3ED8BBE8}"/>
    <cellStyle name="Currency 3 13 2 2" xfId="16413" xr:uid="{1AAFCFE8-BCE5-4CD9-81C9-3826C964D312}"/>
    <cellStyle name="Currency 3 14" xfId="2177" xr:uid="{9A15A3CE-B3E9-4BAF-9E64-D8E1D8D8B80E}"/>
    <cellStyle name="Currency 3 14 2" xfId="2178" xr:uid="{80078531-4C9C-4A3E-9CB9-745251B56F39}"/>
    <cellStyle name="Currency 3 14 2 2" xfId="3687" xr:uid="{8D3BF38F-91A1-4A77-8D85-EB23105BD4D1}"/>
    <cellStyle name="Currency 3 14 3" xfId="3686" xr:uid="{91207151-6D56-4E7F-8DFD-BD2182319338}"/>
    <cellStyle name="Currency 3 14 4" xfId="9519" xr:uid="{F2CE7B50-F1C7-4A92-9DBB-DE514C991BFF}"/>
    <cellStyle name="Currency 3 14 4 2" xfId="16502" xr:uid="{D856C41F-E4ED-4DCD-9E29-CD3DD4AB402C}"/>
    <cellStyle name="Currency 3 15" xfId="2179" xr:uid="{1F34B0DF-B401-4C7A-B4B3-4A94F0D88538}"/>
    <cellStyle name="Currency 3 15 2" xfId="3688" xr:uid="{9AC5DE59-7B1D-4400-B27B-8463B7D67968}"/>
    <cellStyle name="Currency 3 15 3" xfId="8673" xr:uid="{26F003C7-206D-48B1-9810-D9C50772FD3C}"/>
    <cellStyle name="Currency 3 15 3 2" xfId="15703" xr:uid="{A11F8F0E-FF7B-46CA-B79A-A102F5A71387}"/>
    <cellStyle name="Currency 3 16" xfId="2180" xr:uid="{5DEE950B-9A35-4574-88A8-6FEF247A03E4}"/>
    <cellStyle name="Currency 3 16 2" xfId="3689" xr:uid="{11012410-C7B3-424C-AF3A-DB8B89D3BC62}"/>
    <cellStyle name="Currency 3 17" xfId="2181" xr:uid="{4E9BCBD0-A8B8-4431-B902-FED114BB8981}"/>
    <cellStyle name="Currency 3 17 2" xfId="3690" xr:uid="{21B90916-CE92-4C58-8498-08B122F1648F}"/>
    <cellStyle name="Currency 3 18" xfId="2182" xr:uid="{F57125C2-3330-4F6E-98B6-01FC8A5BFF34}"/>
    <cellStyle name="Currency 3 18 2" xfId="3691" xr:uid="{E6E89864-CE5B-4402-A632-66DF0F14E7B8}"/>
    <cellStyle name="Currency 3 19" xfId="2183" xr:uid="{0E021D9D-F196-4E89-9278-9AA90C83B113}"/>
    <cellStyle name="Currency 3 19 2" xfId="3692" xr:uid="{9592C8E8-2D29-47D6-A17F-AC86F9E16D6B}"/>
    <cellStyle name="Currency 3 2" xfId="152" xr:uid="{00000000-0005-0000-0000-00005C000000}"/>
    <cellStyle name="Currency 3 2 10" xfId="3693" xr:uid="{DD0AB375-63F4-4E24-9970-A701F13E7479}"/>
    <cellStyle name="Currency 3 2 11" xfId="4022" xr:uid="{7B2095AE-C7CE-4F05-9DBA-42209B72A85D}"/>
    <cellStyle name="Currency 3 2 11 2" xfId="5451" xr:uid="{AB8FD22C-27EB-480F-B650-7E9415981F69}"/>
    <cellStyle name="Currency 3 2 11 2 2" xfId="12796" xr:uid="{0951C4B4-442C-4C7E-A31D-46AEF1933CAE}"/>
    <cellStyle name="Currency 3 2 11 3" xfId="7885" xr:uid="{79AE382F-4976-43EB-B71D-A253C8502DCE}"/>
    <cellStyle name="Currency 3 2 12" xfId="4154" xr:uid="{7BA936C9-4249-4275-A839-056726F182D9}"/>
    <cellStyle name="Currency 3 2 12 2" xfId="11556" xr:uid="{D69BF879-C11F-4A2D-908E-19FA56084E9F}"/>
    <cellStyle name="Currency 3 2 13" xfId="5721" xr:uid="{3C77E6FF-6935-4818-AB2D-A288B1A5477E}"/>
    <cellStyle name="Currency 3 2 13 2" xfId="12904" xr:uid="{2D278A75-638F-44F7-B6E8-CB90BF6F3BB0}"/>
    <cellStyle name="Currency 3 2 14" xfId="6290" xr:uid="{97C304FE-4D89-4336-AB03-8B59A2F0A353}"/>
    <cellStyle name="Currency 3 2 14 2" xfId="13483" xr:uid="{8228799B-6B61-4DE7-B88B-8AEB8F21E4F5}"/>
    <cellStyle name="Currency 3 2 15" xfId="8151" xr:uid="{E8418CD0-80EE-4173-84BE-6196B73557C4}"/>
    <cellStyle name="Currency 3 2 15 2" xfId="15179" xr:uid="{F9F0B023-2938-4C7C-A0E6-CB8CD09F24EF}"/>
    <cellStyle name="Currency 3 2 16" xfId="2184" xr:uid="{6D199D50-8E50-43CE-9845-FB5DEC817F1C}"/>
    <cellStyle name="Currency 3 2 2" xfId="2185" xr:uid="{FE5A8F39-2927-4333-8628-796459420AAD}"/>
    <cellStyle name="Currency 3 2 2 2" xfId="2186" xr:uid="{B9C717CE-0F68-4326-8A2F-8A0A8ED70E4B}"/>
    <cellStyle name="Currency 3 2 2 2 2" xfId="2187" xr:uid="{5D33A3DA-86F1-4BB0-BB34-2151DAB40637}"/>
    <cellStyle name="Currency 3 2 2 2 2 2" xfId="2188" xr:uid="{6231A21C-0AC1-4B29-BC4B-92A1585D7578}"/>
    <cellStyle name="Currency 3 2 2 2 2 2 2" xfId="3694" xr:uid="{E27A37BB-0171-4F15-A2AD-A5FCE9EF4B07}"/>
    <cellStyle name="Currency 3 2 2 2 2 2 3" xfId="9208" xr:uid="{D5F597E7-EE90-4584-95D9-B2DCF29271DE}"/>
    <cellStyle name="Currency 3 2 2 2 2 2 3 2" xfId="16238" xr:uid="{ED115D28-E467-4CD8-BC55-5A6E87973847}"/>
    <cellStyle name="Currency 3 2 2 2 2 3" xfId="4661" xr:uid="{CC38F384-BF5B-4E7F-8B3D-72624EC56948}"/>
    <cellStyle name="Currency 3 2 2 2 2 3 2" xfId="5452" xr:uid="{ABB4DB81-ACB8-45C7-A953-41C60D5E16D4}"/>
    <cellStyle name="Currency 3 2 2 2 2 3 3" xfId="12060" xr:uid="{2A4D03F6-755F-4D6A-8609-9963E4F7326A}"/>
    <cellStyle name="Currency 3 2 2 2 2 4" xfId="6199" xr:uid="{60CF82ED-B6CE-4428-ADA8-67C26BCCBBB1}"/>
    <cellStyle name="Currency 3 2 2 2 2 4 2" xfId="7886" xr:uid="{5395FF00-6DA4-4EE0-B8A8-65FFBAD31261}"/>
    <cellStyle name="Currency 3 2 2 2 2 4 3" xfId="13382" xr:uid="{ADA67519-BBD7-4D41-8D02-66B20275E317}"/>
    <cellStyle name="Currency 3 2 2 2 2 5" xfId="6768" xr:uid="{58883816-0469-4490-BF77-674FEB0FD302}"/>
    <cellStyle name="Currency 3 2 2 2 2 5 2" xfId="13961" xr:uid="{AA43156A-C482-4A78-AD43-0C0BBE9F8335}"/>
    <cellStyle name="Currency 3 2 2 2 2 6" xfId="8629" xr:uid="{153E7DB9-30B1-4DA1-8688-A7D6727A1212}"/>
    <cellStyle name="Currency 3 2 2 2 2 6 2" xfId="15657" xr:uid="{7C491951-E9DE-4A09-8FF5-BCA86259E6E2}"/>
    <cellStyle name="Currency 3 2 2 2 3" xfId="2189" xr:uid="{F5D17B87-786E-4AA7-BC42-E9602F48FE79}"/>
    <cellStyle name="Currency 3 2 2 2 3 2" xfId="3695" xr:uid="{117A5ADD-8A13-4AAA-8A7B-5884EE81F5D4}"/>
    <cellStyle name="Currency 3 2 2 2 3 3" xfId="8919" xr:uid="{08814F67-85DC-4ACB-86F0-E0952EB6ACDC}"/>
    <cellStyle name="Currency 3 2 2 2 3 3 2" xfId="15949" xr:uid="{6B1AA0B4-C440-4F6E-A119-ACCE703CA13A}"/>
    <cellStyle name="Currency 3 2 2 2 4" xfId="4361" xr:uid="{E9FD4BE1-F316-4C1D-8B28-54A7997734E2}"/>
    <cellStyle name="Currency 3 2 2 2 4 2" xfId="5453" xr:uid="{841E02D7-66D8-4DFA-981C-A0D82A62E72B}"/>
    <cellStyle name="Currency 3 2 2 2 4 3" xfId="11763" xr:uid="{D60F0093-ABBB-4FB7-906E-7BD2438E474D}"/>
    <cellStyle name="Currency 3 2 2 2 5" xfId="5910" xr:uid="{B429623E-5C39-4B54-A190-7CFB06135A01}"/>
    <cellStyle name="Currency 3 2 2 2 5 2" xfId="7887" xr:uid="{901AA8AA-CCFE-4BCA-9846-B79E43E891E8}"/>
    <cellStyle name="Currency 3 2 2 2 5 3" xfId="13093" xr:uid="{172A9956-D7B4-4480-B7F0-D6EC96203F2E}"/>
    <cellStyle name="Currency 3 2 2 2 6" xfId="6479" xr:uid="{352090CB-863F-44DD-A5A6-8F660AD96191}"/>
    <cellStyle name="Currency 3 2 2 2 6 2" xfId="13672" xr:uid="{998FFD22-42F9-441E-8F45-F84B29C9C1CC}"/>
    <cellStyle name="Currency 3 2 2 2 7" xfId="8340" xr:uid="{22C3C7D5-7FCC-45DE-93CA-323AB74EC8F9}"/>
    <cellStyle name="Currency 3 2 2 2 7 2" xfId="15368" xr:uid="{F065E501-7694-4B01-A13F-7CC0874B3A17}"/>
    <cellStyle name="Currency 3 2 2 3" xfId="2190" xr:uid="{999848FC-3803-459F-B865-806DAE391BCC}"/>
    <cellStyle name="Currency 3 2 2 3 2" xfId="2191" xr:uid="{2C0BBE78-D8C9-4946-A7DB-F837243EBB9E}"/>
    <cellStyle name="Currency 3 2 2 3 2 2" xfId="3696" xr:uid="{91026DF9-B418-451B-9A56-D9BF16CDD15E}"/>
    <cellStyle name="Currency 3 2 2 3 2 3" xfId="9065" xr:uid="{4E3E62CE-93E9-40F2-8C5D-6765B00543B8}"/>
    <cellStyle name="Currency 3 2 2 3 2 3 2" xfId="16095" xr:uid="{63098779-E840-4A11-A0FE-818FEF34D3C0}"/>
    <cellStyle name="Currency 3 2 2 3 3" xfId="4518" xr:uid="{722C42CB-F858-483D-941C-775063FC74E4}"/>
    <cellStyle name="Currency 3 2 2 3 3 2" xfId="5454" xr:uid="{B039305E-530D-459D-BCD1-5E26D1596B90}"/>
    <cellStyle name="Currency 3 2 2 3 3 3" xfId="11917" xr:uid="{07942D90-7D33-4F6B-A49C-112AB4F792D5}"/>
    <cellStyle name="Currency 3 2 2 3 4" xfId="6056" xr:uid="{3CCEE7CE-8A6B-4AD8-8BD5-568D658E1F83}"/>
    <cellStyle name="Currency 3 2 2 3 4 2" xfId="7888" xr:uid="{4013304F-06E3-4656-B6D8-D24A7209368D}"/>
    <cellStyle name="Currency 3 2 2 3 4 3" xfId="13239" xr:uid="{C757CDC4-22BB-4D73-8D0C-04FACAFE193D}"/>
    <cellStyle name="Currency 3 2 2 3 5" xfId="6625" xr:uid="{EBB9FEA2-003B-492F-BC20-2689BF6FA4A2}"/>
    <cellStyle name="Currency 3 2 2 3 5 2" xfId="13818" xr:uid="{A7F0A5AF-A731-48E7-B51D-06927903A31D}"/>
    <cellStyle name="Currency 3 2 2 3 6" xfId="8486" xr:uid="{9163FA5A-E637-41AD-844B-EB0E6533903D}"/>
    <cellStyle name="Currency 3 2 2 3 6 2" xfId="15514" xr:uid="{B740F6FB-0A29-47F8-9340-E21CCE7FD7AC}"/>
    <cellStyle name="Currency 3 2 2 4" xfId="2192" xr:uid="{4AD30524-3AE3-46FC-BA8E-AB702ED01470}"/>
    <cellStyle name="Currency 3 2 2 4 2" xfId="9410" xr:uid="{78584664-3C4B-41E5-9867-0914D2235DF7}"/>
    <cellStyle name="Currency 3 2 2 4 2 2" xfId="16393" xr:uid="{873FD62F-38A0-4222-953E-A408296D6AC6}"/>
    <cellStyle name="Currency 3 2 2 5" xfId="2193" xr:uid="{978FEEA4-5D3F-4E96-B163-DF4352EF16ED}"/>
    <cellStyle name="Currency 3 2 2 5 2" xfId="3697" xr:uid="{CE75EF51-83F9-4755-A639-1E47F89FFCC2}"/>
    <cellStyle name="Currency 3 2 2 5 3" xfId="9499" xr:uid="{1E21DC51-52BC-4A53-8A33-AA7BAD2F3C67}"/>
    <cellStyle name="Currency 3 2 2 5 3 2" xfId="16482" xr:uid="{6789ACE2-7D5E-4EA2-B98C-D787D91E5239}"/>
    <cellStyle name="Currency 3 2 2 6" xfId="4216" xr:uid="{3F657401-0D69-4D13-8CF2-1BE42D55103E}"/>
    <cellStyle name="Currency 3 2 2 6 2" xfId="5455" xr:uid="{B8C8451B-801B-4797-B1AB-94DF0DB02B3B}"/>
    <cellStyle name="Currency 3 2 2 6 3" xfId="8776" xr:uid="{D4154AAD-7121-4228-9638-81C1A83D4D24}"/>
    <cellStyle name="Currency 3 2 2 6 3 2" xfId="15806" xr:uid="{64C94DA3-DE3B-4AED-8CD4-27186B78DD98}"/>
    <cellStyle name="Currency 3 2 2 6 4" xfId="11618" xr:uid="{3ED8EF1B-45A7-43D0-8C9F-86A12D4D3A39}"/>
    <cellStyle name="Currency 3 2 2 7" xfId="5767" xr:uid="{297E7857-DE09-4877-A2B2-7147086C53D9}"/>
    <cellStyle name="Currency 3 2 2 7 2" xfId="7889" xr:uid="{6EC22CEB-066A-4A3E-AD33-CF5B84AA7680}"/>
    <cellStyle name="Currency 3 2 2 7 3" xfId="12950" xr:uid="{805B5D9C-D8C6-44D2-B7D6-434D30AC30CA}"/>
    <cellStyle name="Currency 3 2 2 8" xfId="6336" xr:uid="{84002C1D-E7E4-4F1C-88E0-B34F4C3984D4}"/>
    <cellStyle name="Currency 3 2 2 8 2" xfId="13529" xr:uid="{B048B2F5-09DE-4E85-B0ED-0217B3BD15B8}"/>
    <cellStyle name="Currency 3 2 2 9" xfId="8197" xr:uid="{87400EE7-D57D-4B8B-851A-5544A116A9A4}"/>
    <cellStyle name="Currency 3 2 2 9 2" xfId="15225" xr:uid="{86258602-F112-48D6-8109-1B0CF7D2026C}"/>
    <cellStyle name="Currency 3 2 3" xfId="2194" xr:uid="{AD9A060E-B6D1-40E7-96B1-85052F0E0C29}"/>
    <cellStyle name="Currency 3 2 3 2" xfId="2195" xr:uid="{6CE7379B-2116-4552-98DB-E628DE0F5DB5}"/>
    <cellStyle name="Currency 3 2 3 2 2" xfId="2196" xr:uid="{95BA7BA1-E16B-4410-9227-8F53BFEF749A}"/>
    <cellStyle name="Currency 3 2 3 2 2 2" xfId="3698" xr:uid="{E7740053-308E-41E2-9D59-1E5AFC72C3F9}"/>
    <cellStyle name="Currency 3 2 3 2 2 3" xfId="9162" xr:uid="{709AD511-97F9-49D0-ACDC-FF278D5BC732}"/>
    <cellStyle name="Currency 3 2 3 2 2 3 2" xfId="16192" xr:uid="{0FA09FF1-1D53-47D7-B57D-D72B769F78E9}"/>
    <cellStyle name="Currency 3 2 3 2 3" xfId="4615" xr:uid="{B9207302-B9CC-4AC7-9BBD-0F024F0B202C}"/>
    <cellStyle name="Currency 3 2 3 2 3 2" xfId="5456" xr:uid="{A9670339-A43C-4FB9-88A2-E54D2BE62395}"/>
    <cellStyle name="Currency 3 2 3 2 3 3" xfId="12014" xr:uid="{FE79C9C1-CECF-4ACB-9648-CB555D425DD2}"/>
    <cellStyle name="Currency 3 2 3 2 4" xfId="6153" xr:uid="{0A7E8581-1CAF-43E5-9AA5-20004F2A6449}"/>
    <cellStyle name="Currency 3 2 3 2 4 2" xfId="7890" xr:uid="{CB5ADFF5-1A15-4E44-99A4-1D1E2FF607AF}"/>
    <cellStyle name="Currency 3 2 3 2 4 3" xfId="13336" xr:uid="{FB8B2ECE-CEFE-4E70-A125-141ABE056665}"/>
    <cellStyle name="Currency 3 2 3 2 5" xfId="6722" xr:uid="{F6BAEBD6-E719-448A-9754-B60D88964A4D}"/>
    <cellStyle name="Currency 3 2 3 2 5 2" xfId="13915" xr:uid="{98422EAA-E189-4FD4-895D-2AE8E462FC62}"/>
    <cellStyle name="Currency 3 2 3 2 6" xfId="8583" xr:uid="{29564667-215D-4ED0-8A87-10D290CE8EA5}"/>
    <cellStyle name="Currency 3 2 3 2 6 2" xfId="15611" xr:uid="{08373577-30D6-4CC9-8FA4-8CCCB60628BB}"/>
    <cellStyle name="Currency 3 2 3 3" xfId="2197" xr:uid="{04CDC025-31E2-4C41-836B-15944AAA1305}"/>
    <cellStyle name="Currency 3 2 3 3 2" xfId="3699" xr:uid="{EBFD6A71-9BCB-4BC7-AC47-CC7BAFC38C62}"/>
    <cellStyle name="Currency 3 2 3 3 3" xfId="8873" xr:uid="{2848A7C3-1E0A-4A2E-A266-643D40A306C9}"/>
    <cellStyle name="Currency 3 2 3 3 3 2" xfId="15903" xr:uid="{9CAF56F9-D829-49EA-A67B-C3E32DD051DE}"/>
    <cellStyle name="Currency 3 2 3 4" xfId="4315" xr:uid="{DAA4F52D-AA26-476F-9E72-2345D65928ED}"/>
    <cellStyle name="Currency 3 2 3 4 2" xfId="5457" xr:uid="{43AF6CCC-27A7-438E-95AA-76759E134EE0}"/>
    <cellStyle name="Currency 3 2 3 4 3" xfId="11717" xr:uid="{093C6810-3B1C-49CF-8658-7402EE4018C3}"/>
    <cellStyle name="Currency 3 2 3 5" xfId="5864" xr:uid="{234A48C2-83E0-4017-AE26-840F675CEE26}"/>
    <cellStyle name="Currency 3 2 3 5 2" xfId="7891" xr:uid="{E6C165CA-2E19-403C-B618-0A2D114AC626}"/>
    <cellStyle name="Currency 3 2 3 5 3" xfId="13047" xr:uid="{503CBDFC-3022-44D8-88CB-8D5D3BD7DB01}"/>
    <cellStyle name="Currency 3 2 3 6" xfId="6433" xr:uid="{0A6CBAB6-6C57-403E-9577-A7CF07B3B6A9}"/>
    <cellStyle name="Currency 3 2 3 6 2" xfId="13626" xr:uid="{F3746869-2BC0-4A29-AD2D-0641851F35B7}"/>
    <cellStyle name="Currency 3 2 3 7" xfId="8294" xr:uid="{9C21DA88-8E82-4AE9-806C-49AAD9579D6C}"/>
    <cellStyle name="Currency 3 2 3 7 2" xfId="15322" xr:uid="{1D3EA26A-9386-406C-B701-BE73CE890A4C}"/>
    <cellStyle name="Currency 3 2 4" xfId="2198" xr:uid="{F78DF1F7-EDCE-4A79-93A8-1B4566812FE2}"/>
    <cellStyle name="Currency 3 2 4 2" xfId="2199" xr:uid="{3E593EE7-2A26-4C82-9230-E0D7E0E80613}"/>
    <cellStyle name="Currency 3 2 4 2 2" xfId="3700" xr:uid="{5151BB86-ECA1-40B2-B187-4C51E561193E}"/>
    <cellStyle name="Currency 3 2 4 2 3" xfId="9019" xr:uid="{2D997CBF-A457-4DE1-9410-82412ECF75B8}"/>
    <cellStyle name="Currency 3 2 4 2 3 2" xfId="16049" xr:uid="{C3D9EAB8-4CE3-4597-A4B9-FD45567A5A62}"/>
    <cellStyle name="Currency 3 2 4 3" xfId="4472" xr:uid="{63D1710D-8A4C-47C7-8F12-9CC78E7E3E76}"/>
    <cellStyle name="Currency 3 2 4 3 2" xfId="5458" xr:uid="{B6C7ED68-B137-447D-AE0A-306ED0B317A1}"/>
    <cellStyle name="Currency 3 2 4 3 3" xfId="11871" xr:uid="{77839A44-614C-467F-88D3-89475D09479C}"/>
    <cellStyle name="Currency 3 2 4 4" xfId="6010" xr:uid="{A5DFC84C-955A-4579-8314-480B600EAA59}"/>
    <cellStyle name="Currency 3 2 4 4 2" xfId="7892" xr:uid="{3ABF5E5E-6C3A-4B7C-B8E4-9359A6202A5A}"/>
    <cellStyle name="Currency 3 2 4 4 3" xfId="13193" xr:uid="{FA02AE14-DE06-4BD8-A9EE-9EE3DE20A51D}"/>
    <cellStyle name="Currency 3 2 4 5" xfId="6579" xr:uid="{95830262-C9B4-4772-9924-5FA1715B070B}"/>
    <cellStyle name="Currency 3 2 4 5 2" xfId="13772" xr:uid="{1FCA76E0-C1C8-44C4-9AA6-D908CF7BCD01}"/>
    <cellStyle name="Currency 3 2 4 6" xfId="8440" xr:uid="{436A522F-5CE7-4F3C-BF85-2AE8098DF27A}"/>
    <cellStyle name="Currency 3 2 4 6 2" xfId="15468" xr:uid="{651F2D5A-39A0-4695-8BBC-62FDE2E78174}"/>
    <cellStyle name="Currency 3 2 5" xfId="2200" xr:uid="{B47FD266-7F0B-433A-AC40-61571745A214}"/>
    <cellStyle name="Currency 3 2 5 2" xfId="2201" xr:uid="{6358B16D-A2A2-4954-B60A-739785498010}"/>
    <cellStyle name="Currency 3 2 5 2 2" xfId="3702" xr:uid="{9F78029F-8FB0-480F-BA8E-257BC3BF965D}"/>
    <cellStyle name="Currency 3 2 5 3" xfId="3701" xr:uid="{B034F890-4BFB-4BAF-9C67-AF3912A4CAC9}"/>
    <cellStyle name="Currency 3 2 5 4" xfId="9260" xr:uid="{798E66E7-EF4F-4466-861D-9122C6B95751}"/>
    <cellStyle name="Currency 3 2 5 4 2" xfId="16291" xr:uid="{98AB0BC0-4752-4E19-9BC4-82811F3AE344}"/>
    <cellStyle name="Currency 3 2 6" xfId="2202" xr:uid="{E3C384FC-506D-41EA-AECE-5BA0EB08338B}"/>
    <cellStyle name="Currency 3 2 6 2" xfId="9364" xr:uid="{056646A5-F5BB-4C9D-A7CB-9A9B880962B3}"/>
    <cellStyle name="Currency 3 2 6 2 2" xfId="16347" xr:uid="{F3A8E202-F5FB-41A3-90BC-10D9FB56E84F}"/>
    <cellStyle name="Currency 3 2 7" xfId="2203" xr:uid="{782C4950-2C72-493C-8369-400E2832D523}"/>
    <cellStyle name="Currency 3 2 7 2" xfId="3703" xr:uid="{6D2364A8-EC80-4577-9437-71B30EAFD86D}"/>
    <cellStyle name="Currency 3 2 7 3" xfId="9453" xr:uid="{F63FCFD3-439A-438D-9D04-64894663C1C8}"/>
    <cellStyle name="Currency 3 2 7 3 2" xfId="16436" xr:uid="{C6D840D4-BB8D-47F6-B3FA-01DD3473C30B}"/>
    <cellStyle name="Currency 3 2 8" xfId="2204" xr:uid="{B9174798-C9CE-4D87-9889-A28D124A8AC0}"/>
    <cellStyle name="Currency 3 2 8 2" xfId="3704" xr:uid="{85F7F32E-BFCD-426A-8A6A-A66F69AD0285}"/>
    <cellStyle name="Currency 3 2 8 3" xfId="8730" xr:uid="{D6406F2A-F143-4529-8D85-0D0AF0DF0B58}"/>
    <cellStyle name="Currency 3 2 8 3 2" xfId="15760" xr:uid="{3BB18DF9-99E3-48FE-B11D-B96F57369D67}"/>
    <cellStyle name="Currency 3 2 9" xfId="2873" xr:uid="{7BBE62AF-91FD-49CD-B7B4-B84D848D231E}"/>
    <cellStyle name="Currency 3 2 9 2" xfId="5459" xr:uid="{4BE1BAEA-10E5-4189-A839-725CA403F3CF}"/>
    <cellStyle name="Currency 3 2 9 2 2" xfId="12797" xr:uid="{836FDAA8-B478-42F4-BD49-1B7B4A4906EC}"/>
    <cellStyle name="Currency 3 2 9 3" xfId="7893" xr:uid="{BF2BC893-7F1E-44C2-B555-4D798E9F12B5}"/>
    <cellStyle name="Currency 3 2 9 4" xfId="10537" xr:uid="{0C24E32C-B909-4CB3-8775-56FD762F341F}"/>
    <cellStyle name="Currency 3 20" xfId="2205" xr:uid="{86697EBC-B5FE-4C56-BBF0-914E5223045F}"/>
    <cellStyle name="Currency 3 20 2" xfId="3705" xr:uid="{2E20DB97-0228-4EDC-9FF4-2002ADE9369F}"/>
    <cellStyle name="Currency 3 21" xfId="2833" xr:uid="{96E4FE42-7BC6-4EE2-A7DC-A6F011175803}"/>
    <cellStyle name="Currency 3 21 2" xfId="4035" xr:uid="{A84C84B1-81F4-4E12-80D6-4F6A0D7BDFDF}"/>
    <cellStyle name="Currency 3 21 2 2" xfId="11440" xr:uid="{425E23BE-CB2F-45DD-9BAF-2A9FFDC13BF2}"/>
    <cellStyle name="Currency 3 21 3" xfId="5460" xr:uid="{BFA0245B-61BA-4E0D-BFBA-EC8912ADA43D}"/>
    <cellStyle name="Currency 3 21 3 2" xfId="12798" xr:uid="{063DF0D9-F11D-4BC0-B44C-2527AAD369AC}"/>
    <cellStyle name="Currency 3 21 4" xfId="7894" xr:uid="{74256D64-C2E2-4F9D-A3A8-4A9960B153B6}"/>
    <cellStyle name="Currency 3 21 5" xfId="10503" xr:uid="{8526851E-AE79-4438-8C9C-97E7BBC79DC9}"/>
    <cellStyle name="Currency 3 22" xfId="2850" xr:uid="{485302F1-546A-48BC-B91B-DEE308BB64AC}"/>
    <cellStyle name="Currency 3 22 2" xfId="5461" xr:uid="{2E45ADD1-8D47-4662-9D94-836EAF62B9BE}"/>
    <cellStyle name="Currency 3 22 2 2" xfId="12799" xr:uid="{49E83B91-DC4F-4DD5-B41C-89BE36791B3F}"/>
    <cellStyle name="Currency 3 22 3" xfId="7895" xr:uid="{513EFB20-8F52-4813-88BC-6B6BC83A8998}"/>
    <cellStyle name="Currency 3 22 4" xfId="10520" xr:uid="{4CC36D81-3F6C-485B-876B-91AE99A5E2C5}"/>
    <cellStyle name="Currency 3 23" xfId="3685" xr:uid="{546DCD93-CECC-4716-B33B-5A9759C375D5}"/>
    <cellStyle name="Currency 3 24" xfId="4063" xr:uid="{CDB5118F-F0E5-4EB1-9E6F-C3AB2502F891}"/>
    <cellStyle name="Currency 3 24 2" xfId="11464" xr:uid="{B80FC7FE-3F14-41CD-9E1B-29AD0C33FBED}"/>
    <cellStyle name="Currency 3 25" xfId="5664" xr:uid="{BD9DBFDD-C3C5-4438-AE64-D61ADA9C3141}"/>
    <cellStyle name="Currency 3 25 2" xfId="12847" xr:uid="{2CBB492B-0DF3-4D93-A61E-37CE5CD863E7}"/>
    <cellStyle name="Currency 3 26" xfId="6233" xr:uid="{04A46456-F417-4FF6-B379-8E60EFA41A9D}"/>
    <cellStyle name="Currency 3 26 2" xfId="13426" xr:uid="{FC655005-2D8E-41D9-AE9B-7E05DB6FCE0D}"/>
    <cellStyle name="Currency 3 27" xfId="8088" xr:uid="{B0A93E10-E7B4-40C6-9A33-661C2104584F}"/>
    <cellStyle name="Currency 3 27 2" xfId="15096" xr:uid="{C777E166-C080-490B-A83E-4B528B8904AC}"/>
    <cellStyle name="Currency 3 28" xfId="8094" xr:uid="{12B9E556-1031-4FBF-AEDD-B86C7378858F}"/>
    <cellStyle name="Currency 3 28 2" xfId="15122" xr:uid="{3E0FF336-79EA-49EC-B1D7-124D6CA123BC}"/>
    <cellStyle name="Currency 3 29" xfId="2172" xr:uid="{9C40F1C2-E6CB-4D25-A108-5ABE44350BF0}"/>
    <cellStyle name="Currency 3 3" xfId="2206" xr:uid="{42D20693-DE36-4642-95B6-3D1404D747CF}"/>
    <cellStyle name="Currency 3 3 2" xfId="2207" xr:uid="{6D574D1F-D6A1-4987-9BFA-3CA88E8D84E8}"/>
    <cellStyle name="Currency 3 3 2 2" xfId="2208" xr:uid="{C493BB74-D294-4F77-BAAA-BEBE26F25304}"/>
    <cellStyle name="Currency 3 3 2 2 2" xfId="2209" xr:uid="{ACB44857-5274-47D1-8A35-B2DA46554A15}"/>
    <cellStyle name="Currency 3 3 2 2 2 2" xfId="3706" xr:uid="{C7B6068A-9F60-4C60-BA54-8617DD858082}"/>
    <cellStyle name="Currency 3 3 2 2 2 3" xfId="9185" xr:uid="{D274B1C2-10D5-4F4E-98DF-5B479C115063}"/>
    <cellStyle name="Currency 3 3 2 2 2 3 2" xfId="16215" xr:uid="{C4F09742-C8CB-48BB-BA88-E317301DF284}"/>
    <cellStyle name="Currency 3 3 2 2 3" xfId="4638" xr:uid="{5401416E-D120-490A-95F9-B39A9D95FF2B}"/>
    <cellStyle name="Currency 3 3 2 2 3 2" xfId="5462" xr:uid="{F4484C4B-D93A-4347-A6CF-31E5F92D305C}"/>
    <cellStyle name="Currency 3 3 2 2 3 3" xfId="12037" xr:uid="{7A09013C-97B7-43D3-8221-816543517949}"/>
    <cellStyle name="Currency 3 3 2 2 4" xfId="6176" xr:uid="{4F9C3919-E7CB-411F-98AC-73ADC229C203}"/>
    <cellStyle name="Currency 3 3 2 2 4 2" xfId="7896" xr:uid="{1997B20E-B9CA-41E4-A0C5-B95B100C1FF8}"/>
    <cellStyle name="Currency 3 3 2 2 4 3" xfId="13359" xr:uid="{A8198BCA-F84B-4A87-9105-4D72485CEFF8}"/>
    <cellStyle name="Currency 3 3 2 2 5" xfId="6745" xr:uid="{67660C40-F75F-4C90-8936-21BB514CCB67}"/>
    <cellStyle name="Currency 3 3 2 2 5 2" xfId="13938" xr:uid="{2486AD8D-AFA9-4DA0-ACBB-997C1B55D47D}"/>
    <cellStyle name="Currency 3 3 2 2 6" xfId="8606" xr:uid="{023D1AD3-4263-4ACF-8B34-5595F442806F}"/>
    <cellStyle name="Currency 3 3 2 2 6 2" xfId="15634" xr:uid="{6CFAC775-411B-4A38-969C-CB163EBD12F3}"/>
    <cellStyle name="Currency 3 3 2 3" xfId="2210" xr:uid="{59A88DAF-58B1-4935-B269-B596DE2E3B06}"/>
    <cellStyle name="Currency 3 3 2 3 2" xfId="3707" xr:uid="{BB36841C-1196-4D50-B059-33CD0B00E199}"/>
    <cellStyle name="Currency 3 3 2 3 3" xfId="8896" xr:uid="{4863A89F-8305-4A5C-BD10-A62B1B0637E8}"/>
    <cellStyle name="Currency 3 3 2 3 3 2" xfId="15926" xr:uid="{1BFDEC49-A16C-48DF-8B83-97C29E00C77B}"/>
    <cellStyle name="Currency 3 3 2 4" xfId="4338" xr:uid="{D4967069-C701-46A8-9B91-4F5F757D57C3}"/>
    <cellStyle name="Currency 3 3 2 4 2" xfId="5463" xr:uid="{C4A2D0D8-912A-4315-B362-E10F8C4350C5}"/>
    <cellStyle name="Currency 3 3 2 4 3" xfId="11740" xr:uid="{F11DC295-2DC9-4030-902D-3E4CD1E1DE04}"/>
    <cellStyle name="Currency 3 3 2 5" xfId="5887" xr:uid="{43DA96F0-294C-4703-BF38-A5F130D2CE3C}"/>
    <cellStyle name="Currency 3 3 2 5 2" xfId="7897" xr:uid="{0D7E0B21-2D0A-422C-B192-CDA08B6FE80E}"/>
    <cellStyle name="Currency 3 3 2 5 3" xfId="13070" xr:uid="{D54CE604-CAEE-49AC-B961-5B40BD051AE3}"/>
    <cellStyle name="Currency 3 3 2 6" xfId="6456" xr:uid="{4FDB4856-3397-4F25-B787-55CBB3B77B83}"/>
    <cellStyle name="Currency 3 3 2 6 2" xfId="13649" xr:uid="{7C56B98F-F210-43A0-ADC4-69D633E2C6FF}"/>
    <cellStyle name="Currency 3 3 2 7" xfId="8317" xr:uid="{026A18B2-C29E-41A2-BACE-3A0EDD86A3A5}"/>
    <cellStyle name="Currency 3 3 2 7 2" xfId="15345" xr:uid="{4596614D-090E-4D07-8B82-5BB4C6F3EF9D}"/>
    <cellStyle name="Currency 3 3 3" xfId="2211" xr:uid="{F925A806-FF19-45CE-B998-4B586A753FB1}"/>
    <cellStyle name="Currency 3 3 3 2" xfId="2212" xr:uid="{C81EC66F-E845-4138-9610-53AEB8600EF8}"/>
    <cellStyle name="Currency 3 3 3 2 2" xfId="3708" xr:uid="{6A594E69-363E-49EE-90CF-A9E772533A93}"/>
    <cellStyle name="Currency 3 3 3 2 3" xfId="9042" xr:uid="{A77E5CDB-3A8C-49AD-8E86-1AF2D007B5D8}"/>
    <cellStyle name="Currency 3 3 3 2 3 2" xfId="16072" xr:uid="{C8DC413E-0BBB-45FA-8927-590A281C7EDB}"/>
    <cellStyle name="Currency 3 3 3 3" xfId="4495" xr:uid="{F0867FE9-9C09-44C0-B578-B60210D8FF99}"/>
    <cellStyle name="Currency 3 3 3 3 2" xfId="5464" xr:uid="{832FA95B-BAAA-4B36-B9EB-ADA214E57443}"/>
    <cellStyle name="Currency 3 3 3 3 3" xfId="11894" xr:uid="{ECF252EB-4C2D-4BB3-BE01-555185F78B39}"/>
    <cellStyle name="Currency 3 3 3 4" xfId="6033" xr:uid="{6CE500A1-D6E9-4CF5-BCE5-43C0AC6E6909}"/>
    <cellStyle name="Currency 3 3 3 4 2" xfId="7898" xr:uid="{9DAF5BCF-BF28-49ED-8955-CC4ABEBF61DD}"/>
    <cellStyle name="Currency 3 3 3 4 3" xfId="13216" xr:uid="{AFE47FDC-46B8-4486-AA77-5059C23FB77E}"/>
    <cellStyle name="Currency 3 3 3 5" xfId="6602" xr:uid="{2232D955-1186-442A-A910-9001171BF1D0}"/>
    <cellStyle name="Currency 3 3 3 5 2" xfId="13795" xr:uid="{6E13A87F-A910-4D6C-93CE-E1F37F34CD42}"/>
    <cellStyle name="Currency 3 3 3 6" xfId="8463" xr:uid="{AA010C3E-3A36-4DD4-94E1-7132C0F0B0F0}"/>
    <cellStyle name="Currency 3 3 3 6 2" xfId="15491" xr:uid="{CC870E1D-0E2F-4C58-8E22-F83555E07D29}"/>
    <cellStyle name="Currency 3 3 4" xfId="2213" xr:uid="{71D3A67B-9138-445E-BF1E-6437DE4824C6}"/>
    <cellStyle name="Currency 3 3 4 2" xfId="5465" xr:uid="{34FBDFBF-2E32-484D-9FF5-F5E2219A77C0}"/>
    <cellStyle name="Currency 3 3 4 3" xfId="9261" xr:uid="{4C6DB898-BCCF-4204-8296-CD4E14D61B29}"/>
    <cellStyle name="Currency 3 3 5" xfId="2214" xr:uid="{C0E862E2-2F00-4C6A-9A65-B793513E7359}"/>
    <cellStyle name="Currency 3 3 5 2" xfId="3709" xr:uid="{92DE02A3-67B9-4337-8E94-23F53BCE8388}"/>
    <cellStyle name="Currency 3 3 5 3" xfId="9387" xr:uid="{58779C9A-2F8C-4483-8E3E-187CE6F91178}"/>
    <cellStyle name="Currency 3 3 5 3 2" xfId="16370" xr:uid="{A9478166-C6D1-4EDB-A806-8AB53630C07F}"/>
    <cellStyle name="Currency 3 3 6" xfId="4191" xr:uid="{ECF68BE6-94E9-45D4-9249-525E1F588BCE}"/>
    <cellStyle name="Currency 3 3 6 2" xfId="7899" xr:uid="{99DBC762-7E86-4330-9C24-4E8371B61F14}"/>
    <cellStyle name="Currency 3 3 6 3" xfId="9476" xr:uid="{996C2EC7-D677-48B2-9685-3443081DBBBA}"/>
    <cellStyle name="Currency 3 3 6 3 2" xfId="16459" xr:uid="{F03CC46C-A019-4348-88CC-2458BDF9301D}"/>
    <cellStyle name="Currency 3 3 6 4" xfId="11593" xr:uid="{6964D9F5-234F-46B2-87E5-87A73EF52FD1}"/>
    <cellStyle name="Currency 3 3 7" xfId="5744" xr:uid="{5890C0E2-50FE-4BAF-9554-D150ED78E828}"/>
    <cellStyle name="Currency 3 3 7 2" xfId="8753" xr:uid="{38DA26B5-2D56-47D7-9407-D8DE2A5C2B8E}"/>
    <cellStyle name="Currency 3 3 7 2 2" xfId="15783" xr:uid="{CA7185B5-EC4A-4C06-9CE4-64CDFBBE26D8}"/>
    <cellStyle name="Currency 3 3 7 3" xfId="12927" xr:uid="{EFF57022-FC89-406E-94FD-0AA072B652FA}"/>
    <cellStyle name="Currency 3 3 8" xfId="6313" xr:uid="{2DA7FC42-C7ED-4A48-AE89-FBCA814A49AB}"/>
    <cellStyle name="Currency 3 3 8 2" xfId="13506" xr:uid="{57368827-CD68-4480-BF00-F52E6F385255}"/>
    <cellStyle name="Currency 3 3 9" xfId="8174" xr:uid="{431C47BE-A2F0-47E1-B458-D6F8EA0B13A7}"/>
    <cellStyle name="Currency 3 3 9 2" xfId="15202" xr:uid="{3E8DA791-2856-49BD-AAFE-E4896EA87E57}"/>
    <cellStyle name="Currency 3 30" xfId="9604" xr:uid="{3941A9A6-3614-4F09-9555-165A506007BE}"/>
    <cellStyle name="Currency 3 31" xfId="1164" xr:uid="{2C485B3E-7D97-41CD-AB54-6C5A50552D5E}"/>
    <cellStyle name="Currency 3 4" xfId="2215" xr:uid="{602EA0B3-3F2B-4A28-8D94-73A4CF931351}"/>
    <cellStyle name="Currency 3 4 2" xfId="2216" xr:uid="{6C131824-E76E-48D5-A293-3887D2C10C8B}"/>
    <cellStyle name="Currency 3 4 2 2" xfId="2217" xr:uid="{54053F1A-747A-469D-95F5-A03EDAC97710}"/>
    <cellStyle name="Currency 3 4 2 2 2" xfId="2218" xr:uid="{2118D069-BA99-4CEA-B922-55263392E66B}"/>
    <cellStyle name="Currency 3 4 2 2 2 2" xfId="3710" xr:uid="{84D03E6B-C10A-4F5A-BC79-A5159E85AB47}"/>
    <cellStyle name="Currency 3 4 2 2 2 3" xfId="9139" xr:uid="{2BA4BB65-FB39-4CF2-9460-FB1D83178099}"/>
    <cellStyle name="Currency 3 4 2 2 2 3 2" xfId="16169" xr:uid="{A893D781-E297-40E1-AE30-F802D317EBB2}"/>
    <cellStyle name="Currency 3 4 2 2 3" xfId="4592" xr:uid="{01375660-F8AD-4613-8C96-FDDCC81F804D}"/>
    <cellStyle name="Currency 3 4 2 2 3 2" xfId="5466" xr:uid="{BD996506-D75F-4998-AE34-8C06CF332BC6}"/>
    <cellStyle name="Currency 3 4 2 2 3 3" xfId="11991" xr:uid="{EED5E1BE-0E45-4151-B327-B8B7F0E9A6BD}"/>
    <cellStyle name="Currency 3 4 2 2 4" xfId="6130" xr:uid="{4287C4C2-B60A-44AF-9699-9C41995043F7}"/>
    <cellStyle name="Currency 3 4 2 2 4 2" xfId="7900" xr:uid="{A26DF5BC-AEC3-48E6-9707-4ADAE4FA2641}"/>
    <cellStyle name="Currency 3 4 2 2 4 3" xfId="13313" xr:uid="{D3EBCB4D-0A04-4449-8CC6-A0093C2BC16E}"/>
    <cellStyle name="Currency 3 4 2 2 5" xfId="6699" xr:uid="{ADCE4091-47F1-4DDA-BCDC-A3267D2AFF02}"/>
    <cellStyle name="Currency 3 4 2 2 5 2" xfId="13892" xr:uid="{62695ADF-E9C0-4322-8022-1837E62BFB1F}"/>
    <cellStyle name="Currency 3 4 2 2 6" xfId="8560" xr:uid="{8FD9CC84-502D-4292-9890-89005B76D098}"/>
    <cellStyle name="Currency 3 4 2 2 6 2" xfId="15588" xr:uid="{22BD901D-72EC-4BCD-ABC4-BF7D9CA9DF44}"/>
    <cellStyle name="Currency 3 4 2 3" xfId="2219" xr:uid="{554F76A7-5388-4DFB-97BB-AE1316CC3BF7}"/>
    <cellStyle name="Currency 3 4 2 3 2" xfId="3711" xr:uid="{D25A6768-F941-43C6-ABD7-0BAE817F37E3}"/>
    <cellStyle name="Currency 3 4 2 3 3" xfId="8850" xr:uid="{324034CA-22A7-4FE3-A236-B7C4DB99651E}"/>
    <cellStyle name="Currency 3 4 2 3 3 2" xfId="15880" xr:uid="{57F6B741-6B04-4196-B5C9-AD5EF52087A8}"/>
    <cellStyle name="Currency 3 4 2 4" xfId="4292" xr:uid="{A3AAFDB7-FD01-4CE5-A59E-D808B63FB77B}"/>
    <cellStyle name="Currency 3 4 2 4 2" xfId="5467" xr:uid="{24F5F53D-7007-4F35-B29E-B16D092D7488}"/>
    <cellStyle name="Currency 3 4 2 4 3" xfId="11694" xr:uid="{0EFD5AB7-1D2A-4B2F-A5C9-37B395BAE4E0}"/>
    <cellStyle name="Currency 3 4 2 5" xfId="5841" xr:uid="{5EE0B895-DB38-4ABE-8E30-AAA2A4B403F7}"/>
    <cellStyle name="Currency 3 4 2 5 2" xfId="7901" xr:uid="{19337A3B-4D1F-45E9-8391-1757EFBD8B13}"/>
    <cellStyle name="Currency 3 4 2 5 3" xfId="13024" xr:uid="{EE6FC4A1-93E0-436E-9F0A-C48EF61F3459}"/>
    <cellStyle name="Currency 3 4 2 6" xfId="6410" xr:uid="{3104531C-4AAE-4DD1-80C2-B2AFF6D326F3}"/>
    <cellStyle name="Currency 3 4 2 6 2" xfId="13603" xr:uid="{7F9BFAAB-0C11-4584-9E27-0A4E48C385AC}"/>
    <cellStyle name="Currency 3 4 2 7" xfId="8271" xr:uid="{78ED9459-28DE-484A-8040-CF7B589A81C8}"/>
    <cellStyle name="Currency 3 4 2 7 2" xfId="15299" xr:uid="{C4329F13-AACB-4122-A2DB-AAF34DBC8674}"/>
    <cellStyle name="Currency 3 4 3" xfId="2220" xr:uid="{2E47928E-2D30-4981-8B9C-D1DB5EF1F6A7}"/>
    <cellStyle name="Currency 3 4 3 2" xfId="2221" xr:uid="{C319B1E6-7031-4CC6-BDAE-A4691B5B2506}"/>
    <cellStyle name="Currency 3 4 3 2 2" xfId="3712" xr:uid="{9E2B233C-7AF5-4345-94E7-E9F61BD3DF8B}"/>
    <cellStyle name="Currency 3 4 3 2 3" xfId="8999" xr:uid="{0B5B3E81-7C2A-44BC-BCD0-0624FDC5426C}"/>
    <cellStyle name="Currency 3 4 3 2 3 2" xfId="16029" xr:uid="{5828F27D-D283-4EF4-B7B1-BBB59EDD7F51}"/>
    <cellStyle name="Currency 3 4 3 3" xfId="4452" xr:uid="{136DF5BC-175B-4297-9757-DFC768738AC0}"/>
    <cellStyle name="Currency 3 4 3 3 2" xfId="5468" xr:uid="{76DE9868-0B05-43A3-9852-B317239F6783}"/>
    <cellStyle name="Currency 3 4 3 3 3" xfId="11851" xr:uid="{1CEB2A39-D30A-4840-9516-FBA903C9F770}"/>
    <cellStyle name="Currency 3 4 3 4" xfId="5990" xr:uid="{7687C80D-A3E0-429B-9B32-5C326D37E439}"/>
    <cellStyle name="Currency 3 4 3 4 2" xfId="7902" xr:uid="{FEE93C54-B103-4D62-87C7-D4A6052A08FE}"/>
    <cellStyle name="Currency 3 4 3 4 3" xfId="13173" xr:uid="{734402D1-C457-4A93-AF93-D4006C655AF7}"/>
    <cellStyle name="Currency 3 4 3 5" xfId="6559" xr:uid="{6F67CDAC-41AD-45AA-A0AD-381E1E1C4122}"/>
    <cellStyle name="Currency 3 4 3 5 2" xfId="13752" xr:uid="{A9C50058-898B-4B4B-B2BE-A200D4FBBF8C}"/>
    <cellStyle name="Currency 3 4 3 6" xfId="8420" xr:uid="{6F9D3534-D58F-406F-B78A-7FFA9A352BA6}"/>
    <cellStyle name="Currency 3 4 3 6 2" xfId="15448" xr:uid="{146E782E-D398-4DC0-ADDF-6584E391215C}"/>
    <cellStyle name="Currency 3 4 4" xfId="2222" xr:uid="{BE1EA43A-440E-4D9F-80FA-9CF4F95D27FE}"/>
    <cellStyle name="Currency 3 4 4 2" xfId="8707" xr:uid="{96E53F47-2C5F-43B2-AD2C-7C29A5D41D80}"/>
    <cellStyle name="Currency 3 4 4 2 2" xfId="15737" xr:uid="{A9661569-05F0-4481-B391-968F467C4189}"/>
    <cellStyle name="Currency 3 4 5" xfId="2223" xr:uid="{0267318E-FBA3-4BC0-B544-E4F5DB7CF18D}"/>
    <cellStyle name="Currency 3 4 5 2" xfId="3713" xr:uid="{01F10252-4F34-4900-B4F2-53A839EA1C34}"/>
    <cellStyle name="Currency 3 4 6" xfId="4123" xr:uid="{1A406A07-949F-472D-A0AA-2F758FCB0E10}"/>
    <cellStyle name="Currency 3 4 6 2" xfId="5469" xr:uid="{FE4A37C2-5B6B-4479-BF07-557C8F322B8C}"/>
    <cellStyle name="Currency 3 4 6 3" xfId="11525" xr:uid="{AC2BB57C-EE57-4EB9-9F6C-A1E970152629}"/>
    <cellStyle name="Currency 3 4 7" xfId="5698" xr:uid="{95DEFDB0-6151-43D3-A1F4-CF37A136C006}"/>
    <cellStyle name="Currency 3 4 7 2" xfId="7903" xr:uid="{98D4EA61-8043-4576-A61A-BD2649B89600}"/>
    <cellStyle name="Currency 3 4 7 3" xfId="12881" xr:uid="{1549495B-15DD-4ED4-9356-87F35F01426E}"/>
    <cellStyle name="Currency 3 4 8" xfId="6267" xr:uid="{FD00FD3A-1578-4B89-8A55-8AAAD308BA79}"/>
    <cellStyle name="Currency 3 4 8 2" xfId="13460" xr:uid="{05D403A8-035F-4036-9EFA-DA39DD2AF0F7}"/>
    <cellStyle name="Currency 3 4 9" xfId="8128" xr:uid="{5B716F3F-4F08-49CF-B061-E48C8D147DCB}"/>
    <cellStyle name="Currency 3 4 9 2" xfId="15156" xr:uid="{7E8198FB-5ACF-44E2-A806-F19023077BA9}"/>
    <cellStyle name="Currency 3 5" xfId="2224" xr:uid="{043FEEA3-3C62-4F50-843B-0F5B275F88AF}"/>
    <cellStyle name="Currency 3 5 2" xfId="2225" xr:uid="{958845D7-4A40-411E-9FF0-D3D3DA46D8EF}"/>
    <cellStyle name="Currency 3 5 2 2" xfId="2226" xr:uid="{5EFB2E91-1EBF-4DE7-B310-B9CDF7D1CD37}"/>
    <cellStyle name="Currency 3 5 2 2 2" xfId="2227" xr:uid="{EE232598-F5EB-46B2-BA06-B8B3172309AE}"/>
    <cellStyle name="Currency 3 5 2 2 2 2" xfId="3714" xr:uid="{DF982E2B-F3D8-41F6-9F6F-E8A390D2759A}"/>
    <cellStyle name="Currency 3 5 2 2 2 3" xfId="9122" xr:uid="{B95FE432-426F-414F-9EEF-81A08484FDAD}"/>
    <cellStyle name="Currency 3 5 2 2 2 3 2" xfId="16152" xr:uid="{0774C4E5-3492-40B1-B9C9-B1DEFB8F8086}"/>
    <cellStyle name="Currency 3 5 2 2 3" xfId="4575" xr:uid="{379F5A95-9C4E-4807-8F19-E040D0D49376}"/>
    <cellStyle name="Currency 3 5 2 2 3 2" xfId="5470" xr:uid="{C888A231-0520-4134-BBC8-BCB4CB30189D}"/>
    <cellStyle name="Currency 3 5 2 2 3 3" xfId="11974" xr:uid="{F5DC9420-E763-4901-A481-BCECBDDD5FE6}"/>
    <cellStyle name="Currency 3 5 2 2 4" xfId="6113" xr:uid="{0B74A2B0-BE9F-46CC-9D0D-80A5E30107B9}"/>
    <cellStyle name="Currency 3 5 2 2 4 2" xfId="7904" xr:uid="{DEF8ADBF-D623-4574-9BA1-8314BD84DA56}"/>
    <cellStyle name="Currency 3 5 2 2 4 3" xfId="13296" xr:uid="{026923E1-915E-4724-A065-7C2070456E9A}"/>
    <cellStyle name="Currency 3 5 2 2 5" xfId="6682" xr:uid="{D8B8BEE3-A123-4B97-93EE-4697111B502A}"/>
    <cellStyle name="Currency 3 5 2 2 5 2" xfId="13875" xr:uid="{2CB7E5EA-F8FC-4C79-B176-3A4D3F0809BA}"/>
    <cellStyle name="Currency 3 5 2 2 6" xfId="8543" xr:uid="{FA95A6C0-4A79-47F7-AF46-27A51D133A6B}"/>
    <cellStyle name="Currency 3 5 2 2 6 2" xfId="15571" xr:uid="{B286D39B-FF6D-445F-BF64-AA70D605B8FF}"/>
    <cellStyle name="Currency 3 5 2 3" xfId="2228" xr:uid="{ECDAFA66-7B1F-4EA2-9B72-B827D4D53616}"/>
    <cellStyle name="Currency 3 5 2 3 2" xfId="3715" xr:uid="{32DDF7FB-7AF4-4D46-A693-BA1F75C5C5E3}"/>
    <cellStyle name="Currency 3 5 2 3 3" xfId="8833" xr:uid="{637AD9FA-EEAB-4EDA-BB18-8FB2692FCE99}"/>
    <cellStyle name="Currency 3 5 2 3 3 2" xfId="15863" xr:uid="{A9488310-E5A4-463B-BDBA-3621EDBDE739}"/>
    <cellStyle name="Currency 3 5 2 4" xfId="4275" xr:uid="{8A6DADC9-80E7-4B95-99A0-A6CC4A52C957}"/>
    <cellStyle name="Currency 3 5 2 4 2" xfId="5471" xr:uid="{8F18D98F-253F-41EB-B8EA-629ADE5053FA}"/>
    <cellStyle name="Currency 3 5 2 4 3" xfId="11677" xr:uid="{D1ADA207-AC15-494A-92B8-6E786074D74D}"/>
    <cellStyle name="Currency 3 5 2 5" xfId="5824" xr:uid="{087B54C5-66A7-446B-8795-F9C17A57152B}"/>
    <cellStyle name="Currency 3 5 2 5 2" xfId="7905" xr:uid="{3CCD097B-4D02-4B0D-BE94-4B04204E3CDA}"/>
    <cellStyle name="Currency 3 5 2 5 3" xfId="13007" xr:uid="{07335393-DC13-4D8E-AA6D-43820D5CBAFD}"/>
    <cellStyle name="Currency 3 5 2 6" xfId="6393" xr:uid="{ECA57A3E-A9C0-4E33-A2D0-660E0A4EFDE1}"/>
    <cellStyle name="Currency 3 5 2 6 2" xfId="13586" xr:uid="{733A9701-CBEC-4D52-935C-1F74E3046B8B}"/>
    <cellStyle name="Currency 3 5 2 7" xfId="8254" xr:uid="{EDB38750-B4F4-4E9E-8435-DB35CF6F2D34}"/>
    <cellStyle name="Currency 3 5 2 7 2" xfId="15282" xr:uid="{1E8A4E23-78B4-46E0-B9A3-7BC4C6D3C3AF}"/>
    <cellStyle name="Currency 3 5 3" xfId="2229" xr:uid="{30080465-F45A-48E3-AEE8-50C16EE926E5}"/>
    <cellStyle name="Currency 3 5 3 2" xfId="2230" xr:uid="{7D4CCFDC-F974-4E9E-B5BD-AA3697E0F7EE}"/>
    <cellStyle name="Currency 3 5 3 2 2" xfId="3716" xr:uid="{9DBE3CAC-DA95-4954-8611-06147692916E}"/>
    <cellStyle name="Currency 3 5 3 2 3" xfId="8982" xr:uid="{C4A8ACB0-E03E-422D-B726-4D5839D61130}"/>
    <cellStyle name="Currency 3 5 3 2 3 2" xfId="16012" xr:uid="{7D839C59-749E-41F6-9066-207551317A9A}"/>
    <cellStyle name="Currency 3 5 3 3" xfId="4435" xr:uid="{8EE45762-91BE-4058-9A05-7587FEAE5190}"/>
    <cellStyle name="Currency 3 5 3 3 2" xfId="5472" xr:uid="{AE0DCC44-CA2D-4DB7-A654-78C7865C1732}"/>
    <cellStyle name="Currency 3 5 3 3 3" xfId="11834" xr:uid="{09FD00EC-67AF-46C7-AA7B-B3401F227969}"/>
    <cellStyle name="Currency 3 5 3 4" xfId="5973" xr:uid="{737D8095-A7D2-4811-B383-0F7236D0406C}"/>
    <cellStyle name="Currency 3 5 3 4 2" xfId="7906" xr:uid="{E12F85B7-BFDF-454D-9483-235E2B51C5EF}"/>
    <cellStyle name="Currency 3 5 3 4 3" xfId="13156" xr:uid="{85D507AD-32C7-4F20-98C7-A3B4EFC5E4FF}"/>
    <cellStyle name="Currency 3 5 3 5" xfId="6542" xr:uid="{A75F86B8-F99A-4250-9BB8-A7679E5F2D60}"/>
    <cellStyle name="Currency 3 5 3 5 2" xfId="13735" xr:uid="{2343BE37-2B45-4EEC-838F-FA7881FBD794}"/>
    <cellStyle name="Currency 3 5 3 6" xfId="8403" xr:uid="{84282DF8-02DC-4EA0-BD8D-99ACC18B78FB}"/>
    <cellStyle name="Currency 3 5 3 6 2" xfId="15431" xr:uid="{F1CF8CEC-E0B7-4597-BDFA-74909EFB3908}"/>
    <cellStyle name="Currency 3 5 4" xfId="2231" xr:uid="{43C03D2F-EA3C-4400-B4BC-F95CF05CE796}"/>
    <cellStyle name="Currency 3 5 4 2" xfId="8690" xr:uid="{2F629BFA-0BD4-4BC6-B635-1DA103F752E9}"/>
    <cellStyle name="Currency 3 5 4 2 2" xfId="15720" xr:uid="{401DBDB9-8C72-45A8-A828-0799E2D013B1}"/>
    <cellStyle name="Currency 3 5 5" xfId="2232" xr:uid="{5236E1C2-FB7C-474E-8688-97936A2D6410}"/>
    <cellStyle name="Currency 3 5 5 2" xfId="3717" xr:uid="{16BCC006-56EE-4D47-8653-46AA731A7A8A}"/>
    <cellStyle name="Currency 3 5 6" xfId="4106" xr:uid="{A312ED53-C45C-479C-B725-1EB8AE1601D7}"/>
    <cellStyle name="Currency 3 5 6 2" xfId="5473" xr:uid="{3BC0CE22-CFF0-4440-B43D-3344A6559510}"/>
    <cellStyle name="Currency 3 5 6 3" xfId="11508" xr:uid="{7EDEAFFC-B1AD-4C99-83D7-2F14D7CF1866}"/>
    <cellStyle name="Currency 3 5 7" xfId="5681" xr:uid="{BC8314F1-FD6B-4670-99DD-2E1DCC06B872}"/>
    <cellStyle name="Currency 3 5 7 2" xfId="7907" xr:uid="{CF702DEE-C042-4F26-AFA2-3AAAF1E5D4B1}"/>
    <cellStyle name="Currency 3 5 7 3" xfId="12864" xr:uid="{B6CAF8DC-4042-4DB5-8988-7E45BF71BE31}"/>
    <cellStyle name="Currency 3 5 8" xfId="6250" xr:uid="{4B3BBE7A-2372-4520-B948-C52F53C7B17A}"/>
    <cellStyle name="Currency 3 5 8 2" xfId="13443" xr:uid="{67F241F2-365D-4CF3-B9B2-FB6FBB3B4F92}"/>
    <cellStyle name="Currency 3 5 9" xfId="8111" xr:uid="{C98A70A3-1386-4318-9607-FD90AC5177BE}"/>
    <cellStyle name="Currency 3 5 9 2" xfId="15139" xr:uid="{F53618A8-7CA4-4894-A440-1B0FFE251D48}"/>
    <cellStyle name="Currency 3 6" xfId="2233" xr:uid="{28BD2E89-9B55-4455-924A-F92E6FAED9E1}"/>
    <cellStyle name="Currency 3 6 2" xfId="2234" xr:uid="{EBC1E6AD-944A-436E-BFEF-C0A72AA663F0}"/>
    <cellStyle name="Currency 3 6 2 2" xfId="2235" xr:uid="{71481AD0-E28F-4054-B730-321906D8F9FA}"/>
    <cellStyle name="Currency 3 6 2 2 2" xfId="2236" xr:uid="{B664CBC0-5673-4410-8220-5E557E8BB0E8}"/>
    <cellStyle name="Currency 3 6 2 2 2 2" xfId="3718" xr:uid="{1417DDF0-7212-4047-9824-59DEAD850487}"/>
    <cellStyle name="Currency 3 6 2 2 2 3" xfId="9228" xr:uid="{880A7A8F-DFEE-4DA6-9270-D05F4490D4AD}"/>
    <cellStyle name="Currency 3 6 2 2 2 3 2" xfId="16258" xr:uid="{F3D6D8D6-74E0-4901-BCBB-BDC578FECF52}"/>
    <cellStyle name="Currency 3 6 2 2 3" xfId="4681" xr:uid="{A0613E2D-4122-4D71-B68F-4CA96899DBC5}"/>
    <cellStyle name="Currency 3 6 2 2 3 2" xfId="5474" xr:uid="{505AB6FC-26F5-4F92-92A1-9DDCF23F757F}"/>
    <cellStyle name="Currency 3 6 2 2 3 3" xfId="12080" xr:uid="{48FBA577-4963-4183-82B0-00919CDEE20E}"/>
    <cellStyle name="Currency 3 6 2 2 4" xfId="6219" xr:uid="{30A03028-0777-48B6-95BB-53D80181C54D}"/>
    <cellStyle name="Currency 3 6 2 2 4 2" xfId="7908" xr:uid="{AB8E7348-C9D3-4BD7-9B02-48451FC23127}"/>
    <cellStyle name="Currency 3 6 2 2 4 3" xfId="13402" xr:uid="{52ED6496-AD81-42E2-815B-253C574C4719}"/>
    <cellStyle name="Currency 3 6 2 2 5" xfId="6788" xr:uid="{1654911A-E526-4B29-A0D8-131271082A2B}"/>
    <cellStyle name="Currency 3 6 2 2 5 2" xfId="13981" xr:uid="{B07F1557-54EC-4BC5-A137-189C9B0ACCFF}"/>
    <cellStyle name="Currency 3 6 2 2 6" xfId="8649" xr:uid="{83F72B27-FA58-423C-9618-89DCACB0F256}"/>
    <cellStyle name="Currency 3 6 2 2 6 2" xfId="15677" xr:uid="{02ED300D-7A7A-4F70-8904-F33EE0B2C399}"/>
    <cellStyle name="Currency 3 6 2 3" xfId="2237" xr:uid="{79C23E23-D26D-431A-9D15-38BE8678C3DD}"/>
    <cellStyle name="Currency 3 6 2 3 2" xfId="3719" xr:uid="{51B3430C-7DEC-4C1B-8DFE-4446DE66233E}"/>
    <cellStyle name="Currency 3 6 2 3 3" xfId="8939" xr:uid="{10679A0D-F72A-426C-B149-FBEBB8140F8B}"/>
    <cellStyle name="Currency 3 6 2 3 3 2" xfId="15969" xr:uid="{4E21A749-D6B6-4F17-8468-183AAEF03042}"/>
    <cellStyle name="Currency 3 6 2 4" xfId="4381" xr:uid="{F09E53AE-1A8B-4AB6-8623-DF83124CA170}"/>
    <cellStyle name="Currency 3 6 2 4 2" xfId="5475" xr:uid="{9D89F299-4620-4634-87FE-4770461219E1}"/>
    <cellStyle name="Currency 3 6 2 4 3" xfId="11783" xr:uid="{6A4F6BB2-A753-41D2-B41B-45CAD0E41624}"/>
    <cellStyle name="Currency 3 6 2 5" xfId="5930" xr:uid="{785095B5-D934-42A6-B7A8-A9AEB8E740B8}"/>
    <cellStyle name="Currency 3 6 2 5 2" xfId="7909" xr:uid="{12C29CAD-BCB4-44CA-BAFA-1F56A0979473}"/>
    <cellStyle name="Currency 3 6 2 5 3" xfId="13113" xr:uid="{66B3082E-EFEF-41C8-99D3-7A5EA8079665}"/>
    <cellStyle name="Currency 3 6 2 6" xfId="6499" xr:uid="{C74D5502-86A2-41AE-9C22-01F1FA67A757}"/>
    <cellStyle name="Currency 3 6 2 6 2" xfId="13692" xr:uid="{7FD0863B-4B56-4AB4-94A3-24D2F4382764}"/>
    <cellStyle name="Currency 3 6 2 7" xfId="8360" xr:uid="{6AAD3F38-1A54-450D-A591-FD64C677C66B}"/>
    <cellStyle name="Currency 3 6 2 7 2" xfId="15388" xr:uid="{42607846-F894-4C7F-94DE-ADE3786B908F}"/>
    <cellStyle name="Currency 3 6 3" xfId="2238" xr:uid="{50F5F1F4-8CB3-4715-AEAD-6CD89171A07B}"/>
    <cellStyle name="Currency 3 6 3 2" xfId="2239" xr:uid="{38A5FDDA-639A-4E16-88F7-9216F8A23D90}"/>
    <cellStyle name="Currency 3 6 3 2 2" xfId="3720" xr:uid="{71FDF9EA-AC25-4460-871D-C1EFE834C945}"/>
    <cellStyle name="Currency 3 6 3 2 3" xfId="9085" xr:uid="{09569275-BD01-46D7-A657-C141CFFC00C9}"/>
    <cellStyle name="Currency 3 6 3 2 3 2" xfId="16115" xr:uid="{2D7EDEE8-1382-4997-B512-E9A788A9D3F4}"/>
    <cellStyle name="Currency 3 6 3 3" xfId="4538" xr:uid="{8D393F99-01D8-4DB9-8B14-2CC717DAC70F}"/>
    <cellStyle name="Currency 3 6 3 3 2" xfId="5476" xr:uid="{9564F6FF-67ED-406B-A1BF-FD3FE4674BC6}"/>
    <cellStyle name="Currency 3 6 3 3 3" xfId="11937" xr:uid="{E065ABFC-FF6F-48B1-B08E-228D44B3882F}"/>
    <cellStyle name="Currency 3 6 3 4" xfId="6076" xr:uid="{F687C2C0-B088-4531-B67A-55F2B55E4155}"/>
    <cellStyle name="Currency 3 6 3 4 2" xfId="7910" xr:uid="{0DEA2FC8-C53C-4E2A-821D-D8E1866199B9}"/>
    <cellStyle name="Currency 3 6 3 4 3" xfId="13259" xr:uid="{127A1285-0AF8-4103-A5E6-DC688F054DD9}"/>
    <cellStyle name="Currency 3 6 3 5" xfId="6645" xr:uid="{44E8BAB0-2851-4AF8-A363-761CEB13B1A5}"/>
    <cellStyle name="Currency 3 6 3 5 2" xfId="13838" xr:uid="{CA82666B-ABB6-4F53-A3C0-C29E6DBC04F7}"/>
    <cellStyle name="Currency 3 6 3 6" xfId="8506" xr:uid="{8646C284-4AC4-4E99-AE03-EE6F00BF4586}"/>
    <cellStyle name="Currency 3 6 3 6 2" xfId="15534" xr:uid="{13ED2176-F8BC-4284-9955-001769D8B513}"/>
    <cellStyle name="Currency 3 6 4" xfId="2240" xr:uid="{A9E99696-7178-4E08-9892-0A93F208FA92}"/>
    <cellStyle name="Currency 3 6 4 2" xfId="8796" xr:uid="{9E274727-BCC7-417E-98AA-E7CE041B8C40}"/>
    <cellStyle name="Currency 3 6 4 2 2" xfId="15826" xr:uid="{EC9F3B54-3A51-43AE-8535-F3636CEDC34C}"/>
    <cellStyle name="Currency 3 6 5" xfId="2241" xr:uid="{2A1348C2-F935-429B-9961-C07065B000B5}"/>
    <cellStyle name="Currency 3 6 5 2" xfId="3721" xr:uid="{960AEC26-4B65-49C6-9177-513BAA53EF93}"/>
    <cellStyle name="Currency 3 6 6" xfId="4236" xr:uid="{36D0D4D8-5C94-4C70-AFBB-40D72E6BCF66}"/>
    <cellStyle name="Currency 3 6 6 2" xfId="5477" xr:uid="{C5B300F6-36C4-4496-8AFA-F5217CBDD839}"/>
    <cellStyle name="Currency 3 6 6 3" xfId="11638" xr:uid="{F1B474FD-B85C-456A-83D8-5681D97B06AE}"/>
    <cellStyle name="Currency 3 6 7" xfId="5787" xr:uid="{42841D8E-482A-44A5-97B5-E80871D1C890}"/>
    <cellStyle name="Currency 3 6 7 2" xfId="7911" xr:uid="{7976917F-EBA0-4EA7-A1C3-3CA18B8C9F54}"/>
    <cellStyle name="Currency 3 6 7 3" xfId="12970" xr:uid="{593666C0-A220-42B9-BC73-DBFB6B2A3157}"/>
    <cellStyle name="Currency 3 6 8" xfId="6356" xr:uid="{D9779F8B-0E2B-45CD-9194-B0E80F6C0DA4}"/>
    <cellStyle name="Currency 3 6 8 2" xfId="13549" xr:uid="{096CE92B-D198-4774-A18B-8A9B059988E6}"/>
    <cellStyle name="Currency 3 6 9" xfId="8217" xr:uid="{B8BFB228-CF4A-41BC-9D46-398492FD304A}"/>
    <cellStyle name="Currency 3 6 9 2" xfId="15245" xr:uid="{7D6B0E48-B6B0-4090-BAB0-46190A2DE0A6}"/>
    <cellStyle name="Currency 3 7" xfId="2242" xr:uid="{549F3B5B-56E4-4820-B408-4700CE7388A3}"/>
    <cellStyle name="Currency 3 7 2" xfId="2243" xr:uid="{A1400723-2EAC-4DAF-B5B4-18ADC9920535}"/>
    <cellStyle name="Currency 3 7 2 2" xfId="2244" xr:uid="{14D8D5B6-E1D0-46E5-A3F6-06739A3AC1C2}"/>
    <cellStyle name="Currency 3 7 2 2 2" xfId="3722" xr:uid="{493BAA20-EA63-428C-821B-F6E3D6C2B452}"/>
    <cellStyle name="Currency 3 7 2 2 3" xfId="9105" xr:uid="{A43F9DBD-4D2A-47F6-92BF-D5267E9EF921}"/>
    <cellStyle name="Currency 3 7 2 2 3 2" xfId="16135" xr:uid="{70485DB4-A5E9-4B4C-ABAC-A9D2D0C41773}"/>
    <cellStyle name="Currency 3 7 2 3" xfId="4558" xr:uid="{59759472-9DE9-43D9-BEE3-A788E6BACEEA}"/>
    <cellStyle name="Currency 3 7 2 3 2" xfId="5478" xr:uid="{346F13AD-DA9F-47EF-80FB-C1680B49D20B}"/>
    <cellStyle name="Currency 3 7 2 3 3" xfId="11957" xr:uid="{DB1B8148-9FC8-4D6E-B5BF-8B779FF66D7C}"/>
    <cellStyle name="Currency 3 7 2 4" xfId="6096" xr:uid="{F0C63068-1A1B-4CC8-A875-BB3BA96606CF}"/>
    <cellStyle name="Currency 3 7 2 4 2" xfId="7912" xr:uid="{43DF6F3C-FEA1-4B00-B78F-679C3E4134D6}"/>
    <cellStyle name="Currency 3 7 2 4 3" xfId="13279" xr:uid="{5A4E35E7-7132-4B4E-9206-C2F941B04EDC}"/>
    <cellStyle name="Currency 3 7 2 5" xfId="6665" xr:uid="{226369FB-1BEB-48C9-9424-937D603C4A9C}"/>
    <cellStyle name="Currency 3 7 2 5 2" xfId="13858" xr:uid="{B28C95E8-44B9-4854-99B6-A2A2360A4897}"/>
    <cellStyle name="Currency 3 7 2 6" xfId="8526" xr:uid="{080A6D62-ACEB-4430-9EE9-D4D9D0509861}"/>
    <cellStyle name="Currency 3 7 2 6 2" xfId="15554" xr:uid="{272CB115-43E7-4842-8524-62064837E5BD}"/>
    <cellStyle name="Currency 3 7 3" xfId="2245" xr:uid="{766142DA-49F6-4622-BCBA-00A946D1D5A4}"/>
    <cellStyle name="Currency 3 7 3 2" xfId="3723" xr:uid="{0F950110-71E2-4F3E-B2B6-E6D255B57F68}"/>
    <cellStyle name="Currency 3 7 3 3" xfId="8816" xr:uid="{C1D1DBB8-13A6-4969-B8C1-721F9257CCCC}"/>
    <cellStyle name="Currency 3 7 3 3 2" xfId="15846" xr:uid="{D1D50D25-1DC5-4C78-93A9-2CBBBBCEACB3}"/>
    <cellStyle name="Currency 3 7 4" xfId="4257" xr:uid="{8DBF5638-C49D-4D82-A869-67455422C82E}"/>
    <cellStyle name="Currency 3 7 4 2" xfId="5479" xr:uid="{59FE6A41-3C2F-4E43-9EA6-25BCDE1791B4}"/>
    <cellStyle name="Currency 3 7 4 3" xfId="11659" xr:uid="{334FB67A-EC78-4B5F-BCDA-CE9B401A68B7}"/>
    <cellStyle name="Currency 3 7 5" xfId="5807" xr:uid="{44A45673-0CD9-40FC-B4AB-4C96BEF61557}"/>
    <cellStyle name="Currency 3 7 5 2" xfId="7913" xr:uid="{137E2BA7-747C-4FF5-A153-73B11BC0B095}"/>
    <cellStyle name="Currency 3 7 5 3" xfId="12990" xr:uid="{4C365382-8C56-4AA9-A8AE-D7B3AAFD4E94}"/>
    <cellStyle name="Currency 3 7 6" xfId="6376" xr:uid="{98DFB5B1-464C-43D1-A6CE-D975FFE649F7}"/>
    <cellStyle name="Currency 3 7 6 2" xfId="13569" xr:uid="{8FEBC428-728A-4883-933B-2AF77E661EED}"/>
    <cellStyle name="Currency 3 7 7" xfId="8237" xr:uid="{8467019A-9A09-405D-94A9-363F499B15FD}"/>
    <cellStyle name="Currency 3 7 7 2" xfId="15265" xr:uid="{92F7D718-EA84-454E-A0F1-FFC588E3327F}"/>
    <cellStyle name="Currency 3 8" xfId="2246" xr:uid="{E9CCCC8C-9566-4006-922A-19EDBD948914}"/>
    <cellStyle name="Currency 3 8 2" xfId="2247" xr:uid="{FE29072F-B32E-4F20-9586-9F762609D912}"/>
    <cellStyle name="Currency 3 8 2 2" xfId="3724" xr:uid="{ADD6692B-9220-4302-B839-70D9176DDF17}"/>
    <cellStyle name="Currency 3 8 2 3" xfId="8961" xr:uid="{79CA0DA9-E70B-4570-BAD0-C63B0C013AB5}"/>
    <cellStyle name="Currency 3 8 2 3 2" xfId="15991" xr:uid="{D78CF1A8-FDE5-4F05-AAF9-6157579936BE}"/>
    <cellStyle name="Currency 3 8 3" xfId="4409" xr:uid="{D6CFB2AC-325C-4EE4-8BE9-1DB0DBEB2757}"/>
    <cellStyle name="Currency 3 8 3 2" xfId="5480" xr:uid="{19FA1607-8D23-4A1E-9A73-A8FD16CC8494}"/>
    <cellStyle name="Currency 3 8 3 3" xfId="11808" xr:uid="{CFF009FE-3C16-4274-84C9-5A406BB2743F}"/>
    <cellStyle name="Currency 3 8 4" xfId="5952" xr:uid="{22A53488-D7FA-485F-846A-DC7EDA96121D}"/>
    <cellStyle name="Currency 3 8 4 2" xfId="7914" xr:uid="{79E3F9F8-74E5-4CE4-AC1D-5867813EDF0E}"/>
    <cellStyle name="Currency 3 8 4 3" xfId="13135" xr:uid="{B8E5BEB4-C43C-4E14-B619-7ED179CB51B4}"/>
    <cellStyle name="Currency 3 8 5" xfId="6521" xr:uid="{27180FB2-2C54-4641-A5EB-F15D7BBC1564}"/>
    <cellStyle name="Currency 3 8 5 2" xfId="13714" xr:uid="{453E43F3-043F-436F-A601-B94ACC00C754}"/>
    <cellStyle name="Currency 3 8 6" xfId="8382" xr:uid="{080DE516-5562-4A0E-9F90-1E5F8738BF91}"/>
    <cellStyle name="Currency 3 8 6 2" xfId="15410" xr:uid="{837578FD-59B3-41C2-BD4F-1A336E29E17D}"/>
    <cellStyle name="Currency 3 9" xfId="2248" xr:uid="{FA2210B9-2A98-45AA-A0A2-684B54DBDCE7}"/>
    <cellStyle name="Currency 3 9 2" xfId="2249" xr:uid="{EC33D96E-CA61-4317-A8F4-B3830E22AEE4}"/>
    <cellStyle name="Currency 3 9 2 2" xfId="3725" xr:uid="{87FD0813-112A-48C6-A64F-B94F09741D5D}"/>
    <cellStyle name="Currency 3 9 2 3" xfId="8969" xr:uid="{EEF81473-1CBC-476D-8712-3F67C14A459E}"/>
    <cellStyle name="Currency 3 9 2 3 2" xfId="15999" xr:uid="{681FABE1-94F6-43D7-808D-8A94D42665F0}"/>
    <cellStyle name="Currency 3 9 3" xfId="4422" xr:uid="{B510DFE8-D26E-48AB-A0DC-E79D9A9973F9}"/>
    <cellStyle name="Currency 3 9 3 2" xfId="5481" xr:uid="{7B145B7C-ECE0-4D9A-9CD0-ADFC9BE30575}"/>
    <cellStyle name="Currency 3 9 3 3" xfId="11821" xr:uid="{CD4F0B33-E29F-491D-96D4-64E5C60C4D35}"/>
    <cellStyle name="Currency 3 9 4" xfId="5960" xr:uid="{18D71CF2-46C4-4748-ACA9-2C72B991CB51}"/>
    <cellStyle name="Currency 3 9 4 2" xfId="7915" xr:uid="{DB918A38-3A8D-4BF1-8BD0-FB89F5C6538D}"/>
    <cellStyle name="Currency 3 9 4 3" xfId="13143" xr:uid="{1FD6AC60-D7FC-4B5E-8112-F06CB7D682C6}"/>
    <cellStyle name="Currency 3 9 5" xfId="6529" xr:uid="{265815B7-78B1-4350-B6FC-AD6AAEE1F26A}"/>
    <cellStyle name="Currency 3 9 5 2" xfId="13722" xr:uid="{2E0FBDF4-1B19-4E95-9904-2EAC812CB894}"/>
    <cellStyle name="Currency 3 9 6" xfId="8390" xr:uid="{04517104-2170-48F2-9A63-09269AF3DD43}"/>
    <cellStyle name="Currency 3 9 6 2" xfId="15418" xr:uid="{CE12840F-C515-4C3E-818A-55C9B1FDBA19}"/>
    <cellStyle name="Currency 4" xfId="88" xr:uid="{00000000-0005-0000-0000-00005D000000}"/>
    <cellStyle name="Currency 4 2" xfId="535" xr:uid="{5FE24F7C-3550-4DBF-BD00-6F46C8FC71CE}"/>
    <cellStyle name="Currency 4 2 2" xfId="2252" xr:uid="{ED308177-46D6-4E8A-98EE-9E957EAFEF80}"/>
    <cellStyle name="Currency 4 2 3" xfId="5482" xr:uid="{66CCA5A2-34A4-41E0-8BBF-2F24B5F4D06F}"/>
    <cellStyle name="Currency 4 2 4" xfId="9262" xr:uid="{CDE6B7E6-8981-4249-BC9A-9CAFC1DFDE90}"/>
    <cellStyle name="Currency 4 2 4 2" xfId="16292" xr:uid="{FBC77E30-4550-4733-8D57-8553951CA633}"/>
    <cellStyle name="Currency 4 2 5" xfId="2251" xr:uid="{BEF6ADEA-9D0B-4723-A3F0-63A1DFB571B2}"/>
    <cellStyle name="Currency 4 3" xfId="2253" xr:uid="{E6D4ADA4-0E0E-4EB3-852F-890C97339D48}"/>
    <cellStyle name="Currency 4 4" xfId="2254" xr:uid="{38C2F812-A040-4BB7-A327-4335655F96D3}"/>
    <cellStyle name="Currency 4 5" xfId="5483" xr:uid="{78979E40-4A04-444D-B114-D5B68704ADF9}"/>
    <cellStyle name="Currency 4 6" xfId="9585" xr:uid="{22271A81-6055-463C-A187-5B5CE9F15194}"/>
    <cellStyle name="Currency 4 7" xfId="2250" xr:uid="{526BF165-E705-4CAA-8604-561505121AB7}"/>
    <cellStyle name="Currency 5" xfId="89" xr:uid="{00000000-0005-0000-0000-00005E000000}"/>
    <cellStyle name="Currency 5 10" xfId="8136" xr:uid="{C5D3EAED-116F-42BE-8A86-261ADF4DD671}"/>
    <cellStyle name="Currency 5 10 2" xfId="15164" xr:uid="{CFA663E0-CB39-4ED2-B13D-EB4884DE6BC5}"/>
    <cellStyle name="Currency 5 11" xfId="9591" xr:uid="{CDEF97BD-7110-4E9D-8787-9264F72B8366}"/>
    <cellStyle name="Currency 5 12" xfId="2255" xr:uid="{CF3CA500-ED39-4E50-B6D3-D2458B634715}"/>
    <cellStyle name="Currency 5 2" xfId="2256" xr:uid="{2E41E909-B08C-45FE-9EDC-6AFAF0184294}"/>
    <cellStyle name="Currency 5 2 2" xfId="2257" xr:uid="{D1219E15-3482-458E-83FF-5D03B9DBE056}"/>
    <cellStyle name="Currency 5 2 2 2" xfId="2258" xr:uid="{8D11060E-AF12-4944-A241-F8E33FEB1D87}"/>
    <cellStyle name="Currency 5 2 2 2 2" xfId="2259" xr:uid="{25033433-8B03-412C-942A-277F1D460EA1}"/>
    <cellStyle name="Currency 5 2 2 2 2 2" xfId="3726" xr:uid="{570E55C0-8609-4E1D-8D13-75B0372C1162}"/>
    <cellStyle name="Currency 5 2 2 2 2 3" xfId="9193" xr:uid="{6558A718-8375-4FA3-93BC-9698CE13FDD8}"/>
    <cellStyle name="Currency 5 2 2 2 2 3 2" xfId="16223" xr:uid="{D53F5412-2A88-4414-A9F5-2CA72BF1A794}"/>
    <cellStyle name="Currency 5 2 2 2 3" xfId="4646" xr:uid="{12EFBDB4-2089-4A97-AFE3-A8BF6CBEDDF6}"/>
    <cellStyle name="Currency 5 2 2 2 3 2" xfId="5484" xr:uid="{CA7EF8A7-AB51-49F6-A507-E5180A51DE5E}"/>
    <cellStyle name="Currency 5 2 2 2 3 3" xfId="12045" xr:uid="{637C1DC5-CCB3-442E-BF43-82CBA19F691D}"/>
    <cellStyle name="Currency 5 2 2 2 4" xfId="6184" xr:uid="{CB4D72DB-9757-4D70-8EDE-5F07645A03A6}"/>
    <cellStyle name="Currency 5 2 2 2 4 2" xfId="7916" xr:uid="{A9DA0D05-E973-4AAB-AC8B-3DBEE7F8A4B0}"/>
    <cellStyle name="Currency 5 2 2 2 4 3" xfId="13367" xr:uid="{8CDEE603-DDFC-42BE-9BE7-E47D166BBC5B}"/>
    <cellStyle name="Currency 5 2 2 2 5" xfId="6753" xr:uid="{480C18AA-95BA-4117-AC30-E88447718018}"/>
    <cellStyle name="Currency 5 2 2 2 5 2" xfId="13946" xr:uid="{66EC1BA1-7F25-4E7A-9923-6F7FE5FDF855}"/>
    <cellStyle name="Currency 5 2 2 2 6" xfId="8614" xr:uid="{177B7187-BB92-48F3-8AD0-78D4BAB3B68E}"/>
    <cellStyle name="Currency 5 2 2 2 6 2" xfId="15642" xr:uid="{8CB60F50-A405-41A8-8609-99F799514C2B}"/>
    <cellStyle name="Currency 5 2 2 3" xfId="2260" xr:uid="{B6A31596-DF8E-4FDA-842C-5CB24CDFDD83}"/>
    <cellStyle name="Currency 5 2 2 3 2" xfId="3727" xr:uid="{730D358C-6DE7-4BFA-8B5B-652530775650}"/>
    <cellStyle name="Currency 5 2 2 3 3" xfId="8904" xr:uid="{0469FA30-FE6B-4399-A8B3-630D41959156}"/>
    <cellStyle name="Currency 5 2 2 3 3 2" xfId="15934" xr:uid="{7499E843-1ABB-4A87-9782-4AFB8DE8C40E}"/>
    <cellStyle name="Currency 5 2 2 4" xfId="4346" xr:uid="{44642BD3-FD2E-4537-8FF4-8356A92C0C4F}"/>
    <cellStyle name="Currency 5 2 2 4 2" xfId="5485" xr:uid="{77F9DA4B-4B55-42D5-B3D4-653C5C5E637E}"/>
    <cellStyle name="Currency 5 2 2 4 3" xfId="11748" xr:uid="{7A366323-3392-4045-BB40-72D232FBE9BB}"/>
    <cellStyle name="Currency 5 2 2 5" xfId="5895" xr:uid="{24CF5F6E-B2F1-49FD-849D-6001DA6C6151}"/>
    <cellStyle name="Currency 5 2 2 5 2" xfId="7917" xr:uid="{898DAC3B-8CC7-4DCC-ABBB-C481860BC72B}"/>
    <cellStyle name="Currency 5 2 2 5 3" xfId="13078" xr:uid="{EF070E37-804C-45D9-8745-EB7C559A92F1}"/>
    <cellStyle name="Currency 5 2 2 6" xfId="6464" xr:uid="{D7FDDFD1-1585-48F8-BE7C-7CB95C3F07B7}"/>
    <cellStyle name="Currency 5 2 2 6 2" xfId="13657" xr:uid="{95C63B10-A01F-4304-BEFC-8898D3013325}"/>
    <cellStyle name="Currency 5 2 2 7" xfId="8325" xr:uid="{5173CEB0-733C-437E-AE70-376895E8F189}"/>
    <cellStyle name="Currency 5 2 2 7 2" xfId="15353" xr:uid="{D7EB79CB-1D90-4D41-90DC-0B84ED3B6FEF}"/>
    <cellStyle name="Currency 5 2 3" xfId="2261" xr:uid="{C135A2FA-3503-4C21-84DF-D0BF6DA608FA}"/>
    <cellStyle name="Currency 5 2 3 2" xfId="2262" xr:uid="{946E3D29-22EC-4D53-B548-85BECB211DB9}"/>
    <cellStyle name="Currency 5 2 3 2 2" xfId="3728" xr:uid="{D0BE2783-237C-41B7-835B-D9AF22B35F08}"/>
    <cellStyle name="Currency 5 2 3 2 3" xfId="9050" xr:uid="{3227FBAB-5FBC-4E12-90A1-8275C3246865}"/>
    <cellStyle name="Currency 5 2 3 2 3 2" xfId="16080" xr:uid="{978CF6A6-CBE9-4FEC-B37C-43363C0BDE6C}"/>
    <cellStyle name="Currency 5 2 3 3" xfId="4503" xr:uid="{70C8C89F-89E5-47B7-BFAF-3360A8C21197}"/>
    <cellStyle name="Currency 5 2 3 3 2" xfId="5486" xr:uid="{FE09D83E-2BF0-4436-A9D2-B985C61384FA}"/>
    <cellStyle name="Currency 5 2 3 3 3" xfId="11902" xr:uid="{83C4D194-3C4C-49E7-B8EF-84DF96264E2B}"/>
    <cellStyle name="Currency 5 2 3 4" xfId="6041" xr:uid="{4CE1B0B0-BEB5-4E02-84F3-58132444508B}"/>
    <cellStyle name="Currency 5 2 3 4 2" xfId="7918" xr:uid="{6792666E-BA11-4DB0-9AD9-1621B4E9FE4F}"/>
    <cellStyle name="Currency 5 2 3 4 3" xfId="13224" xr:uid="{E856FDD3-ADD8-402D-90F3-2F193F8213D1}"/>
    <cellStyle name="Currency 5 2 3 5" xfId="6610" xr:uid="{3D5BC3D5-986B-47FB-A187-E3F4841F212A}"/>
    <cellStyle name="Currency 5 2 3 5 2" xfId="13803" xr:uid="{8680DFDD-7DFA-446C-9D89-0D0C96F3B942}"/>
    <cellStyle name="Currency 5 2 3 6" xfId="8471" xr:uid="{ADDDBBC3-4BFA-4AA6-B4F2-BDE04C8EC2CF}"/>
    <cellStyle name="Currency 5 2 3 6 2" xfId="15499" xr:uid="{A2C931D6-1293-419E-8BD3-C93991F2E593}"/>
    <cellStyle name="Currency 5 2 4" xfId="2263" xr:uid="{A7BE088E-FB9E-4EEE-98CC-FA578DE9B842}"/>
    <cellStyle name="Currency 5 2 4 2" xfId="3729" xr:uid="{77CCCE4E-612C-4E26-B130-696097F8B46C}"/>
    <cellStyle name="Currency 5 2 4 3" xfId="9395" xr:uid="{A884713B-C344-4D32-884B-61D269026187}"/>
    <cellStyle name="Currency 5 2 4 3 2" xfId="16378" xr:uid="{FAEBDE0A-4DC3-48F2-806A-D401BAD6931A}"/>
    <cellStyle name="Currency 5 2 5" xfId="4201" xr:uid="{11D48D0A-D23C-4D04-90A3-1F6A6E32BE23}"/>
    <cellStyle name="Currency 5 2 5 2" xfId="5487" xr:uid="{F13CA886-FBAB-4567-8806-B97F61631BC7}"/>
    <cellStyle name="Currency 5 2 5 3" xfId="9484" xr:uid="{5D5BACE0-6CB2-4503-8553-B42E5E52086B}"/>
    <cellStyle name="Currency 5 2 5 3 2" xfId="16467" xr:uid="{71F82C0F-C4BB-47A1-82C6-8492EC90760A}"/>
    <cellStyle name="Currency 5 2 5 4" xfId="11603" xr:uid="{599998DD-7B34-462E-9573-6AC19618F99F}"/>
    <cellStyle name="Currency 5 2 6" xfId="5752" xr:uid="{28D025FE-BDEF-4541-9B74-6624F072E5B2}"/>
    <cellStyle name="Currency 5 2 6 2" xfId="7919" xr:uid="{3DDD80A7-09F0-48E7-A966-08D679B14B33}"/>
    <cellStyle name="Currency 5 2 6 3" xfId="8761" xr:uid="{38A19846-EBB2-4101-BF67-9AE8432E36E9}"/>
    <cellStyle name="Currency 5 2 6 3 2" xfId="15791" xr:uid="{416C7355-0CF4-421A-B6C5-CF1F4ECC35EA}"/>
    <cellStyle name="Currency 5 2 6 4" xfId="12935" xr:uid="{F4909765-EEA1-41B1-80B8-F6E65C13DD3C}"/>
    <cellStyle name="Currency 5 2 7" xfId="6321" xr:uid="{CD8C3EE6-D7FE-4768-8D2C-DDB4D015F668}"/>
    <cellStyle name="Currency 5 2 7 2" xfId="13514" xr:uid="{D44C44C6-AE9E-42EF-9FCA-078698F1E837}"/>
    <cellStyle name="Currency 5 2 8" xfId="8182" xr:uid="{CD7CE11E-E9E1-41A0-8F1F-9558EFC279BB}"/>
    <cellStyle name="Currency 5 2 8 2" xfId="15210" xr:uid="{14CA7AA3-64CD-41A1-825A-51E30243570B}"/>
    <cellStyle name="Currency 5 3" xfId="2264" xr:uid="{C15D8D83-74B8-4879-AF79-F5E6655FA608}"/>
    <cellStyle name="Currency 5 3 2" xfId="2265" xr:uid="{50943701-FF60-412F-80B7-13BE7DB650F3}"/>
    <cellStyle name="Currency 5 3 2 2" xfId="2266" xr:uid="{00D4974D-2D71-4EEE-976C-191603B0E859}"/>
    <cellStyle name="Currency 5 3 2 2 2" xfId="3730" xr:uid="{38D58CD6-50A4-40B2-8B0A-E876BCF3E569}"/>
    <cellStyle name="Currency 5 3 2 2 3" xfId="9147" xr:uid="{72A674C4-59BC-403F-9759-9AB46566530C}"/>
    <cellStyle name="Currency 5 3 2 2 3 2" xfId="16177" xr:uid="{2F09ABE8-6FBB-4883-A804-E037D469872C}"/>
    <cellStyle name="Currency 5 3 2 3" xfId="4600" xr:uid="{9241FDE8-A92E-4D5B-AD0F-6367E91C1D53}"/>
    <cellStyle name="Currency 5 3 2 3 2" xfId="5488" xr:uid="{4BFD6129-70E0-4B2B-96E5-3316E4DCCD96}"/>
    <cellStyle name="Currency 5 3 2 3 3" xfId="11999" xr:uid="{8324292B-C52E-45ED-951A-87C977D701BA}"/>
    <cellStyle name="Currency 5 3 2 4" xfId="6138" xr:uid="{53FF2674-F801-4CC8-8934-85EE7FB49E9F}"/>
    <cellStyle name="Currency 5 3 2 4 2" xfId="7920" xr:uid="{41B125C5-BFA6-4FBB-984A-8FAD266C737A}"/>
    <cellStyle name="Currency 5 3 2 4 3" xfId="13321" xr:uid="{9A5C4A2D-07B6-4692-80B6-96FC797D573B}"/>
    <cellStyle name="Currency 5 3 2 5" xfId="6707" xr:uid="{BE433F2C-2E5B-40E5-852E-BA49B02DC216}"/>
    <cellStyle name="Currency 5 3 2 5 2" xfId="13900" xr:uid="{C8E6DFFB-785C-4BED-89EA-2E51FA01FA8D}"/>
    <cellStyle name="Currency 5 3 2 6" xfId="8568" xr:uid="{B940763A-077B-4114-A2D8-AA89E8F598C2}"/>
    <cellStyle name="Currency 5 3 2 6 2" xfId="15596" xr:uid="{DB29062D-B69D-47FC-A4AB-6EAA13E33053}"/>
    <cellStyle name="Currency 5 3 3" xfId="2267" xr:uid="{0A9B7CA3-F1B6-474F-8DA9-3BD58E98110F}"/>
    <cellStyle name="Currency 5 3 3 2" xfId="3731" xr:uid="{958A193A-204B-477A-8934-C1BCE2470853}"/>
    <cellStyle name="Currency 5 3 3 3" xfId="8858" xr:uid="{F51C9847-8E31-4B2F-9394-C10DBE3779F2}"/>
    <cellStyle name="Currency 5 3 3 3 2" xfId="15888" xr:uid="{EF10F4A1-E85E-49B1-B0C8-B969895A9B15}"/>
    <cellStyle name="Currency 5 3 4" xfId="4300" xr:uid="{E75984E8-64AE-45C5-A3D0-9C92DD2A44DC}"/>
    <cellStyle name="Currency 5 3 4 2" xfId="5489" xr:uid="{A77F6DD7-3473-4E02-9BEA-88E827D57272}"/>
    <cellStyle name="Currency 5 3 4 3" xfId="11702" xr:uid="{C736879F-C0ED-4B53-B516-C4D92620E9B6}"/>
    <cellStyle name="Currency 5 3 5" xfId="5849" xr:uid="{F88E46C2-239D-41DB-AFAC-A3AED0D1D4A7}"/>
    <cellStyle name="Currency 5 3 5 2" xfId="7921" xr:uid="{04F4D1EA-FC0C-4C74-AED9-F2C0275B4F33}"/>
    <cellStyle name="Currency 5 3 5 3" xfId="13032" xr:uid="{7FDE2024-4F2C-4346-AFE5-40B0F71F5446}"/>
    <cellStyle name="Currency 5 3 6" xfId="6418" xr:uid="{8222572B-B886-47B5-884D-47AAF03B6F6E}"/>
    <cellStyle name="Currency 5 3 6 2" xfId="13611" xr:uid="{832726D3-277D-4B40-8442-491783D992B1}"/>
    <cellStyle name="Currency 5 3 7" xfId="8279" xr:uid="{0AC730D9-9C90-4556-8400-CE8D2DD13266}"/>
    <cellStyle name="Currency 5 3 7 2" xfId="15307" xr:uid="{1DC95CCF-A813-4523-B0D4-1E6957479DF7}"/>
    <cellStyle name="Currency 5 4" xfId="2268" xr:uid="{1A4E3705-A12A-42CD-8130-B73756C5A22D}"/>
    <cellStyle name="Currency 5 4 2" xfId="2269" xr:uid="{CF390BC9-E7F8-4543-8C57-767FB4C3B5E7}"/>
    <cellStyle name="Currency 5 4 2 2" xfId="3732" xr:uid="{661AAB33-B5D0-4D7A-9913-1C69E8140DF7}"/>
    <cellStyle name="Currency 5 4 2 3" xfId="9004" xr:uid="{D74117C5-89F1-4FF3-ACA6-1157311CB180}"/>
    <cellStyle name="Currency 5 4 2 3 2" xfId="16034" xr:uid="{7131DCAB-E8E1-4101-9DC3-2418A7ADD4E6}"/>
    <cellStyle name="Currency 5 4 3" xfId="4457" xr:uid="{CD1CA4B8-72F9-496A-B27F-DC2CDD01B0E5}"/>
    <cellStyle name="Currency 5 4 3 2" xfId="5490" xr:uid="{36406795-F549-4DE5-9643-92935BCD11EE}"/>
    <cellStyle name="Currency 5 4 3 3" xfId="11856" xr:uid="{D10B27DC-98F0-423D-AD83-855F6AE55727}"/>
    <cellStyle name="Currency 5 4 4" xfId="5995" xr:uid="{E174F5A2-8DF5-4686-A56C-921044882142}"/>
    <cellStyle name="Currency 5 4 4 2" xfId="7922" xr:uid="{7864D401-FC93-46B6-8CA9-D6F9154611E3}"/>
    <cellStyle name="Currency 5 4 4 3" xfId="13178" xr:uid="{DAA23B8E-6FC3-4065-A26B-AF6AC30A129C}"/>
    <cellStyle name="Currency 5 4 5" xfId="6564" xr:uid="{16705595-A25C-4092-87E1-928C60BA7D60}"/>
    <cellStyle name="Currency 5 4 5 2" xfId="13757" xr:uid="{A123D4BA-4B4A-4594-A370-EEBA263D2136}"/>
    <cellStyle name="Currency 5 4 6" xfId="8425" xr:uid="{170D113E-80C7-4BE0-B3B5-977DEE0F75B5}"/>
    <cellStyle name="Currency 5 4 6 2" xfId="15453" xr:uid="{3D714A2B-75C9-4811-AB44-E1FB121C7DF9}"/>
    <cellStyle name="Currency 5 5" xfId="2270" xr:uid="{8DA834E2-22D5-4380-83C8-DAC72EFB364D}"/>
    <cellStyle name="Currency 5 5 2" xfId="9263" xr:uid="{CBBBA26A-CD84-48CF-949F-162228AAFA24}"/>
    <cellStyle name="Currency 5 5 2 2" xfId="16293" xr:uid="{EB9A58BF-2D65-47D6-AC56-D40156D20B27}"/>
    <cellStyle name="Currency 5 6" xfId="2271" xr:uid="{0FD2CC3B-48F3-47C5-956E-82CF4590E964}"/>
    <cellStyle name="Currency 5 6 2" xfId="3733" xr:uid="{0B142E1F-3E9D-4C05-9DC7-2654D4436582}"/>
    <cellStyle name="Currency 5 6 3" xfId="9349" xr:uid="{45BB12D6-3EB3-4BE0-B16D-2DE582C8FB1C}"/>
    <cellStyle name="Currency 5 6 3 2" xfId="16332" xr:uid="{4A285539-B1E9-4133-81CB-CEEAFA45A2E6}"/>
    <cellStyle name="Currency 5 7" xfId="4131" xr:uid="{15EF8DD5-A4A4-4254-8B25-268E3FFC5FDA}"/>
    <cellStyle name="Currency 5 7 2" xfId="5491" xr:uid="{F3CF8444-3AE5-49AA-96A1-69C15FFE6601}"/>
    <cellStyle name="Currency 5 7 3" xfId="9438" xr:uid="{858B74DD-B00A-4DB9-B233-1CB636275CC7}"/>
    <cellStyle name="Currency 5 7 3 2" xfId="16421" xr:uid="{40142F78-AB4D-40AA-8E2F-F273B7FAEEE9}"/>
    <cellStyle name="Currency 5 7 4" xfId="11533" xr:uid="{67F62556-8960-44B7-BCF2-765D04F8A588}"/>
    <cellStyle name="Currency 5 8" xfId="5706" xr:uid="{BC1308F7-EF36-4552-A702-9BBAABCD8C10}"/>
    <cellStyle name="Currency 5 8 2" xfId="7923" xr:uid="{F18512C9-8FEC-4AE0-B6EF-4E901E46522E}"/>
    <cellStyle name="Currency 5 8 3" xfId="8715" xr:uid="{9BD4FF9F-B5A3-4FB6-9F42-995AC6E70D08}"/>
    <cellStyle name="Currency 5 8 3 2" xfId="15745" xr:uid="{75F453CD-2224-470C-B89B-02808975776F}"/>
    <cellStyle name="Currency 5 8 4" xfId="12889" xr:uid="{C64DD37E-62ED-4183-B4A0-35D567A71CED}"/>
    <cellStyle name="Currency 5 9" xfId="6275" xr:uid="{4521FEB5-C545-4280-B456-3002FE5C0342}"/>
    <cellStyle name="Currency 5 9 2" xfId="13468" xr:uid="{F289652E-783F-4C91-AFC9-C36695AC66BC}"/>
    <cellStyle name="Currency 6" xfId="120" xr:uid="{00000000-0005-0000-0000-00005F000000}"/>
    <cellStyle name="Currency 6 2" xfId="9264" xr:uid="{391C18E9-0592-4F08-B092-D4A61EDFC541}"/>
    <cellStyle name="Currency 6 2 2" xfId="16294" xr:uid="{9AEBE633-7534-4757-9FCE-2450274E5906}"/>
    <cellStyle name="Currency 6 3" xfId="9581" xr:uid="{9056ABC7-3658-45C2-A747-74180E2522F8}"/>
    <cellStyle name="Currency 6 4" xfId="2272" xr:uid="{5B40463B-0335-4E9B-B31E-91A5E5A8D356}"/>
    <cellStyle name="Currency 7" xfId="123" xr:uid="{00000000-0005-0000-0000-000060000000}"/>
    <cellStyle name="Currency 7 2" xfId="134" xr:uid="{00000000-0005-0000-0000-000061000000}"/>
    <cellStyle name="Currency 7 2 2" xfId="557" xr:uid="{085AB07A-2444-4DFC-A5CF-25E68F565BCD}"/>
    <cellStyle name="Currency 7 3" xfId="542" xr:uid="{1C5004F7-AAA0-4039-810D-4449CF8A0313}"/>
    <cellStyle name="Currency 7 4" xfId="2273" xr:uid="{1E6680DC-A115-4DB4-A2C3-39E468B6DEFD}"/>
    <cellStyle name="Currency 8" xfId="145" xr:uid="{00000000-0005-0000-0000-000062000000}"/>
    <cellStyle name="Currency 8 2" xfId="1102" xr:uid="{FEEC8A1E-1851-42F9-AA63-56056F3FA6B8}"/>
    <cellStyle name="Currency 8 2 2" xfId="2276" xr:uid="{153F4EC9-BADE-408B-9620-C70F7FC79D56}"/>
    <cellStyle name="Currency 8 2 2 2" xfId="2277" xr:uid="{10E0E7A2-6111-4082-A884-FE66007F4476}"/>
    <cellStyle name="Currency 8 2 2 2 2" xfId="3734" xr:uid="{E62D61C8-16D4-4371-845D-94CC949A5E8C}"/>
    <cellStyle name="Currency 8 2 2 2 3" xfId="9170" xr:uid="{B671FE09-43FB-4552-A640-C643ECEB5969}"/>
    <cellStyle name="Currency 8 2 2 2 3 2" xfId="16200" xr:uid="{2A9DAB1B-49DE-4840-8947-981182E55373}"/>
    <cellStyle name="Currency 8 2 2 3" xfId="4623" xr:uid="{6527E1D8-3D25-4EF9-8F2B-5D71844DC849}"/>
    <cellStyle name="Currency 8 2 2 3 2" xfId="5492" xr:uid="{CE4B0606-99CD-4A90-B438-E57E0C84C058}"/>
    <cellStyle name="Currency 8 2 2 3 3" xfId="12022" xr:uid="{FFEE8A3A-0FCA-4E9C-9130-BE353BCB80A0}"/>
    <cellStyle name="Currency 8 2 2 4" xfId="6161" xr:uid="{32FC217E-5406-495C-9D1A-25254704547B}"/>
    <cellStyle name="Currency 8 2 2 4 2" xfId="7924" xr:uid="{F7885972-08F9-4F62-BEE0-2CD408B2B091}"/>
    <cellStyle name="Currency 8 2 2 4 3" xfId="13344" xr:uid="{7B709980-FAEA-42BB-83D9-7168509CC7CC}"/>
    <cellStyle name="Currency 8 2 2 5" xfId="6730" xr:uid="{2FD5FE91-2FAC-435C-B048-684CAA484A05}"/>
    <cellStyle name="Currency 8 2 2 5 2" xfId="13923" xr:uid="{3A632668-7118-4C9B-BA15-4C137CD2A94E}"/>
    <cellStyle name="Currency 8 2 2 6" xfId="8591" xr:uid="{FA9BE57A-5B48-4CF8-AE53-C259783C0CFE}"/>
    <cellStyle name="Currency 8 2 2 6 2" xfId="15619" xr:uid="{5DB09496-16C7-4FA8-BEB2-9577C4AF9793}"/>
    <cellStyle name="Currency 8 2 3" xfId="2278" xr:uid="{977A084D-FF16-46A3-BCA9-EC721F3F31DD}"/>
    <cellStyle name="Currency 8 2 3 2" xfId="3735" xr:uid="{5BC9CDF1-7BA3-4702-AE9F-FE0ED21D506E}"/>
    <cellStyle name="Currency 8 2 3 3" xfId="8881" xr:uid="{ED1B9225-8FD9-42ED-9AF5-2286E0EA7949}"/>
    <cellStyle name="Currency 8 2 3 3 2" xfId="15911" xr:uid="{4C38F23D-1FE3-42F5-8768-AABFDE2C4571}"/>
    <cellStyle name="Currency 8 2 4" xfId="4323" xr:uid="{C50A984E-C625-42B0-8C61-622C3B3194F5}"/>
    <cellStyle name="Currency 8 2 4 2" xfId="5493" xr:uid="{BAE8A316-C5B4-4FBF-B70F-48DBD2097599}"/>
    <cellStyle name="Currency 8 2 4 3" xfId="11725" xr:uid="{51DF8FD5-ABE2-4323-817F-64D78508DB04}"/>
    <cellStyle name="Currency 8 2 5" xfId="5872" xr:uid="{22C4EA67-0B2A-4EBD-956B-D49F28B8E253}"/>
    <cellStyle name="Currency 8 2 5 2" xfId="7925" xr:uid="{445E7E88-051D-4BA7-8659-E5794204A9D7}"/>
    <cellStyle name="Currency 8 2 5 3" xfId="13055" xr:uid="{C4E8D769-4EAC-467B-AAC2-C6B5444CCF30}"/>
    <cellStyle name="Currency 8 2 6" xfId="6441" xr:uid="{8A112AD0-2CC6-4FBA-9D92-7D4D3BB62D4B}"/>
    <cellStyle name="Currency 8 2 6 2" xfId="13634" xr:uid="{4963269E-19F1-40C6-9EE4-0C4ACCA40F79}"/>
    <cellStyle name="Currency 8 2 7" xfId="8302" xr:uid="{92507E12-6930-400B-A93A-6D6002297143}"/>
    <cellStyle name="Currency 8 2 7 2" xfId="15330" xr:uid="{D41982C1-6E17-495F-9002-6514662A5271}"/>
    <cellStyle name="Currency 8 2 8" xfId="2275" xr:uid="{B753326A-1288-4699-A785-94085102B1C0}"/>
    <cellStyle name="Currency 8 3" xfId="192" xr:uid="{17028E33-13D2-4A29-89BC-4CA5930A85B4}"/>
    <cellStyle name="Currency 8 3 2" xfId="2280" xr:uid="{F258F5B3-39D1-45AC-A918-7422EA2AD7D7}"/>
    <cellStyle name="Currency 8 3 2 2" xfId="3736" xr:uid="{40723C98-9727-414E-BB90-880A41B49DA3}"/>
    <cellStyle name="Currency 8 3 2 3" xfId="9027" xr:uid="{B3729B23-7495-42F9-971D-18CD5FE2AF4F}"/>
    <cellStyle name="Currency 8 3 2 3 2" xfId="16057" xr:uid="{D6CDC8AA-A0FC-45E6-B861-4C9E08BA9763}"/>
    <cellStyle name="Currency 8 3 3" xfId="4480" xr:uid="{F7EBF708-5573-4CB5-9F7E-1D8F321A12AA}"/>
    <cellStyle name="Currency 8 3 3 2" xfId="5494" xr:uid="{9D081057-18BB-4C06-98D5-0D0BF77F7281}"/>
    <cellStyle name="Currency 8 3 3 3" xfId="11879" xr:uid="{EB764E4B-483B-48F7-9BD2-EAFE808D5791}"/>
    <cellStyle name="Currency 8 3 4" xfId="6018" xr:uid="{37F3D909-E753-462D-BCF1-C00DE1AEDD40}"/>
    <cellStyle name="Currency 8 3 4 2" xfId="7926" xr:uid="{4F56BFF0-A933-4637-8FD3-60EB81315035}"/>
    <cellStyle name="Currency 8 3 4 3" xfId="13201" xr:uid="{6EF807F5-9577-4E38-ACA0-B2D0ED1757C3}"/>
    <cellStyle name="Currency 8 3 5" xfId="6587" xr:uid="{D25C7A20-2408-413E-8313-69131083C86B}"/>
    <cellStyle name="Currency 8 3 5 2" xfId="13780" xr:uid="{A6C9105B-FA33-4B06-A4EF-5312963D6221}"/>
    <cellStyle name="Currency 8 3 6" xfId="8448" xr:uid="{D28CE6BF-AACE-4CFA-82C5-E66EC96958F1}"/>
    <cellStyle name="Currency 8 3 6 2" xfId="15476" xr:uid="{E12ACCA1-5691-4EEE-B6EB-77D6D2966797}"/>
    <cellStyle name="Currency 8 3 7" xfId="2279" xr:uid="{4B491F3F-3627-47CA-AE41-0CAEDBB02334}"/>
    <cellStyle name="Currency 8 4" xfId="2281" xr:uid="{F9F8BAD7-8AA6-457D-ACB1-5AB7836B6F26}"/>
    <cellStyle name="Currency 8 4 2" xfId="3737" xr:uid="{DD100F1A-115B-42E7-8194-8BD1B0ADE24F}"/>
    <cellStyle name="Currency 8 4 3" xfId="9372" xr:uid="{018614B0-4E21-40FE-A701-0C0F8BBA3F19}"/>
    <cellStyle name="Currency 8 4 3 2" xfId="16355" xr:uid="{7022D278-E9FD-46F6-A062-2F815DB74FEA}"/>
    <cellStyle name="Currency 8 5" xfId="4175" xr:uid="{30AEAC36-B8CC-4F17-BDCE-53CC3FDD32B5}"/>
    <cellStyle name="Currency 8 5 2" xfId="5495" xr:uid="{587BB1A1-2379-40D8-A146-61CDFD144CB7}"/>
    <cellStyle name="Currency 8 5 3" xfId="9461" xr:uid="{EE83E363-24B3-4367-A924-0B98F992B1AA}"/>
    <cellStyle name="Currency 8 5 3 2" xfId="16444" xr:uid="{824C971D-7C02-468B-B1FC-1A482B65E910}"/>
    <cellStyle name="Currency 8 5 4" xfId="11577" xr:uid="{72155AC1-14A0-46FA-9E64-5400859303C2}"/>
    <cellStyle name="Currency 8 6" xfId="5729" xr:uid="{61402064-F0DC-4C1A-8E3C-E9A8F17EDFA5}"/>
    <cellStyle name="Currency 8 6 2" xfId="7927" xr:uid="{5B5CAB6F-E54C-4EF7-BBDA-24E42BAAA28C}"/>
    <cellStyle name="Currency 8 6 3" xfId="8738" xr:uid="{598FC695-F465-4381-A5BA-2DE354BD5C0F}"/>
    <cellStyle name="Currency 8 6 3 2" xfId="15768" xr:uid="{05DD1974-069F-49A8-AE1A-A6DC66CB3EBC}"/>
    <cellStyle name="Currency 8 6 4" xfId="12912" xr:uid="{AE2465EC-215B-4CB4-912A-5A8A4400DE45}"/>
    <cellStyle name="Currency 8 7" xfId="6298" xr:uid="{0A9BD956-7E97-4FE9-A2CA-5E2C3CB1A22E}"/>
    <cellStyle name="Currency 8 7 2" xfId="13491" xr:uid="{55881BF6-E951-498F-A437-60D8C0BB418B}"/>
    <cellStyle name="Currency 8 8" xfId="8159" xr:uid="{A6CFCC88-9DE3-4A56-975E-60DC27867951}"/>
    <cellStyle name="Currency 8 8 2" xfId="15187" xr:uid="{43427556-4E6A-45DF-9218-9B6293D5B643}"/>
    <cellStyle name="Currency 8 9" xfId="2274" xr:uid="{7A707AA7-5DCE-4633-8713-083BCAAC2948}"/>
    <cellStyle name="Currency 9" xfId="147" xr:uid="{00000000-0005-0000-0000-000063000000}"/>
    <cellStyle name="Currency 9 2" xfId="1104" xr:uid="{D6CADB51-85C1-4A47-8C90-F872DB0FA5E6}"/>
    <cellStyle name="Currency 9 3" xfId="831" xr:uid="{C29C38A1-CBD7-4856-8F1A-BF3876ECB50D}"/>
    <cellStyle name="Currency0" xfId="2282" xr:uid="{1FF03C4B-D5E1-469A-8FDD-E16D70749066}"/>
    <cellStyle name="Currency0 2" xfId="9265" xr:uid="{D2D52F7B-50F7-4575-968B-18DBE3407624}"/>
    <cellStyle name="Date" xfId="2283" xr:uid="{14E3ADF0-61B6-44CF-8882-53715C11EF7A}"/>
    <cellStyle name="Date 2" xfId="2284" xr:uid="{6F5D6B09-DA71-45CD-A9AC-56D1EAABB3CE}"/>
    <cellStyle name="Date 2 2" xfId="9266" xr:uid="{2CE9C75C-7B66-42BF-A24C-185626CD6E3B}"/>
    <cellStyle name="Explanatory Text" xfId="23" builtinId="53" customBuiltin="1"/>
    <cellStyle name="Explanatory Text 2" xfId="1135" xr:uid="{D946601E-AB99-4767-9898-50103031CF24}"/>
    <cellStyle name="Explanatory Text 2 2" xfId="9554" xr:uid="{C17EC973-B98A-4778-8A7C-5019221CCE86}"/>
    <cellStyle name="Explanatory Text 2 3" xfId="2285" xr:uid="{50F55E38-6DD2-40AA-ACE8-055CED818172}"/>
    <cellStyle name="Fixed" xfId="2286" xr:uid="{5FAEEB93-DB41-4B53-A143-09A8BB1A2C44}"/>
    <cellStyle name="Fixed 2" xfId="9267" xr:uid="{F61E6758-A8F3-4282-AB27-0357ACB7BCAB}"/>
    <cellStyle name="Good" xfId="15" builtinId="26" customBuiltin="1"/>
    <cellStyle name="Good 10" xfId="2288" xr:uid="{BCAA9DD6-942B-4110-A296-237E2C46EF2D}"/>
    <cellStyle name="Good 11" xfId="2289" xr:uid="{1932B514-AE06-475D-9ABA-0E8070914CD1}"/>
    <cellStyle name="Good 12" xfId="2834" xr:uid="{41CB2325-6A3A-4A20-847D-A485B8244031}"/>
    <cellStyle name="Good 12 2" xfId="7928" xr:uid="{C9A2A1DE-9ECD-45ED-94F7-05452EC19D10}"/>
    <cellStyle name="Good 13" xfId="3738" xr:uid="{78E2FF98-57DD-42C5-87F4-858509587A46}"/>
    <cellStyle name="Good 14" xfId="2287" xr:uid="{6FC470D5-5CC2-4F4D-9E66-B2A515C09254}"/>
    <cellStyle name="Good 2" xfId="1127" xr:uid="{A85118E2-8E35-424C-9F88-02230B72D732}"/>
    <cellStyle name="Good 2 2" xfId="9544" xr:uid="{31FC2737-D570-4702-B82E-0341CEE1D562}"/>
    <cellStyle name="Good 2 3" xfId="2290" xr:uid="{EBD5D76F-0BD1-41E3-ABE4-DC1B29BEF0E1}"/>
    <cellStyle name="Good 3" xfId="2291" xr:uid="{6CA5B1F0-F0C0-4C83-BF2F-D0F6140AC3BF}"/>
    <cellStyle name="Good 3 2" xfId="2292" xr:uid="{DF6AC136-CAF6-4F8B-B67E-4DDA2A2CB8C5}"/>
    <cellStyle name="Good 4" xfId="2293" xr:uid="{B88BDFD4-87B6-4406-B36B-99804B536ECF}"/>
    <cellStyle name="Good 4 2" xfId="5497" xr:uid="{80A06772-C04E-4FF2-A334-D9F8347F3DE1}"/>
    <cellStyle name="Good 4 3" xfId="5496" xr:uid="{D5A40A58-FFE9-4F78-841D-6AD3616A4C85}"/>
    <cellStyle name="Good 5" xfId="2294" xr:uid="{87CA6D9B-A241-42DB-B0AA-28DF4EEB3FEA}"/>
    <cellStyle name="Good 5 2" xfId="2295" xr:uid="{76F053BF-EF42-4A8B-897A-77D40B04E0B7}"/>
    <cellStyle name="Good 6" xfId="2296" xr:uid="{ECFA405B-F1F8-42FA-A94E-24276B89C18E}"/>
    <cellStyle name="Good 7" xfId="2297" xr:uid="{7FFEEC64-DEBD-4A0F-B228-6E7B8021A850}"/>
    <cellStyle name="Good 8" xfId="2298" xr:uid="{E15EFEC1-1930-4892-85B2-E2DF7E7E6CAB}"/>
    <cellStyle name="Good 9" xfId="2299" xr:uid="{53375B43-D7A3-4FFF-B12D-2BA9DFA4D223}"/>
    <cellStyle name="Heading 1" xfId="11" builtinId="16" customBuiltin="1"/>
    <cellStyle name="Heading 1 2" xfId="1123" xr:uid="{A4F6419B-3C5D-4179-BF82-E8E7310D2D31}"/>
    <cellStyle name="Heading 1 2 10" xfId="2302" xr:uid="{28391CBC-5B25-4874-A751-9C0113A0BFE7}"/>
    <cellStyle name="Heading 1 2 10 2" xfId="3740" xr:uid="{CA936706-1729-49EF-8551-4EEACF12DFC1}"/>
    <cellStyle name="Heading 1 2 11" xfId="2303" xr:uid="{533C1DC9-44C6-4734-AD81-0A1ABBD6ED4A}"/>
    <cellStyle name="Heading 1 2 11 2" xfId="3741" xr:uid="{118DE72B-8491-4134-98BE-F37E6BCC0A16}"/>
    <cellStyle name="Heading 1 2 12" xfId="2304" xr:uid="{E0070954-9725-423B-9633-F88CCEBCD804}"/>
    <cellStyle name="Heading 1 2 12 2" xfId="3742" xr:uid="{CC5914A4-F2D7-46D2-9FFD-0F41F753F3A0}"/>
    <cellStyle name="Heading 1 2 13" xfId="2305" xr:uid="{C60B464D-97CF-4B13-8220-57DE09D249D0}"/>
    <cellStyle name="Heading 1 2 13 2" xfId="7929" xr:uid="{A5E36C14-51A7-437A-B84A-E688AB36158D}"/>
    <cellStyle name="Heading 1 2 14" xfId="2835" xr:uid="{27C9B4C4-C986-40DD-8624-03FB67BDD775}"/>
    <cellStyle name="Heading 1 2 14 2" xfId="7930" xr:uid="{A8574007-58A2-483F-A972-A03F8069A36E}"/>
    <cellStyle name="Heading 1 2 15" xfId="3739" xr:uid="{5F240E59-7968-4F57-8ACE-6EA7D651AF25}"/>
    <cellStyle name="Heading 1 2 16" xfId="9540" xr:uid="{C7B21175-8DCB-4558-B51B-7C6C382E223B}"/>
    <cellStyle name="Heading 1 2 17" xfId="2301" xr:uid="{9AB08AFD-68B3-4B41-920D-C2429492DB0C}"/>
    <cellStyle name="Heading 1 2 2" xfId="2306" xr:uid="{DE79FE53-CDA4-4CB6-B6BA-3B6D677BA24D}"/>
    <cellStyle name="Heading 1 2 2 2" xfId="2307" xr:uid="{07A0A295-C9CA-4B4C-9CA8-E30166D67D88}"/>
    <cellStyle name="Heading 1 2 2 2 2" xfId="3743" xr:uid="{07C4CD12-FB8F-4362-86D4-4217100E4D8E}"/>
    <cellStyle name="Heading 1 2 2 3" xfId="3988" xr:uid="{678C6485-262F-4C6B-9E11-88A8F2A041B1}"/>
    <cellStyle name="Heading 1 2 2 3 2" xfId="7931" xr:uid="{B56BE581-F5EC-43DF-8912-20770583ED0C}"/>
    <cellStyle name="Heading 1 2 2 4" xfId="4388" xr:uid="{5A3434F5-F761-4B9E-BB57-B238E1C530B9}"/>
    <cellStyle name="Heading 1 2 3" xfId="2308" xr:uid="{F1B53774-6B67-43EB-99D2-B661C6C1FEB4}"/>
    <cellStyle name="Heading 1 2 3 2" xfId="2309" xr:uid="{A6E975FF-6621-4EC5-BE7C-46C59B6DA654}"/>
    <cellStyle name="Heading 1 2 3 3" xfId="3744" xr:uid="{A5FE6487-6831-43A9-9BC3-1A52531B66C9}"/>
    <cellStyle name="Heading 1 2 4" xfId="2310" xr:uid="{DA1F050C-2E84-4B50-8052-A914F061BA82}"/>
    <cellStyle name="Heading 1 2 4 2" xfId="2311" xr:uid="{9AFDBBBD-A3B9-4B21-BB7A-A2FF6B77D42E}"/>
    <cellStyle name="Heading 1 2 4 3" xfId="5499" xr:uid="{29E974F1-AA07-4164-AFAE-6A7E8B824961}"/>
    <cellStyle name="Heading 1 2 4 4" xfId="5498" xr:uid="{02D4599B-5C7D-44F7-AF8B-1C5C6272F11D}"/>
    <cellStyle name="Heading 1 2 5" xfId="2312" xr:uid="{2E65CD08-DA24-4367-B4D2-4B75C1B4D6E7}"/>
    <cellStyle name="Heading 1 2 5 2" xfId="5501" xr:uid="{8554EED3-EB37-40AA-B140-A0112A9B5D8A}"/>
    <cellStyle name="Heading 1 2 5 3" xfId="5500" xr:uid="{FF597672-28E9-434C-8D87-33789CE6E591}"/>
    <cellStyle name="Heading 1 2 5 4" xfId="7932" xr:uid="{DFE18B4E-B1F1-49EE-85FA-2D45CF4B905C}"/>
    <cellStyle name="Heading 1 2 6" xfId="2313" xr:uid="{ADD4D09B-4D70-4ECF-A60C-124CF23B0471}"/>
    <cellStyle name="Heading 1 2 6 2" xfId="2314" xr:uid="{F968BE54-2B9D-4C89-A338-FAD272309B8D}"/>
    <cellStyle name="Heading 1 2 6 2 2" xfId="3746" xr:uid="{DA0B0245-3686-432E-8051-60F5F0552686}"/>
    <cellStyle name="Heading 1 2 6 3" xfId="3745" xr:uid="{1255D924-210E-4116-A2AF-1005A18C8CBF}"/>
    <cellStyle name="Heading 1 2 7" xfId="2315" xr:uid="{7D2E7301-8C45-41F5-95CB-4BBF2E05B7BF}"/>
    <cellStyle name="Heading 1 2 7 2" xfId="2316" xr:uid="{C8A430FD-9F27-4569-BAF6-42413F3CD4BB}"/>
    <cellStyle name="Heading 1 2 7 2 2" xfId="3748" xr:uid="{ED4A56BE-9B06-41F3-9E68-D1B9B41EF8BA}"/>
    <cellStyle name="Heading 1 2 7 3" xfId="3747" xr:uid="{15E1CDA2-E4D0-49BC-BA64-25B058D404D0}"/>
    <cellStyle name="Heading 1 2 8" xfId="2317" xr:uid="{92AAC39E-0032-4226-BBF4-D2FC7D9196CA}"/>
    <cellStyle name="Heading 1 2 8 2" xfId="3749" xr:uid="{8C2227E8-1AA9-4D98-93AE-58B6FEEFAF09}"/>
    <cellStyle name="Heading 1 2 9" xfId="2318" xr:uid="{0DA24EC9-745A-40FA-9395-C71C2BE92945}"/>
    <cellStyle name="Heading 1 2 9 2" xfId="3750" xr:uid="{286337B8-945F-4FC3-8DDB-221C1BC6FD67}"/>
    <cellStyle name="Heading 1 3" xfId="2319" xr:uid="{2DCC28EE-A531-4B20-95BE-560FEA3A6D89}"/>
    <cellStyle name="Heading 1 3 2" xfId="9586" xr:uid="{CC60C657-5203-493F-B7AE-95A24B735B5D}"/>
    <cellStyle name="Heading 1 4" xfId="2320" xr:uid="{E0433616-E97E-42AA-8460-CA038EC4A081}"/>
    <cellStyle name="Heading 1 5" xfId="2321" xr:uid="{30F28EC4-E184-4D75-B89D-6E4EACBA1115}"/>
    <cellStyle name="Heading 1 6" xfId="2322" xr:uid="{F80C2A26-E294-4F26-9BD6-0752E396FFAB}"/>
    <cellStyle name="Heading 1 7" xfId="2323" xr:uid="{1428D853-D497-4773-8F04-FB4AE50220FD}"/>
    <cellStyle name="Heading 1 8" xfId="2300" xr:uid="{DDDF66EF-3247-4785-93DF-4CC68CF0BD11}"/>
    <cellStyle name="Heading 2" xfId="12" builtinId="17" customBuiltin="1"/>
    <cellStyle name="Heading 2 2" xfId="1124" xr:uid="{B03D47C7-9A56-4CC4-9BA5-5DE4EFBD6C90}"/>
    <cellStyle name="Heading 2 2 10" xfId="2326" xr:uid="{7A067080-AE76-4F8D-9270-9FB635D08162}"/>
    <cellStyle name="Heading 2 2 10 2" xfId="3752" xr:uid="{1E93DD50-09E2-4AC3-B807-B36BA4BD531F}"/>
    <cellStyle name="Heading 2 2 11" xfId="2327" xr:uid="{4207386F-C71D-47A2-8705-6E63CB2B69C9}"/>
    <cellStyle name="Heading 2 2 11 2" xfId="3753" xr:uid="{E0C8A4DD-AB75-40E3-808E-86A9E1BBD751}"/>
    <cellStyle name="Heading 2 2 12" xfId="2328" xr:uid="{4A5D31AF-EF14-4124-936A-386DE1CF74F7}"/>
    <cellStyle name="Heading 2 2 12 2" xfId="3754" xr:uid="{4F8C443C-6976-4013-B0EC-855DF8B37D3F}"/>
    <cellStyle name="Heading 2 2 13" xfId="2329" xr:uid="{A03713A1-918E-4E7C-B997-5D08CE802B5D}"/>
    <cellStyle name="Heading 2 2 13 2" xfId="7933" xr:uid="{FD71608E-BCFE-45B8-9752-BE7A6AA11F7D}"/>
    <cellStyle name="Heading 2 2 14" xfId="2836" xr:uid="{639F955F-49BA-46B8-8232-5E38E248767C}"/>
    <cellStyle name="Heading 2 2 14 2" xfId="7934" xr:uid="{103C0049-2160-4518-95B7-B0F17629CE09}"/>
    <cellStyle name="Heading 2 2 15" xfId="3751" xr:uid="{DB3E402F-1095-491E-8431-955650DC6ED0}"/>
    <cellStyle name="Heading 2 2 16" xfId="9541" xr:uid="{4C0F20B7-A8CB-424D-96C9-D5268596B72E}"/>
    <cellStyle name="Heading 2 2 17" xfId="2325" xr:uid="{55BE0298-2FDD-40A4-BEE5-EA1980D349BB}"/>
    <cellStyle name="Heading 2 2 2" xfId="2330" xr:uid="{38834A86-FA29-44EA-B1A6-C72AFA00F74A}"/>
    <cellStyle name="Heading 2 2 2 2" xfId="2331" xr:uid="{20457CD5-0A05-4FCE-8A39-DEC19F43D0DB}"/>
    <cellStyle name="Heading 2 2 2 2 2" xfId="3755" xr:uid="{D73E0603-CE95-4699-9E78-D15D39F83DA8}"/>
    <cellStyle name="Heading 2 2 2 3" xfId="4039" xr:uid="{B61F7F4C-2FD2-44CF-8A62-F52C6C172C92}"/>
    <cellStyle name="Heading 2 2 2 3 2" xfId="7935" xr:uid="{A06BF3C1-77DC-4E31-A2AF-AB559BB34DD7}"/>
    <cellStyle name="Heading 2 2 2 4" xfId="4402" xr:uid="{23F32C6D-6081-4EFA-B2CA-110F062E6001}"/>
    <cellStyle name="Heading 2 2 3" xfId="2332" xr:uid="{7A504BB4-17A1-4905-98AA-1661AF6CEBC4}"/>
    <cellStyle name="Heading 2 2 3 2" xfId="2333" xr:uid="{8B2242A7-F6A8-4BF0-8612-7DAAD74CF738}"/>
    <cellStyle name="Heading 2 2 3 3" xfId="3756" xr:uid="{5AB79ECA-67D8-4F09-8249-F0752AD5C8A2}"/>
    <cellStyle name="Heading 2 2 4" xfId="2334" xr:uid="{1C25BD4F-1D29-43DD-A25D-2E88BBD80D54}"/>
    <cellStyle name="Heading 2 2 4 2" xfId="2335" xr:uid="{86DC5979-16F6-4280-99A0-EBAC3C5974CC}"/>
    <cellStyle name="Heading 2 2 4 3" xfId="5503" xr:uid="{EE3D9BF5-99B8-4F15-9C10-A3547069D7A5}"/>
    <cellStyle name="Heading 2 2 4 4" xfId="5502" xr:uid="{5F6A253C-CEF9-4DB5-968E-F6AA4ECDD029}"/>
    <cellStyle name="Heading 2 2 5" xfId="2336" xr:uid="{D7313DCF-C10F-442D-9358-976C30166132}"/>
    <cellStyle name="Heading 2 2 5 2" xfId="5505" xr:uid="{7B7F5CF7-4B2F-45B9-9557-DE377D11756B}"/>
    <cellStyle name="Heading 2 2 5 3" xfId="5504" xr:uid="{05C640B8-D77B-457B-931E-7FA3D18BB452}"/>
    <cellStyle name="Heading 2 2 5 4" xfId="7936" xr:uid="{437750DF-2E66-411B-91C6-EFDA0BEF5F11}"/>
    <cellStyle name="Heading 2 2 6" xfId="2337" xr:uid="{FECA148D-14FA-42E3-8271-DD6B2BC59FF0}"/>
    <cellStyle name="Heading 2 2 6 2" xfId="2338" xr:uid="{236798A1-EA5C-47CA-AE8C-62B97CD990F3}"/>
    <cellStyle name="Heading 2 2 6 2 2" xfId="3758" xr:uid="{86A582C4-B7DD-4A26-88FE-6B923A2B884F}"/>
    <cellStyle name="Heading 2 2 6 3" xfId="3757" xr:uid="{B10025E8-9F7F-4417-A2D3-69D87362AEF0}"/>
    <cellStyle name="Heading 2 2 7" xfId="2339" xr:uid="{80F3105C-3C34-4BEA-AC34-1A86CD637B3A}"/>
    <cellStyle name="Heading 2 2 7 2" xfId="2340" xr:uid="{B54A2577-AEE3-43F6-8BAD-F972EE5F3891}"/>
    <cellStyle name="Heading 2 2 7 2 2" xfId="3760" xr:uid="{92064674-A77C-43D8-8014-62FA407D7826}"/>
    <cellStyle name="Heading 2 2 7 3" xfId="3759" xr:uid="{FA1248CC-67EB-40B8-B0A2-B8DF7A44D347}"/>
    <cellStyle name="Heading 2 2 8" xfId="2341" xr:uid="{2C2FC2CB-DA0D-4C55-878A-2BF8BDCC3E90}"/>
    <cellStyle name="Heading 2 2 8 2" xfId="3761" xr:uid="{926BA15F-61E1-4667-8840-07FD2B04767E}"/>
    <cellStyle name="Heading 2 2 9" xfId="2342" xr:uid="{02A35057-ECBF-4EAC-A41A-80B75C86A699}"/>
    <cellStyle name="Heading 2 2 9 2" xfId="3762" xr:uid="{D1ADB563-41B8-4C6D-A491-C9A576DE3890}"/>
    <cellStyle name="Heading 2 3" xfId="2343" xr:uid="{D300AC68-FA64-49E4-9C6D-0D585559B3DD}"/>
    <cellStyle name="Heading 2 3 2" xfId="9587" xr:uid="{3AFB90C4-9AF6-4F46-AD26-B613B2862777}"/>
    <cellStyle name="Heading 2 4" xfId="2344" xr:uid="{C42CBD3F-3351-4AEA-BEFA-08A86D19694F}"/>
    <cellStyle name="Heading 2 5" xfId="2345" xr:uid="{2E5D2472-390A-4064-8D0D-FC6991D205A6}"/>
    <cellStyle name="Heading 2 6" xfId="2346" xr:uid="{8FCE9C18-652F-48B2-856E-9AB5AE781CEE}"/>
    <cellStyle name="Heading 2 7" xfId="2347" xr:uid="{735C78A4-96CD-4368-A998-0EC579AFEBB5}"/>
    <cellStyle name="Heading 2 8" xfId="2324" xr:uid="{2B30240D-F881-4176-8307-DC13812EFF01}"/>
    <cellStyle name="Heading 3" xfId="13" builtinId="18" customBuiltin="1"/>
    <cellStyle name="Heading 3 10" xfId="2349" xr:uid="{4164B745-5AB5-4D6C-B3EE-A9B4A088380C}"/>
    <cellStyle name="Heading 3 10 2" xfId="3764" xr:uid="{29AC2DEF-2D07-403C-8F84-EAA2A7607E75}"/>
    <cellStyle name="Heading 3 11" xfId="2350" xr:uid="{40661712-7430-46E1-85FE-EB0DAA5BA024}"/>
    <cellStyle name="Heading 3 11 2" xfId="3765" xr:uid="{F55EB441-E69A-4D2D-A11F-AA073557BB36}"/>
    <cellStyle name="Heading 3 12" xfId="2351" xr:uid="{88FD9933-F7C0-4E64-B486-5E4AC3F32EF9}"/>
    <cellStyle name="Heading 3 12 2" xfId="7937" xr:uid="{92BCBED6-F81C-42A8-A3CD-A607FE95E795}"/>
    <cellStyle name="Heading 3 13" xfId="2837" xr:uid="{96DEF1EC-9784-40C8-B267-D256C0265987}"/>
    <cellStyle name="Heading 3 13 2" xfId="7938" xr:uid="{4C2E5E0E-7874-497B-A9DD-2F724D4AD5B4}"/>
    <cellStyle name="Heading 3 14" xfId="3763" xr:uid="{D2AC404B-8FE1-4D51-B5D9-6854EABD7625}"/>
    <cellStyle name="Heading 3 15" xfId="2348" xr:uid="{13E8FC07-760B-4302-AB9E-49F8B3A06530}"/>
    <cellStyle name="Heading 3 2" xfId="90" xr:uid="{00000000-0005-0000-0000-000069000000}"/>
    <cellStyle name="Heading 3 2 2" xfId="4017" xr:uid="{95E86FCF-8504-4D7B-ABBD-A687E82CD44D}"/>
    <cellStyle name="Heading 3 2 3" xfId="9542" xr:uid="{B128AE95-7725-457A-B2D9-524A618EEB51}"/>
    <cellStyle name="Heading 3 2 4" xfId="2352" xr:uid="{2EF0AF39-A7AA-4352-ACA3-4BA981C65BD3}"/>
    <cellStyle name="Heading 3 3" xfId="1125" xr:uid="{003CBF8D-AF79-4CBA-A247-75FB581E4B5C}"/>
    <cellStyle name="Heading 3 3 2" xfId="2354" xr:uid="{59659303-A878-4D13-B334-9C89F962951A}"/>
    <cellStyle name="Heading 3 3 3" xfId="5506" xr:uid="{6F219FB4-B3B9-44C0-9980-B340884B672F}"/>
    <cellStyle name="Heading 3 3 4" xfId="2353" xr:uid="{4442D468-89E0-445B-9040-6822C29AA961}"/>
    <cellStyle name="Heading 3 4" xfId="2355" xr:uid="{B4148EAD-29CD-466B-B67B-3656ECB0ECF5}"/>
    <cellStyle name="Heading 3 4 2" xfId="2356" xr:uid="{5ECE9AB2-4441-4501-B5AE-00DA788FB3A2}"/>
    <cellStyle name="Heading 3 4 3" xfId="5508" xr:uid="{4242D675-B5AE-44F6-9AA2-A77EB5D14302}"/>
    <cellStyle name="Heading 3 4 4" xfId="5507" xr:uid="{B7212A8D-7D12-4891-913E-1D889D24A20E}"/>
    <cellStyle name="Heading 3 5" xfId="2357" xr:uid="{D35512A3-2A84-4928-B9A4-91515DE1E545}"/>
    <cellStyle name="Heading 3 5 2" xfId="2358" xr:uid="{23194839-DA46-48B2-BE97-7D415AAEE965}"/>
    <cellStyle name="Heading 3 5 2 2" xfId="3767" xr:uid="{FF767FDE-11F0-44EE-99C0-3E9DC357CB50}"/>
    <cellStyle name="Heading 3 5 3" xfId="3766" xr:uid="{4492C48E-460F-41B8-9551-4761A415A4CD}"/>
    <cellStyle name="Heading 3 5 4" xfId="5509" xr:uid="{D6E683AD-CC1C-463D-82A0-E6FA112CCA58}"/>
    <cellStyle name="Heading 3 5 5" xfId="7939" xr:uid="{7F430A77-D118-442D-A67C-DC8112272570}"/>
    <cellStyle name="Heading 3 6" xfId="2359" xr:uid="{671E0701-D5C2-4255-AFC0-A355170648C0}"/>
    <cellStyle name="Heading 3 6 2" xfId="2360" xr:uid="{48432E2A-A268-461D-A8AC-B4D975A54EFB}"/>
    <cellStyle name="Heading 3 6 2 2" xfId="3769" xr:uid="{CF68211F-B479-43B5-8013-D30BB9CF88CE}"/>
    <cellStyle name="Heading 3 6 3" xfId="3768" xr:uid="{536129C5-37DC-4E3B-B8DE-279CCA8A74D0}"/>
    <cellStyle name="Heading 3 7" xfId="2361" xr:uid="{FB2E276F-C78D-4510-BE0F-1B0FA28653F9}"/>
    <cellStyle name="Heading 3 7 2" xfId="3770" xr:uid="{BB06973F-97FB-4496-A337-C1CF6A7C775F}"/>
    <cellStyle name="Heading 3 8" xfId="2362" xr:uid="{26AC4003-9BEB-43E4-8763-64BB74838F3D}"/>
    <cellStyle name="Heading 3 8 2" xfId="3771" xr:uid="{600B189E-7F6D-46FB-A7B2-B21E130DC523}"/>
    <cellStyle name="Heading 3 9" xfId="2363" xr:uid="{5974712D-F6E6-49D3-BA6B-B42C77E874CB}"/>
    <cellStyle name="Heading 3 9 2" xfId="3772" xr:uid="{FA58F8DF-B8D3-45E9-89C7-77DC76B5C495}"/>
    <cellStyle name="Heading 4" xfId="14" builtinId="19" customBuiltin="1"/>
    <cellStyle name="Heading 4 10" xfId="2365" xr:uid="{768C4403-AC02-439F-9AC2-D3ADF38A2A9E}"/>
    <cellStyle name="Heading 4 10 2" xfId="3774" xr:uid="{D0E40BBB-25F6-47A1-A7DE-AA32A14AB949}"/>
    <cellStyle name="Heading 4 11" xfId="2366" xr:uid="{49CA1DEB-9CF6-47B5-B66C-679653BDF97D}"/>
    <cellStyle name="Heading 4 11 2" xfId="7940" xr:uid="{A0C096B0-F620-4C7D-BDBA-919CE6B6B822}"/>
    <cellStyle name="Heading 4 12" xfId="2838" xr:uid="{E8FC4A54-1EEF-42B0-973B-9F44A9CBBB56}"/>
    <cellStyle name="Heading 4 12 2" xfId="7941" xr:uid="{4CF451D7-F035-4572-9379-17A58B9EE903}"/>
    <cellStyle name="Heading 4 13" xfId="3773" xr:uid="{FCC0541B-DBCC-4B9D-9760-DAF27FE78B68}"/>
    <cellStyle name="Heading 4 14" xfId="2364" xr:uid="{2F23F01D-AFBC-4DE9-8CA2-38DBDF39A35B}"/>
    <cellStyle name="Heading 4 2" xfId="1126" xr:uid="{C9A97237-0A63-4895-BC40-6F532948F3B9}"/>
    <cellStyle name="Heading 4 2 2" xfId="2368" xr:uid="{0FA4D87A-E1D5-49D7-87C2-7766441F0E61}"/>
    <cellStyle name="Heading 4 2 3" xfId="5510" xr:uid="{F4C816E7-64C0-4954-B1FE-B2962ECB8CED}"/>
    <cellStyle name="Heading 4 2 4" xfId="9543" xr:uid="{2786BCD8-26A5-4437-8B15-BBD988825156}"/>
    <cellStyle name="Heading 4 2 5" xfId="2367" xr:uid="{EC1277D8-AB31-448E-87D9-01933E69967E}"/>
    <cellStyle name="Heading 4 3" xfId="2369" xr:uid="{6572AB7A-FF00-4060-B6BB-715A461EE135}"/>
    <cellStyle name="Heading 4 3 2" xfId="2370" xr:uid="{F9A7354A-2D95-4715-8F26-901604E82ECC}"/>
    <cellStyle name="Heading 4 3 3" xfId="5512" xr:uid="{4B98B494-F60C-48B1-98B1-0A0A4E2F95A0}"/>
    <cellStyle name="Heading 4 3 4" xfId="5511" xr:uid="{C1A118DF-A451-499D-B292-926EB48378C6}"/>
    <cellStyle name="Heading 4 4" xfId="2371" xr:uid="{2EE3E499-7AFE-4344-AE2F-28CFEC601A98}"/>
    <cellStyle name="Heading 4 4 2" xfId="2372" xr:uid="{E5E4B91D-41D3-42B5-BE9B-61F55FF13FF7}"/>
    <cellStyle name="Heading 4 4 2 2" xfId="3776" xr:uid="{7B7CDE99-62E1-4D16-B95C-F13EE77C97A1}"/>
    <cellStyle name="Heading 4 4 3" xfId="3775" xr:uid="{3A8415F6-1549-4845-8017-2C810823A04F}"/>
    <cellStyle name="Heading 4 4 4" xfId="5513" xr:uid="{60F49EE8-41F8-4702-866B-7B722A1721B2}"/>
    <cellStyle name="Heading 4 4 5" xfId="7942" xr:uid="{8A1C1057-B6A2-4AC3-B646-64D2D8E2F647}"/>
    <cellStyle name="Heading 4 5" xfId="2373" xr:uid="{86898D51-7868-444E-8396-AE9EA08C02E4}"/>
    <cellStyle name="Heading 4 5 2" xfId="2374" xr:uid="{8705ACF4-DDD4-49F9-94FB-E057F38B9F4C}"/>
    <cellStyle name="Heading 4 5 2 2" xfId="3778" xr:uid="{9A238E71-C480-43AC-8895-866ADD425721}"/>
    <cellStyle name="Heading 4 5 3" xfId="3777" xr:uid="{27A9DF1E-423D-449E-892C-6BC076A398E2}"/>
    <cellStyle name="Heading 4 6" xfId="2375" xr:uid="{D90771CE-13AD-4EB1-B91C-359912BA9F3F}"/>
    <cellStyle name="Heading 4 6 2" xfId="3779" xr:uid="{5C753FA8-81F2-4EF6-B6CB-A7ACD9AAF0D9}"/>
    <cellStyle name="Heading 4 7" xfId="2376" xr:uid="{7013D1E4-8DC9-40AF-A176-BD94D20F6F1B}"/>
    <cellStyle name="Heading 4 7 2" xfId="3780" xr:uid="{9DE878F1-1BB9-423A-A008-2B270929CC82}"/>
    <cellStyle name="Heading 4 8" xfId="2377" xr:uid="{B12F113C-4419-4605-920A-97943CC9132F}"/>
    <cellStyle name="Heading 4 8 2" xfId="3781" xr:uid="{2865726C-5EE9-4611-A186-913A8995DB9F}"/>
    <cellStyle name="Heading 4 9" xfId="2378" xr:uid="{AA48BD36-1D61-4981-8C90-3F2AE2659B5F}"/>
    <cellStyle name="Heading 4 9 2" xfId="3782" xr:uid="{D04060AC-DB1F-4B88-8767-FC8EBE0A9570}"/>
    <cellStyle name="Hyperlink 2" xfId="117" xr:uid="{00000000-0005-0000-0000-00006B000000}"/>
    <cellStyle name="Hyperlink 2 2" xfId="9595" xr:uid="{E0334E88-6F19-4403-BBF2-A09D346DF85E}"/>
    <cellStyle name="Hyperlink 2 3" xfId="2379" xr:uid="{A4BD2A76-E8AF-45D7-91AF-99239D947BE3}"/>
    <cellStyle name="Hyperlink 3" xfId="2380" xr:uid="{517DBAA6-14AF-47F3-898E-80A134013894}"/>
    <cellStyle name="Input" xfId="17" builtinId="20" customBuiltin="1"/>
    <cellStyle name="Input 10" xfId="2382" xr:uid="{02E30E20-16F0-4417-A716-17944AAC5E3D}"/>
    <cellStyle name="Input 11" xfId="2383" xr:uid="{CF24A5D3-B745-42A4-8AF5-E16044737F1D}"/>
    <cellStyle name="Input 12" xfId="2839" xr:uid="{5458A281-3BDE-4CCB-B748-C41F68CF641D}"/>
    <cellStyle name="Input 12 2" xfId="7943" xr:uid="{8F7AC4D5-9CA9-4C2F-98AF-56FEA872C5E6}"/>
    <cellStyle name="Input 13" xfId="3783" xr:uid="{A85378CE-C5B5-4232-92C3-6D9CA3AE8A94}"/>
    <cellStyle name="Input 14" xfId="2381" xr:uid="{DCA52C34-5F89-4887-B915-A655E120171D}"/>
    <cellStyle name="Input 2" xfId="1129" xr:uid="{C6C2951A-7C73-4D5C-B4AF-DC68E322053E}"/>
    <cellStyle name="Input 2 2" xfId="9547" xr:uid="{F4457415-5741-4231-9899-520544538253}"/>
    <cellStyle name="Input 2 3" xfId="2384" xr:uid="{8871E924-9F6B-401C-BC5C-188E4C2FAF9C}"/>
    <cellStyle name="Input 3" xfId="2385" xr:uid="{49A9C2D4-E2F0-4FDA-90A7-2B3C154DEC3A}"/>
    <cellStyle name="Input 3 2" xfId="2386" xr:uid="{DA7CAD14-0A80-4951-AEF4-783E3DA122D3}"/>
    <cellStyle name="Input 4" xfId="2387" xr:uid="{5D865EBB-F0DF-4DBA-85AD-DEBCB41553BC}"/>
    <cellStyle name="Input 4 2" xfId="5515" xr:uid="{83EDB4F3-B9E6-4E09-B905-D793E3CEE39E}"/>
    <cellStyle name="Input 4 3" xfId="5514" xr:uid="{D646C566-6085-4007-AC0E-6689A398CA3E}"/>
    <cellStyle name="Input 5" xfId="2388" xr:uid="{7104439D-6F7E-4184-9080-CA4CBC94145C}"/>
    <cellStyle name="Input 5 2" xfId="2389" xr:uid="{B323ACB5-1C1B-4FBF-8702-E86A7AFAFE13}"/>
    <cellStyle name="Input 6" xfId="2390" xr:uid="{DA77592B-B95F-4850-852C-ADD295CB074C}"/>
    <cellStyle name="Input 7" xfId="2391" xr:uid="{EDAA9753-D863-4E01-AE6D-88B60B3BA667}"/>
    <cellStyle name="Input 8" xfId="2392" xr:uid="{CB61636D-9900-4A6A-BD66-4C112E2B09C8}"/>
    <cellStyle name="Input 9" xfId="2393" xr:uid="{CD59875F-D073-458C-B611-A2DB437E7C62}"/>
    <cellStyle name="Linked Cell" xfId="20" builtinId="24" customBuiltin="1"/>
    <cellStyle name="Linked Cell 10" xfId="2395" xr:uid="{7136F9A8-B6F9-4F4F-B2B1-F361490BF167}"/>
    <cellStyle name="Linked Cell 10 2" xfId="3785" xr:uid="{B5CF471A-8D90-43C3-B0D2-B10FC0F841D5}"/>
    <cellStyle name="Linked Cell 11" xfId="2396" xr:uid="{DCAB3520-9562-47DC-BF34-F0C2ED59965C}"/>
    <cellStyle name="Linked Cell 11 2" xfId="3786" xr:uid="{570C1239-6CC1-4BCA-B3CD-60D0E29BD2B3}"/>
    <cellStyle name="Linked Cell 12" xfId="2397" xr:uid="{B03C3C66-C25B-4624-B1A8-8BF8815F19E5}"/>
    <cellStyle name="Linked Cell 12 2" xfId="7944" xr:uid="{EA3EDE01-A2E9-48FD-A4DC-98B35667B093}"/>
    <cellStyle name="Linked Cell 13" xfId="2840" xr:uid="{8100F1A9-111F-46E0-BE50-4E891AD1E7B3}"/>
    <cellStyle name="Linked Cell 13 2" xfId="7945" xr:uid="{7A4B37DD-DCA6-41C5-A3A9-457492205508}"/>
    <cellStyle name="Linked Cell 14" xfId="3784" xr:uid="{1FA80015-B773-4C04-9778-63011BDAD834}"/>
    <cellStyle name="Linked Cell 15" xfId="2394" xr:uid="{6043FA83-DAA4-443F-B61F-A261DB5852AA}"/>
    <cellStyle name="Linked Cell 2" xfId="1132" xr:uid="{0B9CCAD1-8134-4803-926D-55B77310F9E3}"/>
    <cellStyle name="Linked Cell 2 2" xfId="2399" xr:uid="{B0FE293F-EB0C-42ED-BE23-6272789CB71C}"/>
    <cellStyle name="Linked Cell 2 3" xfId="5516" xr:uid="{598B0631-DCD5-4603-A43E-C8E2DCFCF697}"/>
    <cellStyle name="Linked Cell 2 4" xfId="9550" xr:uid="{83C94450-5D66-4201-BE1D-6EAF6BD720B0}"/>
    <cellStyle name="Linked Cell 2 5" xfId="2398" xr:uid="{B66482FC-22D6-4967-9E8F-2676C0865B5D}"/>
    <cellStyle name="Linked Cell 3" xfId="2400" xr:uid="{812FBF02-50F3-4324-8592-F4A3E279586C}"/>
    <cellStyle name="Linked Cell 3 2" xfId="2401" xr:uid="{63227BCB-B66F-4914-ADCE-FA0E8E388400}"/>
    <cellStyle name="Linked Cell 3 3" xfId="5518" xr:uid="{98172D53-99BC-48A2-8957-3D732D39ABEF}"/>
    <cellStyle name="Linked Cell 3 4" xfId="5517" xr:uid="{21CBE3B3-6F40-441B-A13E-BF01D5FD9D8E}"/>
    <cellStyle name="Linked Cell 4" xfId="2402" xr:uid="{51DADB3E-471F-4199-AA06-35CD318EDE4A}"/>
    <cellStyle name="Linked Cell 4 2" xfId="2403" xr:uid="{69B1035B-978C-4F3E-AA40-1F596DCA0920}"/>
    <cellStyle name="Linked Cell 4 2 2" xfId="3788" xr:uid="{101CB51E-73DB-414F-8624-6BFE875FAC67}"/>
    <cellStyle name="Linked Cell 4 3" xfId="3787" xr:uid="{CE1A4453-36B3-45ED-897B-5A8534DB2A4F}"/>
    <cellStyle name="Linked Cell 4 4" xfId="5519" xr:uid="{7391BCDE-1377-4211-B739-C8A087478BD4}"/>
    <cellStyle name="Linked Cell 4 5" xfId="7946" xr:uid="{D0AE4957-32B6-4E2D-827A-850F59B4F6BC}"/>
    <cellStyle name="Linked Cell 5" xfId="2404" xr:uid="{A3A78586-C17F-48C4-9D48-15F8DD84D00F}"/>
    <cellStyle name="Linked Cell 5 2" xfId="2405" xr:uid="{7E85A046-A42D-4E33-93A9-616A9C9A6918}"/>
    <cellStyle name="Linked Cell 5 2 2" xfId="3790" xr:uid="{8093A621-7879-4206-9F15-BEC8EAB30418}"/>
    <cellStyle name="Linked Cell 5 3" xfId="3789" xr:uid="{4104F55C-F7FF-4D36-9419-6307B2675481}"/>
    <cellStyle name="Linked Cell 6" xfId="2406" xr:uid="{CD756402-0E2E-4CAF-9CBE-AB7211A183D0}"/>
    <cellStyle name="Linked Cell 7" xfId="2407" xr:uid="{9AD6E57F-EC7C-4AF9-91BD-89A4048C9449}"/>
    <cellStyle name="Linked Cell 7 2" xfId="3791" xr:uid="{48B19D8C-E1E0-41A4-B1B0-1481D94C0AEC}"/>
    <cellStyle name="Linked Cell 8" xfId="2408" xr:uid="{260DF7F8-F224-4373-A578-45C6B0A6A1EB}"/>
    <cellStyle name="Linked Cell 8 2" xfId="3792" xr:uid="{1B622581-CE6C-47D5-A609-588C2FC67D0A}"/>
    <cellStyle name="Linked Cell 9" xfId="2409" xr:uid="{1C4F1AB6-A45F-4711-8215-3723C0D913FB}"/>
    <cellStyle name="Linked Cell 9 2" xfId="3793" xr:uid="{0164C769-7F8E-4276-85D1-F40714BB22B7}"/>
    <cellStyle name="Neutral" xfId="166" builtinId="28" customBuiltin="1"/>
    <cellStyle name="Neutral 10" xfId="2411" xr:uid="{65E20D94-E4FB-472D-B076-3B3506E850E2}"/>
    <cellStyle name="Neutral 11" xfId="2412" xr:uid="{4C5A0426-325F-48A4-BF4E-32AEFA3FF2EC}"/>
    <cellStyle name="Neutral 12" xfId="2841" xr:uid="{F3801C17-8937-4DBC-BD1A-6174E5988EB9}"/>
    <cellStyle name="Neutral 12 2" xfId="7947" xr:uid="{9BADDB69-3A56-4BB1-BBEE-37AE8CB1DFC5}"/>
    <cellStyle name="Neutral 13" xfId="3794" xr:uid="{7FE3E55F-F9C3-47C1-9062-C94AB5304C44}"/>
    <cellStyle name="Neutral 14" xfId="2410" xr:uid="{0CA5725C-B9E6-4FB0-9AD7-9FDE1772CBC3}"/>
    <cellStyle name="Neutral 2" xfId="125" xr:uid="{00000000-0005-0000-0000-00006F000000}"/>
    <cellStyle name="Neutral 2 2" xfId="1093" xr:uid="{9BD7D48A-390B-4792-931D-37E588CEBE09}"/>
    <cellStyle name="Neutral 2 2 2" xfId="9546" xr:uid="{DE6CE03B-F086-4A4A-9B1D-89648A04B422}"/>
    <cellStyle name="Neutral 2 3" xfId="453" xr:uid="{045FA4DD-1E4F-4269-BE59-80E783C4A48D}"/>
    <cellStyle name="Neutral 2 4" xfId="2413" xr:uid="{0B3338F5-EC73-43A9-A6D2-90E29224D580}"/>
    <cellStyle name="Neutral 3" xfId="159" xr:uid="{00000000-0005-0000-0000-000070000000}"/>
    <cellStyle name="Neutral 3 2" xfId="2415" xr:uid="{E47D1BD6-5718-494D-A76C-B08CA1B9240D}"/>
    <cellStyle name="Neutral 3 3" xfId="2414" xr:uid="{BD1425AF-B7A6-426D-913B-BCD5312F8C33}"/>
    <cellStyle name="Neutral 4" xfId="173" xr:uid="{00000000-0005-0000-0000-000077000000}"/>
    <cellStyle name="Neutral 4 2" xfId="5521" xr:uid="{0627F581-3C23-41D2-B9FE-0B7705A5E02C}"/>
    <cellStyle name="Neutral 4 3" xfId="5520" xr:uid="{ED041C0E-4355-45DA-B387-5AE942778DD3}"/>
    <cellStyle name="Neutral 4 4" xfId="2416" xr:uid="{299773CF-EA79-454C-A048-4435B3509560}"/>
    <cellStyle name="Neutral 5" xfId="1107" xr:uid="{BF49224A-CB14-4568-ABB8-D6BD28DC622E}"/>
    <cellStyle name="Neutral 5 2" xfId="1155" xr:uid="{3CFAE26F-3863-43DC-ABEC-B646A3B1F422}"/>
    <cellStyle name="Neutral 5 2 2" xfId="2418" xr:uid="{EFE58FBD-9EF2-4CDC-9741-981E9629B7DF}"/>
    <cellStyle name="Neutral 5 3" xfId="2417" xr:uid="{C5CE8511-DBAD-4131-8588-455CA6DD3ACE}"/>
    <cellStyle name="Neutral 6" xfId="2419" xr:uid="{12374073-2A8C-4ECD-9E93-2E94EE669FE6}"/>
    <cellStyle name="Neutral 7" xfId="2420" xr:uid="{57DF8608-21B6-4638-8A7E-3D6A2413E35C}"/>
    <cellStyle name="Neutral 8" xfId="2421" xr:uid="{3644F92C-274A-49B6-ABE7-CFB303A6CB2E}"/>
    <cellStyle name="Neutral 9" xfId="2422" xr:uid="{61F14A4F-FC1C-4DBF-9337-4CBEE8C2B74C}"/>
    <cellStyle name="Normal" xfId="0" builtinId="0"/>
    <cellStyle name="Normal 10" xfId="5" xr:uid="{00000000-0005-0000-0000-000072000000}"/>
    <cellStyle name="Normal 10 2" xfId="265" xr:uid="{222A9F13-268A-4F95-A3D5-31BA5BDF510D}"/>
    <cellStyle name="Normal 10 2 2" xfId="631" xr:uid="{A8372B10-022F-4A5D-92DB-DC2361139965}"/>
    <cellStyle name="Normal 10 2 2 2" xfId="11426" xr:uid="{A66071EC-3D4D-4581-AFE7-2CD39A0C72DB}"/>
    <cellStyle name="Normal 10 2 3" xfId="2424" xr:uid="{3DF5DA0B-924A-4B77-BEA1-AF5B3F159ABB}"/>
    <cellStyle name="Normal 10 3" xfId="536" xr:uid="{94AD1A34-9995-428C-A266-9155198B4589}"/>
    <cellStyle name="Normal 10 3 2" xfId="5523" xr:uid="{CA74FFC6-BE2A-4099-8D90-B016E38F3762}"/>
    <cellStyle name="Normal 10 3 2 2" xfId="12801" xr:uid="{BAF09683-D66B-4861-B4C2-ADEDA826D46D}"/>
    <cellStyle name="Normal 10 3 3" xfId="7949" xr:uid="{BA02C993-F760-4228-BC53-5EAB45E25A9A}"/>
    <cellStyle name="Normal 10 3 3 2" xfId="15035" xr:uid="{D76652C6-8F98-4118-AF6E-20D2B3685053}"/>
    <cellStyle name="Normal 10 3 4" xfId="11297" xr:uid="{6429E824-86B9-4CA5-9025-A8F56D80BACA}"/>
    <cellStyle name="Normal 10 4" xfId="5522" xr:uid="{DCC1365C-6022-4B62-B793-ACC95AB1EB1C}"/>
    <cellStyle name="Normal 10 4 2" xfId="12800" xr:uid="{191A4793-C703-498F-939C-709F813945BD}"/>
    <cellStyle name="Normal 10 5" xfId="7948" xr:uid="{AC972696-0723-4F04-A77E-FBE22DB2AEE8}"/>
    <cellStyle name="Normal 10 5 2" xfId="15034" xr:uid="{F6C764F0-E71D-4137-A92C-05C864C74CF0}"/>
    <cellStyle name="Normal 10 6" xfId="8063" xr:uid="{6664D87B-883F-4BCE-9C1F-5A89E72AB577}"/>
    <cellStyle name="Normal 10 6 2" xfId="15071" xr:uid="{B1D4DA17-03BF-440B-B2E3-603EE7A709DD}"/>
    <cellStyle name="Normal 10 7" xfId="2423" xr:uid="{1AEBA919-0832-48B6-A519-B4B04126AA20}"/>
    <cellStyle name="Normal 10 7 2" xfId="10361" xr:uid="{D6C7B7C8-B722-4582-A0E2-3F73D7BA1E4B}"/>
    <cellStyle name="Normal 10 8" xfId="1167" xr:uid="{0A26360B-A477-4282-83B7-510253C9C3FF}"/>
    <cellStyle name="Normal 11" xfId="91" xr:uid="{00000000-0005-0000-0000-000073000000}"/>
    <cellStyle name="Normal 11 2" xfId="1168" xr:uid="{E142EB1E-C327-47B1-ACE1-CEC129ED46BF}"/>
    <cellStyle name="Normal 12" xfId="92" xr:uid="{00000000-0005-0000-0000-000074000000}"/>
    <cellStyle name="Normal 12 2" xfId="537" xr:uid="{91FB1205-9AED-4128-8764-D149FC2DDDF5}"/>
    <cellStyle name="Normal 12 3" xfId="1169" xr:uid="{9A7642F9-4476-4959-A023-19B2027B038B}"/>
    <cellStyle name="Normal 13" xfId="93" xr:uid="{00000000-0005-0000-0000-000075000000}"/>
    <cellStyle name="Normal 13 10" xfId="2853" xr:uid="{E7AA2520-F196-47A0-AE73-72FD352F0A9A}"/>
    <cellStyle name="Normal 13 10 2" xfId="5524" xr:uid="{6A15E589-9644-4FB5-8CA6-AF02DFE8A942}"/>
    <cellStyle name="Normal 13 10 2 2" xfId="12802" xr:uid="{5C9F818F-C099-4329-A91C-37AD69F9A7BD}"/>
    <cellStyle name="Normal 13 10 3" xfId="7950" xr:uid="{90987B6F-3106-4FD2-B992-8E8DF13D2153}"/>
    <cellStyle name="Normal 13 10 3 2" xfId="15036" xr:uid="{9B9A30E8-FDAC-4B46-998C-79705DE1A34E}"/>
    <cellStyle name="Normal 13 10 4" xfId="9342" xr:uid="{24ECA11C-96F4-44A1-B32A-39F71307755E}"/>
    <cellStyle name="Normal 13 10 4 2" xfId="16325" xr:uid="{BA7B6659-E97C-451B-A521-4FF160370780}"/>
    <cellStyle name="Normal 13 10 5" xfId="10521" xr:uid="{745BE19F-5691-4987-A35D-A81846C0F808}"/>
    <cellStyle name="Normal 13 11" xfId="3795" xr:uid="{6F049D8F-15AE-4F59-A1A4-CB1F4E7A1450}"/>
    <cellStyle name="Normal 13 11 2" xfId="5525" xr:uid="{143904C1-1623-4A5D-AC3C-445E6A74C719}"/>
    <cellStyle name="Normal 13 11 2 2" xfId="12803" xr:uid="{AF5BC751-9438-41CE-B996-F2404A1678C4}"/>
    <cellStyle name="Normal 13 11 3" xfId="7951" xr:uid="{AFF729C4-94E6-448F-AB83-20EF1BAA5D9E}"/>
    <cellStyle name="Normal 13 11 3 2" xfId="15037" xr:uid="{0686C500-4A63-41D5-81B7-D53B636D25A3}"/>
    <cellStyle name="Normal 13 11 4" xfId="9431" xr:uid="{4E7E7E3B-6D49-44E3-8751-77A5BEF3D72E}"/>
    <cellStyle name="Normal 13 11 4 2" xfId="16414" xr:uid="{0A07394F-9421-49B8-B82A-48C0DD34830C}"/>
    <cellStyle name="Normal 13 11 5" xfId="11298" xr:uid="{A43ECA9D-9B12-4A42-82D3-7EC518F00C20}"/>
    <cellStyle name="Normal 13 12" xfId="4076" xr:uid="{9F400E57-12CC-4677-AD50-81795FD4689C}"/>
    <cellStyle name="Normal 13 12 2" xfId="9520" xr:uid="{002F8138-CC07-42D4-A9F1-6AFDB0D1148B}"/>
    <cellStyle name="Normal 13 12 2 2" xfId="16503" xr:uid="{BE5E7F51-A60D-4C4D-AE22-1A35C9962B4B}"/>
    <cellStyle name="Normal 13 12 3" xfId="11478" xr:uid="{730B7285-F3B0-4D51-9AA4-62A401183095}"/>
    <cellStyle name="Normal 13 13" xfId="5665" xr:uid="{FB1AB8E7-E676-4C87-8AE7-CCE1D94A2540}"/>
    <cellStyle name="Normal 13 13 2" xfId="8674" xr:uid="{A1DF6DF8-F3A5-4ACC-8D69-A9BA3DD2CDED}"/>
    <cellStyle name="Normal 13 13 2 2" xfId="15704" xr:uid="{1F5FFF7F-A023-4BC7-8E27-C3126C0CBF52}"/>
    <cellStyle name="Normal 13 13 3" xfId="12848" xr:uid="{E701A50C-DE35-41B6-A288-ECC18B136E0C}"/>
    <cellStyle name="Normal 13 14" xfId="6234" xr:uid="{993DEE31-8C8F-4380-89EE-2912F7D90141}"/>
    <cellStyle name="Normal 13 14 2" xfId="13427" xr:uid="{8D89597E-9C88-4921-9189-F34CFEF1E5DF}"/>
    <cellStyle name="Normal 13 15" xfId="8090" xr:uid="{6017CF24-2705-4C74-A29F-90750933E1D1}"/>
    <cellStyle name="Normal 13 15 2" xfId="15108" xr:uid="{9537BFAE-D48F-41FD-8A27-9D59107C40E8}"/>
    <cellStyle name="Normal 13 16" xfId="8095" xr:uid="{2B99F159-63FA-4594-86C6-5985697006FB}"/>
    <cellStyle name="Normal 13 16 2" xfId="15123" xr:uid="{78496AC0-3B60-4E44-9766-7A4B332EAEB3}"/>
    <cellStyle name="Normal 13 17" xfId="2425" xr:uid="{387A6C2A-3CA6-426E-9A6B-DDDF121AF0F7}"/>
    <cellStyle name="Normal 13 17 2" xfId="10362" xr:uid="{55698386-4B1C-411C-826E-4748C6D5A142}"/>
    <cellStyle name="Normal 13 18" xfId="1166" xr:uid="{2C0D88CD-20E7-4A3C-B0B6-6D1978C719C4}"/>
    <cellStyle name="Normal 13 2" xfId="136" xr:uid="{00000000-0005-0000-0000-000076000000}"/>
    <cellStyle name="Normal 13 2 10" xfId="8152" xr:uid="{FB22C485-7656-46B1-80E4-2E7009DE7BA6}"/>
    <cellStyle name="Normal 13 2 10 2" xfId="15180" xr:uid="{DE784D1E-CC84-474B-AAE7-830345BF4EF0}"/>
    <cellStyle name="Normal 13 2 11" xfId="10363" xr:uid="{9CDA7259-29AE-49F6-8C02-2CB8C65EAA0C}"/>
    <cellStyle name="Normal 13 2 2" xfId="137" xr:uid="{00000000-0005-0000-0000-000077000000}"/>
    <cellStyle name="Normal 13 2 2 2" xfId="560" xr:uid="{5FFB2714-8052-4BD4-8AD9-1A4F50616632}"/>
    <cellStyle name="Normal 13 2 2 2 2" xfId="2426" xr:uid="{EDF1B96F-59F2-4DD8-9C1D-71DEDFDB11AE}"/>
    <cellStyle name="Normal 13 2 2 2 2 2" xfId="3799" xr:uid="{FDCA6DAE-2CD4-4CFB-812D-A952008ECA3E}"/>
    <cellStyle name="Normal 13 2 2 2 2 2 2" xfId="9209" xr:uid="{4E0176CF-0D32-445E-B0AF-9407D65F007D}"/>
    <cellStyle name="Normal 13 2 2 2 2 2 2 2" xfId="16239" xr:uid="{3F63E8EC-BBFC-4ACC-9DB3-131C2F1C848D}"/>
    <cellStyle name="Normal 13 2 2 2 2 2 3" xfId="11302" xr:uid="{A1005486-357C-4498-83DC-948E59A7A22E}"/>
    <cellStyle name="Normal 13 2 2 2 2 3" xfId="4662" xr:uid="{95D3BE0B-E3F9-4F65-B515-864032FD7BF3}"/>
    <cellStyle name="Normal 13 2 2 2 2 3 2" xfId="12061" xr:uid="{D35C9663-4F57-46EA-B45F-FF25E4749ED2}"/>
    <cellStyle name="Normal 13 2 2 2 2 4" xfId="6200" xr:uid="{42EB1CBB-9E7B-4F2E-9679-D1C749BDCA1D}"/>
    <cellStyle name="Normal 13 2 2 2 2 4 2" xfId="13383" xr:uid="{8A327DD0-D79D-4287-BDF8-BBB4C7F4F07C}"/>
    <cellStyle name="Normal 13 2 2 2 2 5" xfId="6769" xr:uid="{25B7EF25-E48D-4FED-8ADD-A3BAC05D6FB9}"/>
    <cellStyle name="Normal 13 2 2 2 2 5 2" xfId="13962" xr:uid="{60F3CBC3-BCEF-41F6-91B3-9DEB60753153}"/>
    <cellStyle name="Normal 13 2 2 2 2 6" xfId="8630" xr:uid="{AC0E29C5-CF41-414C-A87A-E2DE59E95819}"/>
    <cellStyle name="Normal 13 2 2 2 2 6 2" xfId="15658" xr:uid="{BDC3735C-F2B5-4E0D-8A6C-38E34DE82CBF}"/>
    <cellStyle name="Normal 13 2 2 2 2 7" xfId="10366" xr:uid="{3BAD2B9A-A44D-458F-B1FA-85C79E365808}"/>
    <cellStyle name="Normal 13 2 2 2 3" xfId="3798" xr:uid="{4A4C0E22-44B4-4DB9-B305-77946D0397FB}"/>
    <cellStyle name="Normal 13 2 2 2 3 2" xfId="8920" xr:uid="{1E5EBA62-FFAD-4B0B-B979-D0A8B291BF96}"/>
    <cellStyle name="Normal 13 2 2 2 3 2 2" xfId="15950" xr:uid="{D226D750-BBAC-4824-843B-014889A80761}"/>
    <cellStyle name="Normal 13 2 2 2 3 3" xfId="11301" xr:uid="{982FD57B-E76C-40AC-8AC6-769C07561759}"/>
    <cellStyle name="Normal 13 2 2 2 4" xfId="4362" xr:uid="{D1BE44B8-7A42-42AE-BC66-416B42E349CF}"/>
    <cellStyle name="Normal 13 2 2 2 4 2" xfId="11764" xr:uid="{2B5EE075-4FCA-4D8D-AF8F-C88FA501E2A0}"/>
    <cellStyle name="Normal 13 2 2 2 5" xfId="5911" xr:uid="{EBCEF9FB-E40F-421F-AC36-E5E8294D6631}"/>
    <cellStyle name="Normal 13 2 2 2 5 2" xfId="13094" xr:uid="{A7EE3728-D2D8-4A68-B2D9-D030D65FD6B2}"/>
    <cellStyle name="Normal 13 2 2 2 6" xfId="6480" xr:uid="{28FD1930-7F41-4356-8536-BF7A478268F8}"/>
    <cellStyle name="Normal 13 2 2 2 6 2" xfId="13673" xr:uid="{21332CD7-E8EC-4933-A5D9-C12A780F8329}"/>
    <cellStyle name="Normal 13 2 2 2 7" xfId="8341" xr:uid="{3A1850B0-4705-4BE2-8418-015748667E01}"/>
    <cellStyle name="Normal 13 2 2 2 7 2" xfId="15369" xr:uid="{3B13C394-24BA-4544-867E-353655E01DAE}"/>
    <cellStyle name="Normal 13 2 2 2 8" xfId="10365" xr:uid="{9BC3075C-DD03-4B18-8136-877411C8C64B}"/>
    <cellStyle name="Normal 13 2 2 3" xfId="2427" xr:uid="{AFF76E0E-D28F-4461-A674-1971ACF12FF0}"/>
    <cellStyle name="Normal 13 2 2 3 2" xfId="3800" xr:uid="{FA15F741-231A-4FB5-A0EC-5DEAFA199F59}"/>
    <cellStyle name="Normal 13 2 2 3 2 2" xfId="9066" xr:uid="{FE37154D-1E24-409A-B047-DC9D4B0C8F7D}"/>
    <cellStyle name="Normal 13 2 2 3 2 2 2" xfId="16096" xr:uid="{0CE65C60-3D1D-4943-91F2-756DB1EBD19B}"/>
    <cellStyle name="Normal 13 2 2 3 2 3" xfId="11303" xr:uid="{93604DA8-F4F1-41CF-BD85-18B4BA2F0A7E}"/>
    <cellStyle name="Normal 13 2 2 3 3" xfId="4519" xr:uid="{FD0C83AB-95B0-4A01-B92E-2B957E6B58AC}"/>
    <cellStyle name="Normal 13 2 2 3 3 2" xfId="11918" xr:uid="{EC58EC27-26FC-4B9F-B661-19A4E72E9752}"/>
    <cellStyle name="Normal 13 2 2 3 4" xfId="6057" xr:uid="{B1EC9372-E437-43C9-AB55-B345FBCE56C4}"/>
    <cellStyle name="Normal 13 2 2 3 4 2" xfId="13240" xr:uid="{3B1EA187-325E-43AF-8DA8-A610469EB832}"/>
    <cellStyle name="Normal 13 2 2 3 5" xfId="6626" xr:uid="{1E5CF413-97B6-4FDA-8F88-3FA86205F375}"/>
    <cellStyle name="Normal 13 2 2 3 5 2" xfId="13819" xr:uid="{69F4F92D-AB3E-4FDE-97C1-79A772E3F779}"/>
    <cellStyle name="Normal 13 2 2 3 6" xfId="8487" xr:uid="{A102F3D5-474F-4489-ACD2-76EF526AB5F1}"/>
    <cellStyle name="Normal 13 2 2 3 6 2" xfId="15515" xr:uid="{8F1974BB-BD1B-4D71-98DE-B2C6B32E6B04}"/>
    <cellStyle name="Normal 13 2 2 3 7" xfId="10367" xr:uid="{2C8518AF-CFE7-4961-9C77-0C47F6508C1F}"/>
    <cellStyle name="Normal 13 2 2 4" xfId="3797" xr:uid="{8CDC9D6B-98E5-4ADC-B6C6-25DD719704C8}"/>
    <cellStyle name="Normal 13 2 2 4 2" xfId="9411" xr:uid="{80689E63-E4CA-4284-BAA2-262664F0D5FB}"/>
    <cellStyle name="Normal 13 2 2 4 2 2" xfId="16394" xr:uid="{C0AA5DEE-E77A-4245-AC61-0E6971AFEBDA}"/>
    <cellStyle name="Normal 13 2 2 4 3" xfId="11300" xr:uid="{DAC2FF4B-36B9-40DF-856E-828197307339}"/>
    <cellStyle name="Normal 13 2 2 5" xfId="4217" xr:uid="{7E56FAC4-F70A-456F-8587-596B8659A3EC}"/>
    <cellStyle name="Normal 13 2 2 5 2" xfId="9500" xr:uid="{1E35C07F-8A19-4338-A4D6-B1C430637468}"/>
    <cellStyle name="Normal 13 2 2 5 2 2" xfId="16483" xr:uid="{5180D5C3-A74B-40C1-A7CE-CE19AF036A00}"/>
    <cellStyle name="Normal 13 2 2 5 3" xfId="11619" xr:uid="{EAECD6ED-9842-4E7D-9B08-0F886B8F296F}"/>
    <cellStyle name="Normal 13 2 2 6" xfId="5768" xr:uid="{46FFCEC2-861B-45AF-B5EE-520E0F6FB309}"/>
    <cellStyle name="Normal 13 2 2 6 2" xfId="8777" xr:uid="{AE895FF5-70C0-4721-B4E5-1D367B129AB2}"/>
    <cellStyle name="Normal 13 2 2 6 2 2" xfId="15807" xr:uid="{D6591CE4-0E59-4A4D-8CE6-2011850D281D}"/>
    <cellStyle name="Normal 13 2 2 6 3" xfId="12951" xr:uid="{13C91D2D-BACF-4CA2-A7F2-5A4841888919}"/>
    <cellStyle name="Normal 13 2 2 7" xfId="6337" xr:uid="{C098A921-8C4D-49AF-9FC5-F9F792007D18}"/>
    <cellStyle name="Normal 13 2 2 7 2" xfId="13530" xr:uid="{CD885447-44F1-4035-8D64-9278AF6F7289}"/>
    <cellStyle name="Normal 13 2 2 8" xfId="8198" xr:uid="{007178C3-D261-4246-A0E8-91A105898A61}"/>
    <cellStyle name="Normal 13 2 2 8 2" xfId="15226" xr:uid="{DF8693C0-6809-438D-B699-96F0B8D0D3DE}"/>
    <cellStyle name="Normal 13 2 2 9" xfId="10364" xr:uid="{57EDE775-5514-4070-A57E-503490101386}"/>
    <cellStyle name="Normal 13 2 3" xfId="559" xr:uid="{2E707B2F-8F18-425A-A5B6-2403A4828A0B}"/>
    <cellStyle name="Normal 13 2 3 2" xfId="2428" xr:uid="{0EB8EC6F-9562-4357-A716-2603F31DFF83}"/>
    <cellStyle name="Normal 13 2 3 2 2" xfId="3802" xr:uid="{CCB3C0AE-C940-4649-80F5-D8462F2C98A2}"/>
    <cellStyle name="Normal 13 2 3 2 2 2" xfId="9163" xr:uid="{B1755EE3-49F5-48FE-ACFD-F1227047BBB6}"/>
    <cellStyle name="Normal 13 2 3 2 2 2 2" xfId="16193" xr:uid="{6E7BF16B-A9F9-40D2-B64A-CF5324ECD5CA}"/>
    <cellStyle name="Normal 13 2 3 2 2 3" xfId="11305" xr:uid="{631AC418-CD77-405F-AB55-937F0F74312C}"/>
    <cellStyle name="Normal 13 2 3 2 3" xfId="4616" xr:uid="{74C0B8C3-393E-4BBD-8B54-B0B20616BA26}"/>
    <cellStyle name="Normal 13 2 3 2 3 2" xfId="12015" xr:uid="{1BE70F1B-631B-4CA1-85FE-A93B2C77AB27}"/>
    <cellStyle name="Normal 13 2 3 2 4" xfId="6154" xr:uid="{22E16BE3-74C4-4FA0-98AA-F5953C4A72C5}"/>
    <cellStyle name="Normal 13 2 3 2 4 2" xfId="13337" xr:uid="{CA89F479-2C9E-404A-A1C6-7F36346EB44A}"/>
    <cellStyle name="Normal 13 2 3 2 5" xfId="6723" xr:uid="{3B6764C6-AF6F-410C-9F5C-A12232C093F5}"/>
    <cellStyle name="Normal 13 2 3 2 5 2" xfId="13916" xr:uid="{61062A92-5929-4C04-BCFA-2FB6224C6C64}"/>
    <cellStyle name="Normal 13 2 3 2 6" xfId="8584" xr:uid="{6B440C6A-8DE4-438E-91D6-964CD4BED0E1}"/>
    <cellStyle name="Normal 13 2 3 2 6 2" xfId="15612" xr:uid="{2E996711-8C3F-4530-9124-2AA68CAA9EDF}"/>
    <cellStyle name="Normal 13 2 3 2 7" xfId="10369" xr:uid="{55B5A436-5476-4B69-8D2A-51473A810914}"/>
    <cellStyle name="Normal 13 2 3 3" xfId="3801" xr:uid="{86684674-592D-4A5D-88DA-29B122FBBFB9}"/>
    <cellStyle name="Normal 13 2 3 3 2" xfId="8874" xr:uid="{6CE30116-264D-4A3B-861F-AD9D74B460D0}"/>
    <cellStyle name="Normal 13 2 3 3 2 2" xfId="15904" xr:uid="{E0BA7108-633F-4368-884E-044A8E384FD3}"/>
    <cellStyle name="Normal 13 2 3 3 3" xfId="11304" xr:uid="{C4FE965B-AD7F-4669-87C2-9B0A2F622601}"/>
    <cellStyle name="Normal 13 2 3 4" xfId="4316" xr:uid="{717586DD-B5AC-4BCA-B314-4BCC077366D2}"/>
    <cellStyle name="Normal 13 2 3 4 2" xfId="11718" xr:uid="{05909A36-7DE2-4A11-A8EA-93317B1EBA11}"/>
    <cellStyle name="Normal 13 2 3 5" xfId="5865" xr:uid="{D799BFB6-D525-4358-9D05-A607FFDFF70D}"/>
    <cellStyle name="Normal 13 2 3 5 2" xfId="13048" xr:uid="{0EBB8A6D-A49C-49C6-9977-915546985EEA}"/>
    <cellStyle name="Normal 13 2 3 6" xfId="6434" xr:uid="{CD43ADF3-CCE1-4515-A92E-939DC79D1430}"/>
    <cellStyle name="Normal 13 2 3 6 2" xfId="13627" xr:uid="{09B7B6CA-4750-470F-92A1-AEDF09AE3C1B}"/>
    <cellStyle name="Normal 13 2 3 7" xfId="8295" xr:uid="{EEFCEFCF-8785-47AB-A322-E62327BE7208}"/>
    <cellStyle name="Normal 13 2 3 7 2" xfId="15323" xr:uid="{AB3C445E-B653-4641-86DA-E032D596099B}"/>
    <cellStyle name="Normal 13 2 3 8" xfId="10368" xr:uid="{F374A3C3-4E1B-4813-8995-926506163414}"/>
    <cellStyle name="Normal 13 2 4" xfId="2429" xr:uid="{FA435C26-1502-4780-A786-A6E2810E8C6F}"/>
    <cellStyle name="Normal 13 2 4 2" xfId="3803" xr:uid="{88CD2949-2BBA-486C-A003-72FF5E466735}"/>
    <cellStyle name="Normal 13 2 4 2 2" xfId="9020" xr:uid="{7D42E772-7E68-470A-B5B8-23747ABCD8C9}"/>
    <cellStyle name="Normal 13 2 4 2 2 2" xfId="16050" xr:uid="{2D88EA78-D7F2-486E-96C9-C1D0E73C0661}"/>
    <cellStyle name="Normal 13 2 4 2 3" xfId="11306" xr:uid="{4DEFD3CE-C9D7-4ECB-91C2-D5F656154B1B}"/>
    <cellStyle name="Normal 13 2 4 3" xfId="4473" xr:uid="{DEA8F59E-C992-46FF-83F4-726BEF497068}"/>
    <cellStyle name="Normal 13 2 4 3 2" xfId="11872" xr:uid="{CE0B69CD-6F3A-43A5-881E-0B9E8C515E70}"/>
    <cellStyle name="Normal 13 2 4 4" xfId="6011" xr:uid="{9D99ACF4-87CD-4F8F-B5CF-3DFEF27267AA}"/>
    <cellStyle name="Normal 13 2 4 4 2" xfId="13194" xr:uid="{268C2118-A79A-455E-A057-1036687E0FD2}"/>
    <cellStyle name="Normal 13 2 4 5" xfId="6580" xr:uid="{EE2B31ED-2E07-48B2-B01B-FBA01BE27367}"/>
    <cellStyle name="Normal 13 2 4 5 2" xfId="13773" xr:uid="{DF182035-6475-4185-9429-4D07238463BD}"/>
    <cellStyle name="Normal 13 2 4 6" xfId="8441" xr:uid="{FEA28BA6-0699-460F-87B0-E5CF052FBA8B}"/>
    <cellStyle name="Normal 13 2 4 6 2" xfId="15469" xr:uid="{D14CC862-BA71-4640-91BB-D28F039131F5}"/>
    <cellStyle name="Normal 13 2 4 7" xfId="10370" xr:uid="{AFD94F09-1A04-4084-BD8D-7FBB032C25F0}"/>
    <cellStyle name="Normal 13 2 5" xfId="2874" xr:uid="{B56670F3-CDF7-43DC-BF26-910C13304617}"/>
    <cellStyle name="Normal 13 2 5 2" xfId="5526" xr:uid="{07C29801-430E-4985-9DFF-D38ECAF6C73A}"/>
    <cellStyle name="Normal 13 2 5 2 2" xfId="12804" xr:uid="{D1A51A04-70D6-414C-A643-3D16E37F9C08}"/>
    <cellStyle name="Normal 13 2 5 3" xfId="7952" xr:uid="{4A021161-1C3F-4AD7-B241-BAE48AF5914A}"/>
    <cellStyle name="Normal 13 2 5 3 2" xfId="15038" xr:uid="{F9EC9C72-4D4B-4FEB-8DE3-1828E6BC52BC}"/>
    <cellStyle name="Normal 13 2 5 4" xfId="9269" xr:uid="{C6F8DB7C-DF95-4A20-ADC2-145C27BA0648}"/>
    <cellStyle name="Normal 13 2 5 4 2" xfId="16296" xr:uid="{394BF7EB-51F7-4199-B04E-18DD5D61CF38}"/>
    <cellStyle name="Normal 13 2 5 5" xfId="10538" xr:uid="{C5379D7F-AD5D-462D-A6E9-6FFD89301304}"/>
    <cellStyle name="Normal 13 2 6" xfId="3796" xr:uid="{44699606-9D35-4092-8AF8-F2CC888C83C7}"/>
    <cellStyle name="Normal 13 2 6 2" xfId="5527" xr:uid="{BECFA173-58CE-4556-85C8-FBEDAB32F08F}"/>
    <cellStyle name="Normal 13 2 6 2 2" xfId="12805" xr:uid="{9189FE82-AF2C-4F4E-84B0-09927F95F2A2}"/>
    <cellStyle name="Normal 13 2 6 3" xfId="7953" xr:uid="{1C3E57D1-39C1-4C05-8915-6133AAF9BA58}"/>
    <cellStyle name="Normal 13 2 6 3 2" xfId="15039" xr:uid="{62993F8E-7FC7-4D33-B668-4B647B974DD9}"/>
    <cellStyle name="Normal 13 2 6 4" xfId="9365" xr:uid="{AF6BE79F-AE2C-4B87-B972-86D777E4558E}"/>
    <cellStyle name="Normal 13 2 6 4 2" xfId="16348" xr:uid="{D08868B2-5C44-4B56-A6E5-725F4F236784}"/>
    <cellStyle name="Normal 13 2 6 5" xfId="11299" xr:uid="{BA443398-8A64-43AA-A52F-F1D6D8E90D75}"/>
    <cellStyle name="Normal 13 2 7" xfId="4158" xr:uid="{C4B7B73C-52EB-4BA6-9236-6339FD7A4C40}"/>
    <cellStyle name="Normal 13 2 7 2" xfId="9454" xr:uid="{124021C1-1AEE-46FB-B093-0CAB6A92761D}"/>
    <cellStyle name="Normal 13 2 7 2 2" xfId="16437" xr:uid="{AAEEB138-ED47-4985-8DC7-9242F6E43194}"/>
    <cellStyle name="Normal 13 2 7 3" xfId="11560" xr:uid="{15239064-01D5-4F42-A133-4C8A922B4FC0}"/>
    <cellStyle name="Normal 13 2 8" xfId="5722" xr:uid="{81AE1D6D-F46B-4FD6-9AF1-043F4514E6E7}"/>
    <cellStyle name="Normal 13 2 8 2" xfId="8731" xr:uid="{9C4D1F58-3A6A-4598-AA7E-7CFCC6F667EE}"/>
    <cellStyle name="Normal 13 2 8 2 2" xfId="15761" xr:uid="{CFAD80A0-685C-40A3-862F-04FDF1683620}"/>
    <cellStyle name="Normal 13 2 8 3" xfId="12905" xr:uid="{0BD84607-5617-40AF-AA18-E54DB7D419E0}"/>
    <cellStyle name="Normal 13 2 9" xfId="6291" xr:uid="{501238B9-6111-4DDD-BBBB-3A012C37C3AF}"/>
    <cellStyle name="Normal 13 2 9 2" xfId="13484" xr:uid="{1869AAD0-5BE9-44C8-99EA-0F8221E7F621}"/>
    <cellStyle name="Normal 13 3" xfId="2430" xr:uid="{91F3EACE-1862-47C3-B01D-5A733C57F27F}"/>
    <cellStyle name="Normal 13 3 2" xfId="2431" xr:uid="{514062A7-BD3A-4661-B154-09444F6B412A}"/>
    <cellStyle name="Normal 13 3 2 2" xfId="2432" xr:uid="{9BB3080D-00F6-49E5-8627-1288CD89241D}"/>
    <cellStyle name="Normal 13 3 2 2 2" xfId="3806" xr:uid="{B8C0B988-88D3-4D33-8D2D-D8101B3ADCF3}"/>
    <cellStyle name="Normal 13 3 2 2 2 2" xfId="9186" xr:uid="{5717EDDE-4729-4D7D-BB79-D9ECD7A909E8}"/>
    <cellStyle name="Normal 13 3 2 2 2 2 2" xfId="16216" xr:uid="{C40C9090-FE45-4EEA-BE0F-7C9194E5CF42}"/>
    <cellStyle name="Normal 13 3 2 2 2 3" xfId="11309" xr:uid="{73273A11-4EB1-4736-8080-912FCD034E10}"/>
    <cellStyle name="Normal 13 3 2 2 3" xfId="4639" xr:uid="{3F629CDA-42E9-42E5-9AC9-9BBC65F3514F}"/>
    <cellStyle name="Normal 13 3 2 2 3 2" xfId="12038" xr:uid="{BF4BA642-DEA2-47C9-82FA-84EB9F75BE4B}"/>
    <cellStyle name="Normal 13 3 2 2 4" xfId="6177" xr:uid="{5E550A64-0054-439C-B50F-68633B90AFC3}"/>
    <cellStyle name="Normal 13 3 2 2 4 2" xfId="13360" xr:uid="{72591244-12A2-4942-87D0-B51ACFF0A0B2}"/>
    <cellStyle name="Normal 13 3 2 2 5" xfId="6746" xr:uid="{53511851-75CE-4604-9673-FB07E2DF5346}"/>
    <cellStyle name="Normal 13 3 2 2 5 2" xfId="13939" xr:uid="{85F85AF2-B509-4698-A624-0706584B0E80}"/>
    <cellStyle name="Normal 13 3 2 2 6" xfId="8607" xr:uid="{037D9C7E-3A29-46CD-9101-E8DAD360FA41}"/>
    <cellStyle name="Normal 13 3 2 2 6 2" xfId="15635" xr:uid="{904DFB6C-8DD4-482D-BAAC-5824EEE7C7B5}"/>
    <cellStyle name="Normal 13 3 2 2 7" xfId="10373" xr:uid="{B017639A-89F8-4EEC-A599-E83F26E3AB08}"/>
    <cellStyle name="Normal 13 3 2 3" xfId="3805" xr:uid="{517D7BFF-ECCA-476F-9E1E-551B44734C52}"/>
    <cellStyle name="Normal 13 3 2 3 2" xfId="8897" xr:uid="{C66127DD-F3BF-4C2A-9F8F-344B18039153}"/>
    <cellStyle name="Normal 13 3 2 3 2 2" xfId="15927" xr:uid="{35CCE533-A434-4BDF-B773-3813628F8AD6}"/>
    <cellStyle name="Normal 13 3 2 3 3" xfId="11308" xr:uid="{91AE658D-423C-42BA-86CD-0AC4F4BDECE4}"/>
    <cellStyle name="Normal 13 3 2 4" xfId="4339" xr:uid="{BB34AC16-AFF4-40A9-97B5-E48C73F55AE8}"/>
    <cellStyle name="Normal 13 3 2 4 2" xfId="11741" xr:uid="{A60B81AD-27FF-4656-8ED1-361852C08BE7}"/>
    <cellStyle name="Normal 13 3 2 5" xfId="5888" xr:uid="{9131F110-7905-44C6-9D0B-D06642D7241B}"/>
    <cellStyle name="Normal 13 3 2 5 2" xfId="13071" xr:uid="{E693E244-8722-4A41-B40F-F18EB15A9BB4}"/>
    <cellStyle name="Normal 13 3 2 6" xfId="6457" xr:uid="{5E06CEF5-5F13-41DF-91CE-CEFF194534AC}"/>
    <cellStyle name="Normal 13 3 2 6 2" xfId="13650" xr:uid="{904C4E96-DB9F-44DB-B49E-80510F1E4C08}"/>
    <cellStyle name="Normal 13 3 2 7" xfId="8318" xr:uid="{0E38E1FC-1018-43FD-81CD-055043EDD7F0}"/>
    <cellStyle name="Normal 13 3 2 7 2" xfId="15346" xr:uid="{F1C91E33-EEFB-4192-A41E-26D1419F7005}"/>
    <cellStyle name="Normal 13 3 2 8" xfId="10372" xr:uid="{B3018C64-78AF-4992-81B8-5C7F0C45AB43}"/>
    <cellStyle name="Normal 13 3 3" xfId="2433" xr:uid="{869508E0-091E-46DC-88D5-DE1B554343BA}"/>
    <cellStyle name="Normal 13 3 3 2" xfId="3807" xr:uid="{7C114A96-0985-4F99-860B-40E2BFCD95D6}"/>
    <cellStyle name="Normal 13 3 3 2 2" xfId="9043" xr:uid="{E705F8B7-097D-4D21-9C71-6A58C7762EC4}"/>
    <cellStyle name="Normal 13 3 3 2 2 2" xfId="16073" xr:uid="{D62FB652-E4F1-4D27-9A70-324BAEC9A124}"/>
    <cellStyle name="Normal 13 3 3 2 3" xfId="11310" xr:uid="{9BF099E3-E43F-499E-B99D-F263BEDBDF94}"/>
    <cellStyle name="Normal 13 3 3 3" xfId="4496" xr:uid="{43434896-BE8A-428D-99F2-40E9E617D6A1}"/>
    <cellStyle name="Normal 13 3 3 3 2" xfId="11895" xr:uid="{3D2DCE56-1A56-4D73-B18A-D3FCC3FF0CDC}"/>
    <cellStyle name="Normal 13 3 3 4" xfId="6034" xr:uid="{0A4BECE5-65BE-45A2-8CB8-879D31AF2116}"/>
    <cellStyle name="Normal 13 3 3 4 2" xfId="13217" xr:uid="{EF39DEFB-4D71-4BE0-A809-E8E71B70F58A}"/>
    <cellStyle name="Normal 13 3 3 5" xfId="6603" xr:uid="{9B18607C-ABD3-495A-A1E0-0BE19D6A9038}"/>
    <cellStyle name="Normal 13 3 3 5 2" xfId="13796" xr:uid="{B657A014-AD0A-4A57-8F72-7EA495CF0180}"/>
    <cellStyle name="Normal 13 3 3 6" xfId="8464" xr:uid="{7B095AB4-F07B-45B8-9888-7CEE0200DAD0}"/>
    <cellStyle name="Normal 13 3 3 6 2" xfId="15492" xr:uid="{708255BE-84FA-467E-84C5-5B51F0F80DDC}"/>
    <cellStyle name="Normal 13 3 3 7" xfId="10374" xr:uid="{592EC660-EB57-4CE9-BAE8-73C2158A3C9A}"/>
    <cellStyle name="Normal 13 3 4" xfId="3804" xr:uid="{B1F35EBC-6585-4F86-9384-6DDE5151F854}"/>
    <cellStyle name="Normal 13 3 4 2" xfId="9388" xr:uid="{D3F1A371-99A2-498E-A9D4-13F6B3AB32D1}"/>
    <cellStyle name="Normal 13 3 4 2 2" xfId="16371" xr:uid="{B48FE09F-1C3A-4CD1-B842-710A64D80269}"/>
    <cellStyle name="Normal 13 3 4 3" xfId="11307" xr:uid="{F2114856-4F8A-45C0-A27E-B2993074E1E3}"/>
    <cellStyle name="Normal 13 3 5" xfId="4194" xr:uid="{DA14A468-6C05-4DD3-932C-9C3EB12F9033}"/>
    <cellStyle name="Normal 13 3 5 2" xfId="9477" xr:uid="{7040E4D5-CD0D-4CE1-93A2-066CFAF749D1}"/>
    <cellStyle name="Normal 13 3 5 2 2" xfId="16460" xr:uid="{2D74D51D-BD39-488D-BD5E-51870FF5F249}"/>
    <cellStyle name="Normal 13 3 5 3" xfId="11596" xr:uid="{C289C30B-AC3D-4752-9575-38048BA27757}"/>
    <cellStyle name="Normal 13 3 6" xfId="5745" xr:uid="{BE27F893-13D6-4356-91E0-A745A30DBE22}"/>
    <cellStyle name="Normal 13 3 6 2" xfId="8754" xr:uid="{0984451B-9E4B-44DC-833F-1209D383DA5D}"/>
    <cellStyle name="Normal 13 3 6 2 2" xfId="15784" xr:uid="{38C71719-0C12-410F-9C6C-43C4A40F6E74}"/>
    <cellStyle name="Normal 13 3 6 3" xfId="12928" xr:uid="{10183183-518D-407C-BDE7-76A193061A64}"/>
    <cellStyle name="Normal 13 3 7" xfId="6314" xr:uid="{FD02844C-EF55-490F-AE3C-15AF51BF12C3}"/>
    <cellStyle name="Normal 13 3 7 2" xfId="13507" xr:uid="{37A63F23-44BB-43DE-84F1-3A84CA50586C}"/>
    <cellStyle name="Normal 13 3 8" xfId="8175" xr:uid="{5951337D-84FB-4606-B60C-D05CB0847A95}"/>
    <cellStyle name="Normal 13 3 8 2" xfId="15203" xr:uid="{D4692F6A-8C8E-489A-9243-FF5049B357EF}"/>
    <cellStyle name="Normal 13 3 9" xfId="10371" xr:uid="{53419EE0-94D1-4309-8DCE-7AAF436A2997}"/>
    <cellStyle name="Normal 13 4" xfId="2434" xr:uid="{DAB04398-04B5-464C-A71F-2AD9358569B5}"/>
    <cellStyle name="Normal 13 4 2" xfId="2435" xr:uid="{BCC7C7E2-E7D3-4A04-A1C2-0355EEF2F28F}"/>
    <cellStyle name="Normal 13 4 2 2" xfId="2436" xr:uid="{5045CBDA-F914-416E-9C5B-C304149E0F22}"/>
    <cellStyle name="Normal 13 4 2 2 2" xfId="3810" xr:uid="{A4C512A6-D725-44EF-B5AC-5835B6C23748}"/>
    <cellStyle name="Normal 13 4 2 2 2 2" xfId="9140" xr:uid="{CA4E45E9-F179-4F64-BC27-191AECD95192}"/>
    <cellStyle name="Normal 13 4 2 2 2 2 2" xfId="16170" xr:uid="{A3DBD326-41C8-4258-95B9-44D6A299DACA}"/>
    <cellStyle name="Normal 13 4 2 2 2 3" xfId="11313" xr:uid="{95B96469-DAB2-4E28-97B3-E4F1DB91D8F8}"/>
    <cellStyle name="Normal 13 4 2 2 3" xfId="4593" xr:uid="{81540128-A30C-40F5-AB6D-791C14689ADC}"/>
    <cellStyle name="Normal 13 4 2 2 3 2" xfId="11992" xr:uid="{B41BEA86-2B01-4973-BC86-D02CB917BC6C}"/>
    <cellStyle name="Normal 13 4 2 2 4" xfId="6131" xr:uid="{4207564C-9AD1-4FEF-9557-22FA577E7543}"/>
    <cellStyle name="Normal 13 4 2 2 4 2" xfId="13314" xr:uid="{ED05CC41-1A6C-4D3F-9208-46A60819692B}"/>
    <cellStyle name="Normal 13 4 2 2 5" xfId="6700" xr:uid="{4F2106ED-8CC2-4BB7-B7A4-DD116B8A8561}"/>
    <cellStyle name="Normal 13 4 2 2 5 2" xfId="13893" xr:uid="{413F289B-0076-48DB-A89D-BB3FDD27AD1D}"/>
    <cellStyle name="Normal 13 4 2 2 6" xfId="8561" xr:uid="{03BB1B58-5D52-4A85-8A6C-27D9944F5A80}"/>
    <cellStyle name="Normal 13 4 2 2 6 2" xfId="15589" xr:uid="{6A651977-8FA2-4B24-8767-5EA9CF664EAB}"/>
    <cellStyle name="Normal 13 4 2 2 7" xfId="10377" xr:uid="{1BBD57A6-A029-495C-81DA-48B957780BDE}"/>
    <cellStyle name="Normal 13 4 2 3" xfId="3809" xr:uid="{239BEF63-356E-4F7A-A0C6-8D372EDC6204}"/>
    <cellStyle name="Normal 13 4 2 3 2" xfId="8851" xr:uid="{5E57C06B-C71E-46AE-8114-2A2F6500CBA1}"/>
    <cellStyle name="Normal 13 4 2 3 2 2" xfId="15881" xr:uid="{BF9F6B9F-39B8-4127-81A3-1297813743CB}"/>
    <cellStyle name="Normal 13 4 2 3 3" xfId="11312" xr:uid="{70099633-A316-4742-AD4C-D788C571A431}"/>
    <cellStyle name="Normal 13 4 2 4" xfId="4293" xr:uid="{38F22E25-C200-4A31-98F5-A44484A45EFE}"/>
    <cellStyle name="Normal 13 4 2 4 2" xfId="11695" xr:uid="{3601BE6F-F5E3-41E2-B71C-3FEDFD99B76B}"/>
    <cellStyle name="Normal 13 4 2 5" xfId="5842" xr:uid="{295719CF-E24B-49A7-BDFA-C00BB1F490CB}"/>
    <cellStyle name="Normal 13 4 2 5 2" xfId="13025" xr:uid="{DD164B78-B536-47A4-8DB2-5E1FD341342F}"/>
    <cellStyle name="Normal 13 4 2 6" xfId="6411" xr:uid="{BD8114E1-BDC5-453C-82A6-EDC2DDE6B7D9}"/>
    <cellStyle name="Normal 13 4 2 6 2" xfId="13604" xr:uid="{1941225D-CC7B-4A6C-B875-8A3536FA8F52}"/>
    <cellStyle name="Normal 13 4 2 7" xfId="8272" xr:uid="{48E91061-FBC2-4D5D-A2C2-276F402EFAFD}"/>
    <cellStyle name="Normal 13 4 2 7 2" xfId="15300" xr:uid="{8DF0222D-832B-4C2D-A7C2-E2696509047D}"/>
    <cellStyle name="Normal 13 4 2 8" xfId="10376" xr:uid="{53446AEC-0EBB-45B0-9598-1304B33E307A}"/>
    <cellStyle name="Normal 13 4 3" xfId="2437" xr:uid="{E8154E61-1579-49A6-8F71-626CB6773C78}"/>
    <cellStyle name="Normal 13 4 3 2" xfId="3811" xr:uid="{3E30EFB8-35FF-4DF6-8474-F0FA2B9EFE5D}"/>
    <cellStyle name="Normal 13 4 3 2 2" xfId="9000" xr:uid="{D1334198-3E3F-4A07-8EBB-4A52DC709534}"/>
    <cellStyle name="Normal 13 4 3 2 2 2" xfId="16030" xr:uid="{F86CDB71-3CA9-4A4E-AF9E-116CB9F85C02}"/>
    <cellStyle name="Normal 13 4 3 2 3" xfId="11314" xr:uid="{08E54217-B69A-4A0C-9983-A66AAEF7A95A}"/>
    <cellStyle name="Normal 13 4 3 3" xfId="4453" xr:uid="{F51BCA69-9E7D-4378-9D6F-4CEE8E795795}"/>
    <cellStyle name="Normal 13 4 3 3 2" xfId="11852" xr:uid="{FB0875D7-352B-4D63-AEF1-D515E1F359BB}"/>
    <cellStyle name="Normal 13 4 3 4" xfId="5991" xr:uid="{1C2958F3-EDD7-47C5-90C1-D8EAAF49CDCD}"/>
    <cellStyle name="Normal 13 4 3 4 2" xfId="13174" xr:uid="{7E3254AC-890D-45AC-B7E1-4356FA0428CA}"/>
    <cellStyle name="Normal 13 4 3 5" xfId="6560" xr:uid="{340526F6-D75F-4405-87DE-4D145F7647EF}"/>
    <cellStyle name="Normal 13 4 3 5 2" xfId="13753" xr:uid="{ACB6D472-D030-4DBD-BBAE-F16B941184C3}"/>
    <cellStyle name="Normal 13 4 3 6" xfId="8421" xr:uid="{A7E24763-4EB8-48D9-8CE3-4F61101F5B11}"/>
    <cellStyle name="Normal 13 4 3 6 2" xfId="15449" xr:uid="{10D0B0D8-BA89-4E72-BFB8-A4EB0FBE061B}"/>
    <cellStyle name="Normal 13 4 3 7" xfId="10378" xr:uid="{8EE98E64-0B92-4881-865B-D9B04F3C2D6E}"/>
    <cellStyle name="Normal 13 4 4" xfId="3808" xr:uid="{B36B23BA-6BFD-457F-A643-91BB802BE108}"/>
    <cellStyle name="Normal 13 4 4 2" xfId="8708" xr:uid="{BD7279B5-9BDD-40DE-BF40-3709F911D45E}"/>
    <cellStyle name="Normal 13 4 4 2 2" xfId="15738" xr:uid="{F050D889-31BB-41C7-86FA-09EAA3FF1813}"/>
    <cellStyle name="Normal 13 4 4 3" xfId="11311" xr:uid="{5D253889-41A0-42CA-BCEC-5D4167BC6B7B}"/>
    <cellStyle name="Normal 13 4 5" xfId="4124" xr:uid="{351885CB-542A-4E58-8730-748BFBF84014}"/>
    <cellStyle name="Normal 13 4 5 2" xfId="11526" xr:uid="{1A9F9D0C-9856-4876-BF6A-70B5A9F3808E}"/>
    <cellStyle name="Normal 13 4 6" xfId="5699" xr:uid="{DDEBD278-6AA4-4201-89F7-1579D79DC120}"/>
    <cellStyle name="Normal 13 4 6 2" xfId="12882" xr:uid="{D6278F96-FB89-473E-B4E9-3B9596B76DD8}"/>
    <cellStyle name="Normal 13 4 7" xfId="6268" xr:uid="{CEA20D9C-B20B-4C97-B825-FA1D6F6F0710}"/>
    <cellStyle name="Normal 13 4 7 2" xfId="13461" xr:uid="{90E242AE-990F-4947-AE92-EB2B68FAE82B}"/>
    <cellStyle name="Normal 13 4 8" xfId="8129" xr:uid="{1A9A5014-8228-4338-8BC6-99DFEF759C1C}"/>
    <cellStyle name="Normal 13 4 8 2" xfId="15157" xr:uid="{F8455F6E-FBA0-4B87-B00D-4FD461E530DE}"/>
    <cellStyle name="Normal 13 4 9" xfId="10375" xr:uid="{D07EB9CC-DA02-46A7-A1F9-90402B3B658D}"/>
    <cellStyle name="Normal 13 5" xfId="2438" xr:uid="{E3CAD834-5522-4014-835E-3FB7D5A2F2CE}"/>
    <cellStyle name="Normal 13 5 2" xfId="2439" xr:uid="{B330CDFC-E614-4713-9890-13BA74FCB909}"/>
    <cellStyle name="Normal 13 5 2 2" xfId="2440" xr:uid="{0DCF3836-8B42-440D-AF3D-DA535A7CB745}"/>
    <cellStyle name="Normal 13 5 2 2 2" xfId="3814" xr:uid="{AEF70149-52EA-49E3-A643-B0158F697EC2}"/>
    <cellStyle name="Normal 13 5 2 2 2 2" xfId="9123" xr:uid="{C06F0EC8-5D15-4D30-93AF-AC7AF38C3501}"/>
    <cellStyle name="Normal 13 5 2 2 2 2 2" xfId="16153" xr:uid="{10823D38-B7B5-4B75-95D9-FC96B7B0D1B4}"/>
    <cellStyle name="Normal 13 5 2 2 2 3" xfId="11317" xr:uid="{DA2C57CC-B228-452C-88ED-3C738A342C5A}"/>
    <cellStyle name="Normal 13 5 2 2 3" xfId="4576" xr:uid="{C34171F8-52AC-4DF8-847B-D752CA917641}"/>
    <cellStyle name="Normal 13 5 2 2 3 2" xfId="11975" xr:uid="{265C1421-3967-4335-A4F9-BC91346F6807}"/>
    <cellStyle name="Normal 13 5 2 2 4" xfId="6114" xr:uid="{9C22E24E-C925-47EC-8196-1E3C8FA13135}"/>
    <cellStyle name="Normal 13 5 2 2 4 2" xfId="13297" xr:uid="{3D68E17D-B6E6-4CD6-B74E-C3ED3AD57A1A}"/>
    <cellStyle name="Normal 13 5 2 2 5" xfId="6683" xr:uid="{B8D37618-DA64-43F7-AB0F-BD5544B63D37}"/>
    <cellStyle name="Normal 13 5 2 2 5 2" xfId="13876" xr:uid="{987E3DAE-D0C9-4B08-9ABB-7EBF5AF8D331}"/>
    <cellStyle name="Normal 13 5 2 2 6" xfId="8544" xr:uid="{B0325DFE-5AA3-4ACC-AB57-D9283483B0F7}"/>
    <cellStyle name="Normal 13 5 2 2 6 2" xfId="15572" xr:uid="{684C80E6-1CD6-46C9-B755-C39256AC396E}"/>
    <cellStyle name="Normal 13 5 2 2 7" xfId="10381" xr:uid="{C8881F3C-E974-443C-B89C-4AC26436E8FD}"/>
    <cellStyle name="Normal 13 5 2 3" xfId="3813" xr:uid="{B6492FE2-C4D4-4BE9-8B4A-A9B0CCD6F7D2}"/>
    <cellStyle name="Normal 13 5 2 3 2" xfId="8834" xr:uid="{33FC7049-B2AA-4F65-8803-A2153BCE21C4}"/>
    <cellStyle name="Normal 13 5 2 3 2 2" xfId="15864" xr:uid="{7D429173-CC15-4A49-B6EB-38C964DEE35C}"/>
    <cellStyle name="Normal 13 5 2 3 3" xfId="11316" xr:uid="{721C2012-4D28-4338-812A-527E844398C0}"/>
    <cellStyle name="Normal 13 5 2 4" xfId="4276" xr:uid="{1677931F-14CE-4412-8368-D3E6B896D47F}"/>
    <cellStyle name="Normal 13 5 2 4 2" xfId="11678" xr:uid="{FA81EC66-68F0-4B56-BF00-A91764736BF9}"/>
    <cellStyle name="Normal 13 5 2 5" xfId="5825" xr:uid="{3DD5167E-5318-4A86-BEE1-EDB4C1925DC0}"/>
    <cellStyle name="Normal 13 5 2 5 2" xfId="13008" xr:uid="{E5B6A239-FEC2-4EDA-A0CB-B36C770922B1}"/>
    <cellStyle name="Normal 13 5 2 6" xfId="6394" xr:uid="{63518C43-0367-45E4-83BA-9E9E8EF302BD}"/>
    <cellStyle name="Normal 13 5 2 6 2" xfId="13587" xr:uid="{756B5AA7-B163-45A2-BC45-41E54E5CDDB9}"/>
    <cellStyle name="Normal 13 5 2 7" xfId="8255" xr:uid="{E8D26479-2952-4907-8D06-FCE03A6851C0}"/>
    <cellStyle name="Normal 13 5 2 7 2" xfId="15283" xr:uid="{B04B7255-D5D1-49B8-8409-CA2445AB59A8}"/>
    <cellStyle name="Normal 13 5 2 8" xfId="10380" xr:uid="{1BD82230-3D9A-4E2B-B04D-35076F7D9C2E}"/>
    <cellStyle name="Normal 13 5 3" xfId="2441" xr:uid="{839207D8-1747-4773-89E4-5D38CAC3273F}"/>
    <cellStyle name="Normal 13 5 3 2" xfId="3815" xr:uid="{F971E56E-1BE1-4280-AE2C-1DBD8834FF2A}"/>
    <cellStyle name="Normal 13 5 3 2 2" xfId="8983" xr:uid="{757E0C41-08DA-4902-8ED2-EB1268C78FCA}"/>
    <cellStyle name="Normal 13 5 3 2 2 2" xfId="16013" xr:uid="{CFF14FC7-830C-4FF0-B07C-29A71D904559}"/>
    <cellStyle name="Normal 13 5 3 2 3" xfId="11318" xr:uid="{335F49BC-E1AC-4114-891C-9FFF3136A280}"/>
    <cellStyle name="Normal 13 5 3 3" xfId="4436" xr:uid="{01FCEA3B-1761-4492-BD9E-261B8F9E0D35}"/>
    <cellStyle name="Normal 13 5 3 3 2" xfId="11835" xr:uid="{08C9C687-4D23-4327-B02E-C75A462D15C7}"/>
    <cellStyle name="Normal 13 5 3 4" xfId="5974" xr:uid="{D95505B9-044C-4083-BB45-7961039C6BBA}"/>
    <cellStyle name="Normal 13 5 3 4 2" xfId="13157" xr:uid="{61D50B3A-9C06-42F0-AA91-1DD1D51F244C}"/>
    <cellStyle name="Normal 13 5 3 5" xfId="6543" xr:uid="{874E9F3D-8615-42C5-AB08-427F3AB96682}"/>
    <cellStyle name="Normal 13 5 3 5 2" xfId="13736" xr:uid="{2C594C8E-052E-4C02-ADF5-AF34AC351B0E}"/>
    <cellStyle name="Normal 13 5 3 6" xfId="8404" xr:uid="{61DFC22D-4E80-4B34-A78D-BA5E5689F2AB}"/>
    <cellStyle name="Normal 13 5 3 6 2" xfId="15432" xr:uid="{9C755224-E867-418F-9FA9-B67981D007A2}"/>
    <cellStyle name="Normal 13 5 3 7" xfId="10382" xr:uid="{A50B81EB-0D12-46F8-A40D-DE85C2FCC55F}"/>
    <cellStyle name="Normal 13 5 4" xfId="3812" xr:uid="{D17C4390-70ED-4BA8-B357-E4115B779F15}"/>
    <cellStyle name="Normal 13 5 4 2" xfId="8691" xr:uid="{F7110661-3770-4C4B-B365-3B2D3244E2E3}"/>
    <cellStyle name="Normal 13 5 4 2 2" xfId="15721" xr:uid="{68468015-CC1B-4918-B96E-A63DCE52FD31}"/>
    <cellStyle name="Normal 13 5 4 3" xfId="11315" xr:uid="{BC3992A5-2164-4CAC-86E7-68BBC2483EA5}"/>
    <cellStyle name="Normal 13 5 5" xfId="4107" xr:uid="{AE1560D6-2757-4D71-BA1E-52C8946AB8CD}"/>
    <cellStyle name="Normal 13 5 5 2" xfId="11509" xr:uid="{5A0C918D-A911-4200-82D1-431834AAFA22}"/>
    <cellStyle name="Normal 13 5 6" xfId="5682" xr:uid="{C31FE8A0-A58F-4EE3-A9E7-A6DD4CC4DB1F}"/>
    <cellStyle name="Normal 13 5 6 2" xfId="12865" xr:uid="{88E236CB-776D-402E-9641-334E6BB6A602}"/>
    <cellStyle name="Normal 13 5 7" xfId="6251" xr:uid="{DCE54BDF-0E5A-4D38-8FD1-88C87437BD70}"/>
    <cellStyle name="Normal 13 5 7 2" xfId="13444" xr:uid="{5A7D247E-784D-4EF2-BC92-8346F0FD8919}"/>
    <cellStyle name="Normal 13 5 8" xfId="8112" xr:uid="{E4F2AAF1-7359-4356-AB59-299D1C5B30F6}"/>
    <cellStyle name="Normal 13 5 8 2" xfId="15140" xr:uid="{F5458A7B-B74A-4354-9AD3-0FC890BD5E77}"/>
    <cellStyle name="Normal 13 5 9" xfId="10379" xr:uid="{1871719F-D6F9-4163-951B-FC5A23F5E816}"/>
    <cellStyle name="Normal 13 6" xfId="2442" xr:uid="{3E146504-F14E-4944-AAFC-23DBF4AF9066}"/>
    <cellStyle name="Normal 13 6 2" xfId="2443" xr:uid="{3B6EB1C4-3031-4D3D-A9E4-1A487B070137}"/>
    <cellStyle name="Normal 13 6 2 2" xfId="2444" xr:uid="{69D510E4-6411-473F-A8A4-3286ECA99AD2}"/>
    <cellStyle name="Normal 13 6 2 2 2" xfId="3818" xr:uid="{EEE87F64-A47C-494C-8E24-E2B4525C4C20}"/>
    <cellStyle name="Normal 13 6 2 2 2 2" xfId="9229" xr:uid="{92FA4B83-8457-433E-A4D8-48A8FE1896EC}"/>
    <cellStyle name="Normal 13 6 2 2 2 2 2" xfId="16259" xr:uid="{8F92FEEE-DD9F-4950-B8DE-9D848AE07107}"/>
    <cellStyle name="Normal 13 6 2 2 2 3" xfId="11321" xr:uid="{924CB1FE-D858-4CE2-9AFC-1022655AE480}"/>
    <cellStyle name="Normal 13 6 2 2 3" xfId="4682" xr:uid="{A2099E0D-7AE1-411A-A3C7-02F3AABF6A35}"/>
    <cellStyle name="Normal 13 6 2 2 3 2" xfId="12081" xr:uid="{E75A0078-9632-4F50-8E56-EE120C7B40F9}"/>
    <cellStyle name="Normal 13 6 2 2 4" xfId="6220" xr:uid="{AC1E2B52-3244-40D5-9552-79C62E20C869}"/>
    <cellStyle name="Normal 13 6 2 2 4 2" xfId="13403" xr:uid="{5F65EC66-33BD-4F6F-85C5-4B10C4283124}"/>
    <cellStyle name="Normal 13 6 2 2 5" xfId="6789" xr:uid="{2698C548-1C7F-45AC-9B13-55F9D4F48B85}"/>
    <cellStyle name="Normal 13 6 2 2 5 2" xfId="13982" xr:uid="{B78DEB7D-329B-4693-B799-2EA681CB6585}"/>
    <cellStyle name="Normal 13 6 2 2 6" xfId="8650" xr:uid="{1A4090CA-FC6C-488F-B46D-F680BADC3D62}"/>
    <cellStyle name="Normal 13 6 2 2 6 2" xfId="15678" xr:uid="{200A3BC1-7C82-4506-B3A5-FBB0F9897414}"/>
    <cellStyle name="Normal 13 6 2 2 7" xfId="10385" xr:uid="{7E180451-EAB5-48D7-B05C-1DF93AC3AD1D}"/>
    <cellStyle name="Normal 13 6 2 3" xfId="3817" xr:uid="{6014A612-DF3B-4979-95EA-3A6340706A89}"/>
    <cellStyle name="Normal 13 6 2 3 2" xfId="8940" xr:uid="{EAE123DD-6FB1-4218-A8E4-C4CB5EABE8FE}"/>
    <cellStyle name="Normal 13 6 2 3 2 2" xfId="15970" xr:uid="{BC460533-DA6E-4310-A18F-00DAD38BA7D6}"/>
    <cellStyle name="Normal 13 6 2 3 3" xfId="11320" xr:uid="{41735DCE-FA74-4377-A48A-ECEA8EDB59CA}"/>
    <cellStyle name="Normal 13 6 2 4" xfId="4382" xr:uid="{CA31D027-752E-4437-8833-7411859ACD53}"/>
    <cellStyle name="Normal 13 6 2 4 2" xfId="11784" xr:uid="{7404DBA9-2F32-41BC-A50A-59829D2DD328}"/>
    <cellStyle name="Normal 13 6 2 5" xfId="5931" xr:uid="{B7911312-5B7D-4A44-BB7D-EDBBE00E40CA}"/>
    <cellStyle name="Normal 13 6 2 5 2" xfId="13114" xr:uid="{66C9B888-0E7D-4DC2-A42F-52DEBF68999A}"/>
    <cellStyle name="Normal 13 6 2 6" xfId="6500" xr:uid="{C0D117B4-2A1C-4BE9-827B-7CA809BBA181}"/>
    <cellStyle name="Normal 13 6 2 6 2" xfId="13693" xr:uid="{9E79A8AF-33F3-4521-A077-38B83BC8C4B9}"/>
    <cellStyle name="Normal 13 6 2 7" xfId="8361" xr:uid="{B0963A62-8763-4DF2-B00A-63186B7DAF65}"/>
    <cellStyle name="Normal 13 6 2 7 2" xfId="15389" xr:uid="{185E0BC5-DF8B-4401-8F0A-FB149897D001}"/>
    <cellStyle name="Normal 13 6 2 8" xfId="10384" xr:uid="{D1494843-1E4F-49D9-BBB2-9BEC1D706A74}"/>
    <cellStyle name="Normal 13 6 3" xfId="2445" xr:uid="{A8254C99-5507-4C5E-A521-172CF5C5B207}"/>
    <cellStyle name="Normal 13 6 3 2" xfId="3819" xr:uid="{B5E7E4C7-9F1D-477A-96E2-1F994D53F622}"/>
    <cellStyle name="Normal 13 6 3 2 2" xfId="9086" xr:uid="{E247748E-CF59-4F00-82FC-931F4DF40985}"/>
    <cellStyle name="Normal 13 6 3 2 2 2" xfId="16116" xr:uid="{33BA6ABD-F8F5-49E5-9000-B9047783DEFD}"/>
    <cellStyle name="Normal 13 6 3 2 3" xfId="11322" xr:uid="{14AC956A-23D7-4EB5-96D8-1194BBB410AC}"/>
    <cellStyle name="Normal 13 6 3 3" xfId="4539" xr:uid="{E990833D-C43F-4086-B8A2-A4C8C273F217}"/>
    <cellStyle name="Normal 13 6 3 3 2" xfId="11938" xr:uid="{93BC450C-7C53-4D41-8E87-DA120A4AEFB6}"/>
    <cellStyle name="Normal 13 6 3 4" xfId="6077" xr:uid="{C8BB1A02-F690-407F-8C1B-05CAD4508C69}"/>
    <cellStyle name="Normal 13 6 3 4 2" xfId="13260" xr:uid="{CFCC98A0-54ED-4C2D-AE8E-02D8880438F7}"/>
    <cellStyle name="Normal 13 6 3 5" xfId="6646" xr:uid="{FE285BFD-DAD5-4F5A-A9D0-42431D576517}"/>
    <cellStyle name="Normal 13 6 3 5 2" xfId="13839" xr:uid="{0F4CAC9E-9CC3-4F2D-9932-EB0186527806}"/>
    <cellStyle name="Normal 13 6 3 6" xfId="8507" xr:uid="{7247DA6D-833B-488C-B30A-8EF8622CE35C}"/>
    <cellStyle name="Normal 13 6 3 6 2" xfId="15535" xr:uid="{828117FE-502F-45F2-BF37-FEC2218C4AE8}"/>
    <cellStyle name="Normal 13 6 3 7" xfId="10386" xr:uid="{47C493A7-5B12-4B90-9784-4FDA9B40BDC5}"/>
    <cellStyle name="Normal 13 6 4" xfId="3816" xr:uid="{8CB85610-CCD3-4DD3-BDF3-7AB011CE58AD}"/>
    <cellStyle name="Normal 13 6 4 2" xfId="8797" xr:uid="{1CE6E73E-AD2A-40E3-871B-FB7E209448BD}"/>
    <cellStyle name="Normal 13 6 4 2 2" xfId="15827" xr:uid="{68720092-D5A4-4814-9EF0-0EA1411AFC97}"/>
    <cellStyle name="Normal 13 6 4 3" xfId="11319" xr:uid="{BCF5F544-14E7-4465-9991-5A2F38C210A3}"/>
    <cellStyle name="Normal 13 6 5" xfId="4237" xr:uid="{342951C6-24BE-4D69-9775-255000FBED6E}"/>
    <cellStyle name="Normal 13 6 5 2" xfId="11639" xr:uid="{AB6AFAC9-D5B3-4266-835B-4DC1B80ED5DA}"/>
    <cellStyle name="Normal 13 6 6" xfId="5788" xr:uid="{04FFB543-6E23-4442-927D-46A30136E42D}"/>
    <cellStyle name="Normal 13 6 6 2" xfId="12971" xr:uid="{A3DD6562-874D-4234-885E-4A8BC9E5AF4C}"/>
    <cellStyle name="Normal 13 6 7" xfId="6357" xr:uid="{304E99B6-0F11-41DF-9309-1FA42F82729D}"/>
    <cellStyle name="Normal 13 6 7 2" xfId="13550" xr:uid="{D52BBA83-0362-4B82-BE14-56EC9110EC18}"/>
    <cellStyle name="Normal 13 6 8" xfId="8218" xr:uid="{AFB87EA2-D9A2-44B8-A742-673959390971}"/>
    <cellStyle name="Normal 13 6 8 2" xfId="15246" xr:uid="{8B85ED95-53BC-4FE0-AFB9-A6F712B8AB61}"/>
    <cellStyle name="Normal 13 6 9" xfId="10383" xr:uid="{97201490-C6CE-4C39-B640-CC6ED2067DA7}"/>
    <cellStyle name="Normal 13 7" xfId="2446" xr:uid="{F76F8963-479F-419C-95A1-3A5627857027}"/>
    <cellStyle name="Normal 13 7 2" xfId="2447" xr:uid="{0C617D7D-D7EA-4BE6-9A13-5A8336AA3530}"/>
    <cellStyle name="Normal 13 7 2 2" xfId="3821" xr:uid="{7B91AABC-6169-4125-BE32-17196CB4C5F3}"/>
    <cellStyle name="Normal 13 7 2 2 2" xfId="9106" xr:uid="{D4EE200A-4A0D-40CB-BA10-CA6081990897}"/>
    <cellStyle name="Normal 13 7 2 2 2 2" xfId="16136" xr:uid="{97E1F328-044B-4EBF-A8C5-B23E1713FA3C}"/>
    <cellStyle name="Normal 13 7 2 2 3" xfId="11324" xr:uid="{DEA5F1C9-7EBB-4820-96E1-764E81922B54}"/>
    <cellStyle name="Normal 13 7 2 3" xfId="4559" xr:uid="{E3DA2DC7-55F6-4033-85BC-C169CE540F02}"/>
    <cellStyle name="Normal 13 7 2 3 2" xfId="11958" xr:uid="{EFE9E869-684B-466E-A953-6174AFAF4ED5}"/>
    <cellStyle name="Normal 13 7 2 4" xfId="6097" xr:uid="{F531B3CF-A258-4222-A09D-5D5A4A5B7794}"/>
    <cellStyle name="Normal 13 7 2 4 2" xfId="13280" xr:uid="{7C1F9AC8-B195-4B5F-A197-B346EB524B0D}"/>
    <cellStyle name="Normal 13 7 2 5" xfId="6666" xr:uid="{5051D0A4-7992-4107-9F53-FF5BA1DDDF52}"/>
    <cellStyle name="Normal 13 7 2 5 2" xfId="13859" xr:uid="{8D0F1541-79D6-4FAA-B46B-00D2D1DA408D}"/>
    <cellStyle name="Normal 13 7 2 6" xfId="8527" xr:uid="{52E424D1-343F-4EFF-8BFE-4088737C04D0}"/>
    <cellStyle name="Normal 13 7 2 6 2" xfId="15555" xr:uid="{8E91008A-F114-4A40-B70B-D5AC4795FAE6}"/>
    <cellStyle name="Normal 13 7 2 7" xfId="10388" xr:uid="{1E39F332-71D9-467F-9677-726187725B24}"/>
    <cellStyle name="Normal 13 7 3" xfId="3820" xr:uid="{7CA7D6BF-2228-458A-B01E-66D3FFEAD371}"/>
    <cellStyle name="Normal 13 7 3 2" xfId="8817" xr:uid="{701E09FF-5ECC-48AC-A390-90AEE2570E2C}"/>
    <cellStyle name="Normal 13 7 3 2 2" xfId="15847" xr:uid="{F898BD8A-FDE8-4439-8465-3BEC5FE04CB6}"/>
    <cellStyle name="Normal 13 7 3 3" xfId="11323" xr:uid="{BF7B898F-CF15-41BF-9F5D-27C68D774098}"/>
    <cellStyle name="Normal 13 7 4" xfId="4259" xr:uid="{3AB60E48-2D19-4C1B-90F1-CE1F71CB1544}"/>
    <cellStyle name="Normal 13 7 4 2" xfId="11661" xr:uid="{73AB123E-C173-40F9-ACA6-B6ED3FA92536}"/>
    <cellStyle name="Normal 13 7 5" xfId="5808" xr:uid="{A58BCDB4-E30B-433C-B5D8-A3A621A9446B}"/>
    <cellStyle name="Normal 13 7 5 2" xfId="12991" xr:uid="{D98DBE69-57D3-4501-A6D9-3F7D4D517424}"/>
    <cellStyle name="Normal 13 7 6" xfId="6377" xr:uid="{479B28D2-44F6-433B-BE74-9A7D93B5F989}"/>
    <cellStyle name="Normal 13 7 6 2" xfId="13570" xr:uid="{CD2ACD9B-44E3-4194-AAAD-56D58E7055D1}"/>
    <cellStyle name="Normal 13 7 7" xfId="8238" xr:uid="{AA63698E-678C-474B-8ADF-0CABAE3C3CED}"/>
    <cellStyle name="Normal 13 7 7 2" xfId="15266" xr:uid="{3CAB7EBF-A3CA-4500-8EF5-8EC65C4A42A1}"/>
    <cellStyle name="Normal 13 7 8" xfId="10387" xr:uid="{5F78A79B-5CFE-4D68-94A5-5CF45FC84F38}"/>
    <cellStyle name="Normal 13 8" xfId="2448" xr:uid="{8A26B30B-7210-41F2-A1F9-E9C64705DE60}"/>
    <cellStyle name="Normal 13 8 2" xfId="3822" xr:uid="{1D6964A0-CDF6-4D19-BD23-AC2C4DC81FF9}"/>
    <cellStyle name="Normal 13 8 2 2" xfId="8962" xr:uid="{174D638F-F91A-41CC-A337-D6ABCBDBE8A0}"/>
    <cellStyle name="Normal 13 8 2 2 2" xfId="15992" xr:uid="{2F150733-82EF-4B59-8F2F-32429C2B316A}"/>
    <cellStyle name="Normal 13 8 2 3" xfId="11325" xr:uid="{12996AA6-7DA5-47E8-9FDB-BE9012D488E8}"/>
    <cellStyle name="Normal 13 8 3" xfId="4412" xr:uid="{D9209D36-0517-4EFF-AE15-43FF7009DB2C}"/>
    <cellStyle name="Normal 13 8 3 2" xfId="11811" xr:uid="{4F0A0FD8-B5DF-42E0-B90D-B66E6937FEC9}"/>
    <cellStyle name="Normal 13 8 4" xfId="5953" xr:uid="{DDD0730C-518A-4478-A961-0262BD7B57C9}"/>
    <cellStyle name="Normal 13 8 4 2" xfId="13136" xr:uid="{249E8ECA-580D-4824-897E-C853D48B0697}"/>
    <cellStyle name="Normal 13 8 5" xfId="6522" xr:uid="{F19C07EA-1583-4212-BF59-D30E1CFE9FA2}"/>
    <cellStyle name="Normal 13 8 5 2" xfId="13715" xr:uid="{BF9BD2B3-0C4E-4455-92C6-94FA2BE7440B}"/>
    <cellStyle name="Normal 13 8 6" xfId="8383" xr:uid="{2186CD4E-E67F-4D27-BF62-52C1822A21FA}"/>
    <cellStyle name="Normal 13 8 6 2" xfId="15411" xr:uid="{5F16F6BF-BEA9-4A9B-B603-FAB006E5C94A}"/>
    <cellStyle name="Normal 13 8 7" xfId="10389" xr:uid="{5FEFBE8E-6E91-458E-B941-C780815B805A}"/>
    <cellStyle name="Normal 13 9" xfId="2842" xr:uid="{B0A0C41E-BB25-42E2-807A-28E20BC07EF1}"/>
    <cellStyle name="Normal 13 9 2" xfId="4036" xr:uid="{8D9BF579-3528-4C37-A4BF-044F4FFFE0DC}"/>
    <cellStyle name="Normal 13 9 2 2" xfId="11441" xr:uid="{304D643C-5A29-40DD-9CBF-42B7DA59BB0A}"/>
    <cellStyle name="Normal 13 9 3" xfId="5528" xr:uid="{367E704F-1D30-4362-80CB-1EB2588B0376}"/>
    <cellStyle name="Normal 13 9 3 2" xfId="12806" xr:uid="{D8BE30DE-4BDA-4125-BFFC-661B385E6D5C}"/>
    <cellStyle name="Normal 13 9 4" xfId="7954" xr:uid="{DF033B18-F793-4227-8C01-24D0FE3991D6}"/>
    <cellStyle name="Normal 13 9 4 2" xfId="15040" xr:uid="{FD6EED99-0487-4C20-A31D-9DA084B5AF60}"/>
    <cellStyle name="Normal 13 9 5" xfId="9268" xr:uid="{A8BE1E1F-4F62-40FD-BDFE-A6CC54E12D96}"/>
    <cellStyle name="Normal 13 9 5 2" xfId="16295" xr:uid="{980097E8-F246-4910-B150-BC06BEAD8214}"/>
    <cellStyle name="Normal 13 9 6" xfId="10504" xr:uid="{22A36177-6480-4A9C-B78F-FB09388BF7A2}"/>
    <cellStyle name="Normal 14" xfId="109" xr:uid="{00000000-0005-0000-0000-000078000000}"/>
    <cellStyle name="Normal 14 10" xfId="6271" xr:uid="{60246C6D-9519-40DF-A094-83B4C63F73AA}"/>
    <cellStyle name="Normal 14 10 2" xfId="9523" xr:uid="{809A0C2A-3167-4979-9A55-CE5B2D46B57B}"/>
    <cellStyle name="Normal 14 10 2 2" xfId="16506" xr:uid="{12970EFB-85D4-4FE9-B76D-00524BA5DEE4}"/>
    <cellStyle name="Normal 14 10 3" xfId="13464" xr:uid="{CA108DD7-D05C-4D38-BE7B-E8EF6E56BD73}"/>
    <cellStyle name="Normal 14 11" xfId="8711" xr:uid="{52DD616D-5EE3-44C8-A959-2615CA2E98A1}"/>
    <cellStyle name="Normal 14 11 2" xfId="15741" xr:uid="{F89F366A-8B18-40BF-A412-252C72A07720}"/>
    <cellStyle name="Normal 14 12" xfId="8132" xr:uid="{B43EDA06-002E-4899-AF0A-23973F64CCE3}"/>
    <cellStyle name="Normal 14 12 2" xfId="15160" xr:uid="{CF516D77-3619-42B4-ACBD-8DDF35374744}"/>
    <cellStyle name="Normal 14 13" xfId="2449" xr:uid="{CAE86339-BC12-4330-B94F-9630E7DDF263}"/>
    <cellStyle name="Normal 14 14" xfId="9528" xr:uid="{A5010749-46D2-4A22-A2B6-4A6116A4B116}"/>
    <cellStyle name="Normal 14 15" xfId="9602" xr:uid="{434BFC29-91E7-45D2-AE2D-24262F965560}"/>
    <cellStyle name="Normal 14 16" xfId="1163" xr:uid="{B3F74BAC-AA64-4D0C-B159-512FC34377C0}"/>
    <cellStyle name="Normal 14 2" xfId="2450" xr:uid="{8E2A566D-9159-4A3D-8CA8-5ECB321ED8E7}"/>
    <cellStyle name="Normal 14 2 10" xfId="10390" xr:uid="{FA01F47F-9EA9-474F-9913-36B14B33A89C}"/>
    <cellStyle name="Normal 14 2 2" xfId="2451" xr:uid="{884B0994-65D7-453D-B042-BF2CE654DAC7}"/>
    <cellStyle name="Normal 14 2 2 2" xfId="2452" xr:uid="{07FC52C2-46D5-4FEC-9C6F-D29F3FB65C2C}"/>
    <cellStyle name="Normal 14 2 2 2 2" xfId="2453" xr:uid="{3BA6627C-B601-486C-AF04-C837DAA25844}"/>
    <cellStyle name="Normal 14 2 2 2 2 2" xfId="3826" xr:uid="{0D99DAC1-629B-4671-9B3E-C06CAFFCA290}"/>
    <cellStyle name="Normal 14 2 2 2 2 2 2" xfId="9212" xr:uid="{FB1DB74B-0440-485C-AABC-B71144950786}"/>
    <cellStyle name="Normal 14 2 2 2 2 2 2 2" xfId="16242" xr:uid="{091ACE67-7D73-45EC-94E8-E15E36F5BAC7}"/>
    <cellStyle name="Normal 14 2 2 2 2 2 3" xfId="11329" xr:uid="{873C3479-00D1-4467-A1E4-D6801EEB8BEC}"/>
    <cellStyle name="Normal 14 2 2 2 2 3" xfId="4665" xr:uid="{8D72FD36-6C04-4B7F-82BB-759890BFBE44}"/>
    <cellStyle name="Normal 14 2 2 2 2 3 2" xfId="12064" xr:uid="{8623A4CC-BAF7-4E4C-AE2F-5352BB2C799D}"/>
    <cellStyle name="Normal 14 2 2 2 2 4" xfId="6203" xr:uid="{AD6360FB-A76A-4927-B7D1-E72C37A13EEE}"/>
    <cellStyle name="Normal 14 2 2 2 2 4 2" xfId="13386" xr:uid="{B569EE84-BC3D-48D0-8185-2BFD3925A04F}"/>
    <cellStyle name="Normal 14 2 2 2 2 5" xfId="6772" xr:uid="{291A1163-1B50-4E19-8A61-54C1E2DB7330}"/>
    <cellStyle name="Normal 14 2 2 2 2 5 2" xfId="13965" xr:uid="{C26C55BD-A096-498A-8361-622C337E16A7}"/>
    <cellStyle name="Normal 14 2 2 2 2 6" xfId="8633" xr:uid="{6264EDFB-7991-4175-8DA0-68FCD8D764B1}"/>
    <cellStyle name="Normal 14 2 2 2 2 6 2" xfId="15661" xr:uid="{3E16B8E7-89EC-49E3-B90A-A011D36B4B0D}"/>
    <cellStyle name="Normal 14 2 2 2 2 7" xfId="10393" xr:uid="{F44C237B-100B-4EB4-9E3B-6948A75BF4A5}"/>
    <cellStyle name="Normal 14 2 2 2 3" xfId="3825" xr:uid="{7AAB5B3B-1B7D-4871-91DD-E6F884EF3625}"/>
    <cellStyle name="Normal 14 2 2 2 3 2" xfId="8923" xr:uid="{40E32AE9-5A26-4821-BD84-2D0049D6C706}"/>
    <cellStyle name="Normal 14 2 2 2 3 2 2" xfId="15953" xr:uid="{AC630129-69DE-451F-8FB8-C4ABF47EC01D}"/>
    <cellStyle name="Normal 14 2 2 2 3 3" xfId="11328" xr:uid="{071A6BA3-B3A9-456F-9BE5-ACD26A273526}"/>
    <cellStyle name="Normal 14 2 2 2 4" xfId="4365" xr:uid="{6E823AD8-4884-4737-AA2A-F53F808F64F0}"/>
    <cellStyle name="Normal 14 2 2 2 4 2" xfId="11767" xr:uid="{8C8D890F-FAE5-4678-90EF-0DD2F5EC1EC5}"/>
    <cellStyle name="Normal 14 2 2 2 5" xfId="5914" xr:uid="{88DC1CC1-D70A-4181-BFA4-A877A516892D}"/>
    <cellStyle name="Normal 14 2 2 2 5 2" xfId="13097" xr:uid="{D0270021-4243-43D2-A8E6-323DC8F67371}"/>
    <cellStyle name="Normal 14 2 2 2 6" xfId="6483" xr:uid="{D2EC1A20-E2BA-410A-A11B-7BBDE51F1AEC}"/>
    <cellStyle name="Normal 14 2 2 2 6 2" xfId="13676" xr:uid="{0537D013-CBA3-49C4-9EA0-7B012A7B7D78}"/>
    <cellStyle name="Normal 14 2 2 2 7" xfId="8344" xr:uid="{406EACCA-87C6-4BC9-8BC6-32CCF313BA8C}"/>
    <cellStyle name="Normal 14 2 2 2 7 2" xfId="15372" xr:uid="{DA544CF1-23AC-4AD7-9D7B-EC97A3A19C95}"/>
    <cellStyle name="Normal 14 2 2 2 8" xfId="10392" xr:uid="{54152725-85C3-44CA-B298-0654F5F82A1D}"/>
    <cellStyle name="Normal 14 2 2 3" xfId="2454" xr:uid="{8402B487-A877-4DD1-8104-891822619065}"/>
    <cellStyle name="Normal 14 2 2 3 2" xfId="3827" xr:uid="{2C93A647-798D-4CAD-B605-D75A45328A2F}"/>
    <cellStyle name="Normal 14 2 2 3 2 2" xfId="9069" xr:uid="{52BE57D2-D841-4B9A-9CD0-5CF759BCB45E}"/>
    <cellStyle name="Normal 14 2 2 3 2 2 2" xfId="16099" xr:uid="{74BF4A08-81A7-4EC2-BAD9-B05F99B86FBC}"/>
    <cellStyle name="Normal 14 2 2 3 2 3" xfId="11330" xr:uid="{8BA798FF-78C8-4FC8-B216-1BCFC1E5C346}"/>
    <cellStyle name="Normal 14 2 2 3 3" xfId="4522" xr:uid="{2C1AE650-8A0E-410B-9BC1-317CD84A0121}"/>
    <cellStyle name="Normal 14 2 2 3 3 2" xfId="11921" xr:uid="{CF55454E-BE91-45F3-A737-08265E0994C9}"/>
    <cellStyle name="Normal 14 2 2 3 4" xfId="6060" xr:uid="{79F0E972-0810-4B95-BE15-21F85EF535C4}"/>
    <cellStyle name="Normal 14 2 2 3 4 2" xfId="13243" xr:uid="{FEF58B1C-401B-4898-8C07-607CB9553E56}"/>
    <cellStyle name="Normal 14 2 2 3 5" xfId="6629" xr:uid="{08ABB66A-ABE8-457D-865F-2CD0069C84F8}"/>
    <cellStyle name="Normal 14 2 2 3 5 2" xfId="13822" xr:uid="{48C3EC52-6E49-4E54-8457-D0EC07BCD070}"/>
    <cellStyle name="Normal 14 2 2 3 6" xfId="8490" xr:uid="{823727DB-2F15-4E15-9FA1-BF359BA0A864}"/>
    <cellStyle name="Normal 14 2 2 3 6 2" xfId="15518" xr:uid="{D2849B39-548C-486E-8F66-78C8A07C4BBA}"/>
    <cellStyle name="Normal 14 2 2 3 7" xfId="10394" xr:uid="{47E626BE-6902-426B-A5F0-9BB72F025004}"/>
    <cellStyle name="Normal 14 2 2 4" xfId="3824" xr:uid="{AD4479FB-851F-4EAE-94B7-A6EE77C4DE3C}"/>
    <cellStyle name="Normal 14 2 2 4 2" xfId="9414" xr:uid="{219EDCD9-2C32-4DCC-8F49-859CE57E1154}"/>
    <cellStyle name="Normal 14 2 2 4 2 2" xfId="16397" xr:uid="{205A65EB-AD34-4143-AF39-6A4D654CDD12}"/>
    <cellStyle name="Normal 14 2 2 4 3" xfId="11327" xr:uid="{574EADDA-317C-4C6B-9801-11114062F183}"/>
    <cellStyle name="Normal 14 2 2 5" xfId="4220" xr:uid="{A7840C9A-C58A-4B82-A6BF-8F1058356E08}"/>
    <cellStyle name="Normal 14 2 2 5 2" xfId="9503" xr:uid="{E3EBA09F-7833-4155-A69B-6C264B8437EB}"/>
    <cellStyle name="Normal 14 2 2 5 2 2" xfId="16486" xr:uid="{4C87E8A3-FC6F-49CC-AF26-F6BA186422BA}"/>
    <cellStyle name="Normal 14 2 2 5 3" xfId="11622" xr:uid="{0563A981-FBFB-417B-9D5A-5F26743E9DCF}"/>
    <cellStyle name="Normal 14 2 2 6" xfId="5771" xr:uid="{529418BB-10EC-4362-9BFB-D4072EEFA0A6}"/>
    <cellStyle name="Normal 14 2 2 6 2" xfId="8780" xr:uid="{13A15351-72B8-4F75-B353-90FBE9F7E073}"/>
    <cellStyle name="Normal 14 2 2 6 2 2" xfId="15810" xr:uid="{65678692-979F-4D71-9547-9809C2E4685A}"/>
    <cellStyle name="Normal 14 2 2 6 3" xfId="12954" xr:uid="{A820AEAA-1D3E-49EF-8DC7-1599EAA79632}"/>
    <cellStyle name="Normal 14 2 2 7" xfId="6340" xr:uid="{766EB133-7EB5-4DBF-9161-C8F0CBBC084D}"/>
    <cellStyle name="Normal 14 2 2 7 2" xfId="13533" xr:uid="{BC61E229-86FB-466A-970D-C70C8001A810}"/>
    <cellStyle name="Normal 14 2 2 8" xfId="8201" xr:uid="{571A2CB6-B83A-4D63-927E-B96F99F5DFD5}"/>
    <cellStyle name="Normal 14 2 2 8 2" xfId="15229" xr:uid="{A66FAD4A-7E60-4C26-9703-DBF674CE8349}"/>
    <cellStyle name="Normal 14 2 2 9" xfId="10391" xr:uid="{E67B0CA2-F64A-47DE-8708-DDACE02FA27A}"/>
    <cellStyle name="Normal 14 2 3" xfId="2455" xr:uid="{A96E4E3E-A61C-40A7-9AD8-8225DFED7471}"/>
    <cellStyle name="Normal 14 2 3 2" xfId="2456" xr:uid="{210F9880-50A6-447C-8C66-506269AA146D}"/>
    <cellStyle name="Normal 14 2 3 2 2" xfId="3829" xr:uid="{173C1BCF-6709-42B3-AAFB-990AD83F5BA2}"/>
    <cellStyle name="Normal 14 2 3 2 2 2" xfId="9166" xr:uid="{DB5D447B-F144-4944-8A17-65BA730F1D45}"/>
    <cellStyle name="Normal 14 2 3 2 2 2 2" xfId="16196" xr:uid="{512E9603-DEE9-4254-BE0A-BA423118091C}"/>
    <cellStyle name="Normal 14 2 3 2 2 3" xfId="11332" xr:uid="{6DBE1109-1F83-4743-A306-A2F4085E5F16}"/>
    <cellStyle name="Normal 14 2 3 2 3" xfId="4619" xr:uid="{7FF63E0A-A765-4BA9-A2A6-BE46700775E4}"/>
    <cellStyle name="Normal 14 2 3 2 3 2" xfId="12018" xr:uid="{B6731E8D-F4F9-47FA-80BC-56E23F9152CC}"/>
    <cellStyle name="Normal 14 2 3 2 4" xfId="6157" xr:uid="{552B6297-6471-43C6-A2A2-34308C9EA646}"/>
    <cellStyle name="Normal 14 2 3 2 4 2" xfId="13340" xr:uid="{536632AE-C7E4-494A-B0AE-D89C01908ED7}"/>
    <cellStyle name="Normal 14 2 3 2 5" xfId="6726" xr:uid="{E4ED046C-5CD0-4525-ACCE-2A1103DB666D}"/>
    <cellStyle name="Normal 14 2 3 2 5 2" xfId="13919" xr:uid="{0047D3DE-96BB-4296-97A6-AD2512E5EB3E}"/>
    <cellStyle name="Normal 14 2 3 2 6" xfId="8587" xr:uid="{967A6027-3779-400D-A5BE-FE7C57D7DECE}"/>
    <cellStyle name="Normal 14 2 3 2 6 2" xfId="15615" xr:uid="{33B06B30-18D0-444D-A1C4-712A80242838}"/>
    <cellStyle name="Normal 14 2 3 2 7" xfId="10396" xr:uid="{1A3C8C36-704E-4A4D-822B-A77D217F0D39}"/>
    <cellStyle name="Normal 14 2 3 3" xfId="3828" xr:uid="{C5DDA1A3-926B-47AE-B5EC-DDE363E5FFAF}"/>
    <cellStyle name="Normal 14 2 3 3 2" xfId="8877" xr:uid="{1205743D-F27F-4EE9-ABB4-2612D0668524}"/>
    <cellStyle name="Normal 14 2 3 3 2 2" xfId="15907" xr:uid="{11A09CA4-2AFF-4A28-8F94-4B7478AF8887}"/>
    <cellStyle name="Normal 14 2 3 3 3" xfId="11331" xr:uid="{7D481F54-C485-436D-B5A5-E82E9B3F0FE7}"/>
    <cellStyle name="Normal 14 2 3 4" xfId="4319" xr:uid="{F1E0DEEF-6AAA-4E03-AC48-BECA423E560C}"/>
    <cellStyle name="Normal 14 2 3 4 2" xfId="11721" xr:uid="{5F8490F5-0A59-4DB4-AD94-3FA34AD2CEF4}"/>
    <cellStyle name="Normal 14 2 3 5" xfId="5868" xr:uid="{C7B9B33F-7167-4993-B1C6-6A84A634E1CB}"/>
    <cellStyle name="Normal 14 2 3 5 2" xfId="13051" xr:uid="{748B7A0F-93A4-479C-BF37-1CFC7E28D287}"/>
    <cellStyle name="Normal 14 2 3 6" xfId="6437" xr:uid="{82A34EFD-D47D-469B-97FD-CB7063B99E07}"/>
    <cellStyle name="Normal 14 2 3 6 2" xfId="13630" xr:uid="{5FEC8F8C-A6E0-485B-A3D7-10E4B3933586}"/>
    <cellStyle name="Normal 14 2 3 7" xfId="8298" xr:uid="{EBDF13A9-850C-4ACE-A3C2-78A019D24AED}"/>
    <cellStyle name="Normal 14 2 3 7 2" xfId="15326" xr:uid="{3F2C1280-F443-4A2C-B044-FD358C8FA1DB}"/>
    <cellStyle name="Normal 14 2 3 8" xfId="10395" xr:uid="{D478EE50-5BC2-43AC-B5BD-D6D79D126998}"/>
    <cellStyle name="Normal 14 2 4" xfId="2457" xr:uid="{55C61CCD-D3F0-4025-9B9F-A627B50A17AA}"/>
    <cellStyle name="Normal 14 2 4 2" xfId="3830" xr:uid="{8D86B82F-4C48-4C3E-873D-E55413B4FBA0}"/>
    <cellStyle name="Normal 14 2 4 2 2" xfId="9023" xr:uid="{DB731AF5-DA35-42B9-AB80-EECD7F5BB7E0}"/>
    <cellStyle name="Normal 14 2 4 2 2 2" xfId="16053" xr:uid="{AE536F8F-4D3D-482D-BF04-EEB0D4359D4C}"/>
    <cellStyle name="Normal 14 2 4 2 3" xfId="11333" xr:uid="{38F0980C-8C31-4A3F-B381-376401A9A27E}"/>
    <cellStyle name="Normal 14 2 4 3" xfId="4476" xr:uid="{023F5EE4-1FB4-47DE-83E9-D197388358F2}"/>
    <cellStyle name="Normal 14 2 4 3 2" xfId="11875" xr:uid="{5857C04B-1151-4129-8FBB-0166860C74E3}"/>
    <cellStyle name="Normal 14 2 4 4" xfId="6014" xr:uid="{95F7948B-11E6-414E-9644-6B3985C1421B}"/>
    <cellStyle name="Normal 14 2 4 4 2" xfId="13197" xr:uid="{59497D38-B611-4740-89E5-E7DDB4BC718D}"/>
    <cellStyle name="Normal 14 2 4 5" xfId="6583" xr:uid="{AB7663BC-5191-4423-863C-9F17FF652B80}"/>
    <cellStyle name="Normal 14 2 4 5 2" xfId="13776" xr:uid="{BCA2311C-87ED-4E16-89A3-20CBB3B3ACC6}"/>
    <cellStyle name="Normal 14 2 4 6" xfId="8444" xr:uid="{F7160FA0-7488-434C-A66C-DCCB7A1AAB89}"/>
    <cellStyle name="Normal 14 2 4 6 2" xfId="15472" xr:uid="{6F134067-6D73-4A12-B6CE-005DC049A2B3}"/>
    <cellStyle name="Normal 14 2 4 7" xfId="10397" xr:uid="{E7B32F18-5F8D-4D29-9C44-C417F21BE90E}"/>
    <cellStyle name="Normal 14 2 5" xfId="3823" xr:uid="{5BE79883-CCC2-4B99-BA50-1FCD47E3D3FB}"/>
    <cellStyle name="Normal 14 2 5 2" xfId="9368" xr:uid="{698B6D2A-058B-4B0E-A2DC-7413FC909C28}"/>
    <cellStyle name="Normal 14 2 5 2 2" xfId="16351" xr:uid="{D9083BDA-A160-44DA-97B1-401B2E9CD1C7}"/>
    <cellStyle name="Normal 14 2 5 3" xfId="11326" xr:uid="{D96FBE42-0834-464D-8492-E3A4A9574F45}"/>
    <cellStyle name="Normal 14 2 6" xfId="4163" xr:uid="{82B1E8DD-F5C8-4EF3-B2F1-FF56BB7E1D83}"/>
    <cellStyle name="Normal 14 2 6 2" xfId="9457" xr:uid="{C13BB0DA-AF08-4CA9-8A52-5AC6FA671DF0}"/>
    <cellStyle name="Normal 14 2 6 2 2" xfId="16440" xr:uid="{B20901EA-E6DC-4D9B-A3A2-6DE471D8D2C8}"/>
    <cellStyle name="Normal 14 2 6 3" xfId="11565" xr:uid="{301D5071-976A-492F-AE41-8A8130C80F70}"/>
    <cellStyle name="Normal 14 2 7" xfId="5725" xr:uid="{C80F1706-E3F1-4A07-8DA7-B36DA1368789}"/>
    <cellStyle name="Normal 14 2 7 2" xfId="8734" xr:uid="{D21941F6-73FC-432A-AAF2-EF3D59478F57}"/>
    <cellStyle name="Normal 14 2 7 2 2" xfId="15764" xr:uid="{89907FC7-1FAA-4D85-ACFD-6D86BC09A71B}"/>
    <cellStyle name="Normal 14 2 7 3" xfId="12908" xr:uid="{8B3118E9-4A97-4688-92E8-BA1E7C24679C}"/>
    <cellStyle name="Normal 14 2 8" xfId="6294" xr:uid="{8AB73DB7-9D7B-49C4-844D-FFBC567419C7}"/>
    <cellStyle name="Normal 14 2 8 2" xfId="13487" xr:uid="{EE749D29-8D7E-4C70-A834-24FF8A668AEC}"/>
    <cellStyle name="Normal 14 2 9" xfId="8155" xr:uid="{6F220F81-67C2-45B3-AB12-2C32F1A51E2E}"/>
    <cellStyle name="Normal 14 2 9 2" xfId="15183" xr:uid="{9F49A0F8-E6A3-42B5-9A35-DF9C310BCDF8}"/>
    <cellStyle name="Normal 14 3" xfId="2458" xr:uid="{CB5EB66D-B775-4CD3-A64E-E9DD5DAC0E1E}"/>
    <cellStyle name="Normal 14 3 2" xfId="2459" xr:uid="{B386DE10-CCD3-4258-822C-4E84EA2A9AAB}"/>
    <cellStyle name="Normal 14 3 2 2" xfId="2460" xr:uid="{C65A7EB8-ACA2-4717-AA5D-86D745280BDB}"/>
    <cellStyle name="Normal 14 3 2 2 2" xfId="3833" xr:uid="{8B4F70B6-4D42-421D-B50C-D9C3C183292D}"/>
    <cellStyle name="Normal 14 3 2 2 2 2" xfId="9189" xr:uid="{CEC6A87B-733F-4297-8326-A56EC7C4B5B5}"/>
    <cellStyle name="Normal 14 3 2 2 2 2 2" xfId="16219" xr:uid="{82E8C964-ABA1-4743-9E0D-0F345642CE14}"/>
    <cellStyle name="Normal 14 3 2 2 2 3" xfId="11336" xr:uid="{8D55B0F2-9AE3-469B-895D-35F556759DF4}"/>
    <cellStyle name="Normal 14 3 2 2 3" xfId="4642" xr:uid="{5FEF3E3A-330F-4CC4-B9EA-60C67C6ED588}"/>
    <cellStyle name="Normal 14 3 2 2 3 2" xfId="12041" xr:uid="{3ECD6D93-94D9-4439-A70D-0328045B53F1}"/>
    <cellStyle name="Normal 14 3 2 2 4" xfId="6180" xr:uid="{39961013-60FD-4B36-B58D-2EB9252C0F4E}"/>
    <cellStyle name="Normal 14 3 2 2 4 2" xfId="13363" xr:uid="{C8AD2CB6-28CA-452E-B845-4A6691300283}"/>
    <cellStyle name="Normal 14 3 2 2 5" xfId="6749" xr:uid="{BE9883BB-D569-46B2-BE1B-A836E057DB77}"/>
    <cellStyle name="Normal 14 3 2 2 5 2" xfId="13942" xr:uid="{1F8E2CCD-58D5-418D-8772-B4CEA5B12564}"/>
    <cellStyle name="Normal 14 3 2 2 6" xfId="8610" xr:uid="{1BC48602-B890-4303-8561-F12E86F16266}"/>
    <cellStyle name="Normal 14 3 2 2 6 2" xfId="15638" xr:uid="{90AE0F29-B31D-4EE8-876D-7C79C6B3301C}"/>
    <cellStyle name="Normal 14 3 2 2 7" xfId="10400" xr:uid="{18D2529B-4D04-4FFA-B370-40095DC97D20}"/>
    <cellStyle name="Normal 14 3 2 3" xfId="3832" xr:uid="{06B05C2D-2E86-472F-94AF-CDA2BDC1759C}"/>
    <cellStyle name="Normal 14 3 2 3 2" xfId="8900" xr:uid="{33F0A7E4-1D8F-48C7-90F6-C492717D8F4E}"/>
    <cellStyle name="Normal 14 3 2 3 2 2" xfId="15930" xr:uid="{F4288B7F-340E-41ED-8C61-D252B57E1630}"/>
    <cellStyle name="Normal 14 3 2 3 3" xfId="11335" xr:uid="{983A1D9F-ACB3-460C-8179-1DDE9AED28F1}"/>
    <cellStyle name="Normal 14 3 2 4" xfId="4342" xr:uid="{751C846F-CC77-4251-BD72-9286C462DAD2}"/>
    <cellStyle name="Normal 14 3 2 4 2" xfId="11744" xr:uid="{74209ADB-691F-47C9-8739-35FD3955B40B}"/>
    <cellStyle name="Normal 14 3 2 5" xfId="5891" xr:uid="{0127ACCE-9CC9-46E5-94D0-DB507A8BE134}"/>
    <cellStyle name="Normal 14 3 2 5 2" xfId="13074" xr:uid="{0C0DE858-EE1A-493E-B04C-4E0634D7E5BE}"/>
    <cellStyle name="Normal 14 3 2 6" xfId="6460" xr:uid="{47A88EC3-FFA9-442C-9107-9D611C71D405}"/>
    <cellStyle name="Normal 14 3 2 6 2" xfId="13653" xr:uid="{441BADB9-D672-4923-B777-67AD52FEC74A}"/>
    <cellStyle name="Normal 14 3 2 7" xfId="8321" xr:uid="{4C33F948-40E1-46AD-9737-3A7C71A81EC6}"/>
    <cellStyle name="Normal 14 3 2 7 2" xfId="15349" xr:uid="{54996F8A-13E0-4CA8-9832-E31C36C80D87}"/>
    <cellStyle name="Normal 14 3 2 8" xfId="10399" xr:uid="{C239BA38-28FB-4E4A-BB66-5BE831AD8A05}"/>
    <cellStyle name="Normal 14 3 3" xfId="2461" xr:uid="{D1D8E60A-EABE-4B8D-B2D4-CA7E70FC7DC4}"/>
    <cellStyle name="Normal 14 3 3 2" xfId="3834" xr:uid="{8140B134-2789-47B5-99FD-5AA1C3674486}"/>
    <cellStyle name="Normal 14 3 3 2 2" xfId="9046" xr:uid="{040E4BBE-5300-4881-8176-CD1E5D7B5428}"/>
    <cellStyle name="Normal 14 3 3 2 2 2" xfId="16076" xr:uid="{5E342902-AA05-4788-A110-143F0CC20D39}"/>
    <cellStyle name="Normal 14 3 3 2 3" xfId="11337" xr:uid="{4E86C98C-0633-425C-BE75-D915A6E13526}"/>
    <cellStyle name="Normal 14 3 3 3" xfId="4499" xr:uid="{98DE31E7-012E-496C-94EE-A81B4AE03422}"/>
    <cellStyle name="Normal 14 3 3 3 2" xfId="11898" xr:uid="{8E3EBA90-F7C6-42FE-B36F-712C62C15E34}"/>
    <cellStyle name="Normal 14 3 3 4" xfId="6037" xr:uid="{C270E915-211A-4485-96BC-46485711141B}"/>
    <cellStyle name="Normal 14 3 3 4 2" xfId="13220" xr:uid="{FE1439DF-F5A0-49E1-A998-6DF42709E273}"/>
    <cellStyle name="Normal 14 3 3 5" xfId="6606" xr:uid="{AF6B0815-0DAB-4412-B20B-B756A7926D14}"/>
    <cellStyle name="Normal 14 3 3 5 2" xfId="13799" xr:uid="{6A1B4927-07E8-4F7F-8528-8655FD6E1346}"/>
    <cellStyle name="Normal 14 3 3 6" xfId="8467" xr:uid="{E5902566-E454-475D-B7ED-2AD8C26684E2}"/>
    <cellStyle name="Normal 14 3 3 6 2" xfId="15495" xr:uid="{4B7462A7-183A-4EAA-A84F-B34EB4772081}"/>
    <cellStyle name="Normal 14 3 3 7" xfId="10401" xr:uid="{FE23AFA3-8D0F-4CF5-9BEF-9EB3750A0484}"/>
    <cellStyle name="Normal 14 3 4" xfId="3831" xr:uid="{5D066097-3C08-4C9B-88E9-BAE0DDCA104D}"/>
    <cellStyle name="Normal 14 3 4 2" xfId="9391" xr:uid="{E9E7C5B0-7851-405A-9382-956287135EE2}"/>
    <cellStyle name="Normal 14 3 4 2 2" xfId="16374" xr:uid="{CDE0F81F-8326-444D-A972-E6207AEA5415}"/>
    <cellStyle name="Normal 14 3 4 3" xfId="11334" xr:uid="{F01DD612-9849-4912-BEBE-45F0566CC31F}"/>
    <cellStyle name="Normal 14 3 5" xfId="4197" xr:uid="{C12D5F63-5C20-4D97-AB0C-C3881F733E67}"/>
    <cellStyle name="Normal 14 3 5 2" xfId="9480" xr:uid="{8778E6FE-17C0-49C3-960E-010B98962702}"/>
    <cellStyle name="Normal 14 3 5 2 2" xfId="16463" xr:uid="{71F5D0C2-36D2-4369-9510-CADDF2D2467A}"/>
    <cellStyle name="Normal 14 3 5 3" xfId="11599" xr:uid="{C2E263E1-3423-4692-AFF5-7D45FD582974}"/>
    <cellStyle name="Normal 14 3 6" xfId="5748" xr:uid="{06E5FEEC-0031-4EE7-88A9-66D68AA7FFE1}"/>
    <cellStyle name="Normal 14 3 6 2" xfId="8757" xr:uid="{30D477AD-6D5D-4483-8081-46520C68F96F}"/>
    <cellStyle name="Normal 14 3 6 2 2" xfId="15787" xr:uid="{461F8B99-A2CF-4355-8551-5BA8B58300F3}"/>
    <cellStyle name="Normal 14 3 6 3" xfId="12931" xr:uid="{A3BA1EBE-1448-4C2A-9B34-87CFD0453B34}"/>
    <cellStyle name="Normal 14 3 7" xfId="6317" xr:uid="{CBA9269C-036C-4F4A-83D6-E59FC743D143}"/>
    <cellStyle name="Normal 14 3 7 2" xfId="13510" xr:uid="{046C76A1-D39E-4C92-9169-8DC294B7F5CF}"/>
    <cellStyle name="Normal 14 3 8" xfId="8178" xr:uid="{F178D74C-BD7A-4651-832F-420ACD23C0BC}"/>
    <cellStyle name="Normal 14 3 8 2" xfId="15206" xr:uid="{D475F794-0508-4E6B-82EE-561FBDCA1AEC}"/>
    <cellStyle name="Normal 14 3 9" xfId="10398" xr:uid="{8F9FB2A7-77DB-4343-AA88-1332023C0E01}"/>
    <cellStyle name="Normal 14 4" xfId="2462" xr:uid="{64602018-336A-4EDA-AC78-B6E82C343DB4}"/>
    <cellStyle name="Normal 14 4 2" xfId="2463" xr:uid="{DBD96117-0DA0-435D-A58F-43AB928CF736}"/>
    <cellStyle name="Normal 14 4 2 2" xfId="2464" xr:uid="{B59960BD-D8F3-492E-A952-9B5B301E36C8}"/>
    <cellStyle name="Normal 14 4 2 2 2" xfId="3837" xr:uid="{4BC99A2C-CA1A-4C48-B343-FF0E413A6A57}"/>
    <cellStyle name="Normal 14 4 2 2 2 2" xfId="9232" xr:uid="{3BAB32A3-EE42-4AC6-9532-42EBE0AA1CE1}"/>
    <cellStyle name="Normal 14 4 2 2 2 2 2" xfId="16262" xr:uid="{8386366C-8464-4944-84B9-357AA2FEA999}"/>
    <cellStyle name="Normal 14 4 2 2 2 3" xfId="11340" xr:uid="{1057FD4F-58FA-4E5C-9B0E-EE76C4A664D5}"/>
    <cellStyle name="Normal 14 4 2 2 3" xfId="4685" xr:uid="{39BCB75B-42F5-4D0A-BCE0-8F2ECD1F374B}"/>
    <cellStyle name="Normal 14 4 2 2 3 2" xfId="12084" xr:uid="{406AD1F3-65C0-4FA1-AB57-AF297D3EF5AB}"/>
    <cellStyle name="Normal 14 4 2 2 4" xfId="6223" xr:uid="{90E0BC49-5A46-42FA-984E-690A82292DD3}"/>
    <cellStyle name="Normal 14 4 2 2 4 2" xfId="13406" xr:uid="{CC2AEFA5-DB48-4FDE-A828-BC23BA032736}"/>
    <cellStyle name="Normal 14 4 2 2 5" xfId="6792" xr:uid="{E0B5E0B9-A0B7-4A57-A603-0C23857C8E84}"/>
    <cellStyle name="Normal 14 4 2 2 5 2" xfId="13985" xr:uid="{628BC30A-B9FD-43DF-B5F2-4C1A01797F82}"/>
    <cellStyle name="Normal 14 4 2 2 6" xfId="8653" xr:uid="{7C6A502D-1F60-4327-B957-17549C059CD5}"/>
    <cellStyle name="Normal 14 4 2 2 6 2" xfId="15681" xr:uid="{D56FE415-66E9-427D-BB4A-BB2BB1498BF2}"/>
    <cellStyle name="Normal 14 4 2 2 7" xfId="10404" xr:uid="{B274D927-0CDA-4A0D-8526-F1F7A008D3B8}"/>
    <cellStyle name="Normal 14 4 2 3" xfId="3836" xr:uid="{1CCB2AA9-6428-4453-BE81-39FADE94DA46}"/>
    <cellStyle name="Normal 14 4 2 3 2" xfId="8943" xr:uid="{CBD027D5-0133-4159-BE79-51E41CE88E17}"/>
    <cellStyle name="Normal 14 4 2 3 2 2" xfId="15973" xr:uid="{1F35E3E6-85DD-4E5E-8514-868CF0F96FFC}"/>
    <cellStyle name="Normal 14 4 2 3 3" xfId="11339" xr:uid="{E972B183-90E6-4A02-9CB0-18243B7B6CBC}"/>
    <cellStyle name="Normal 14 4 2 4" xfId="4385" xr:uid="{339F85B1-ACD5-4BA1-885C-03C0FBDF258C}"/>
    <cellStyle name="Normal 14 4 2 4 2" xfId="11787" xr:uid="{85568DC9-B69D-4884-8AAF-7B9B956849C3}"/>
    <cellStyle name="Normal 14 4 2 5" xfId="5934" xr:uid="{3C86B8D6-5797-4B28-AF2E-F08B5153F883}"/>
    <cellStyle name="Normal 14 4 2 5 2" xfId="13117" xr:uid="{C2A10A87-5030-43F8-8318-95355AF6006D}"/>
    <cellStyle name="Normal 14 4 2 6" xfId="6503" xr:uid="{F3FF3E88-55CD-43F2-A960-A186EB908C6D}"/>
    <cellStyle name="Normal 14 4 2 6 2" xfId="13696" xr:uid="{1460A5D7-7D18-42D8-8561-57F63A3330A6}"/>
    <cellStyle name="Normal 14 4 2 7" xfId="8364" xr:uid="{2260CF88-8EB4-476E-B1AF-E8C22ADF791F}"/>
    <cellStyle name="Normal 14 4 2 7 2" xfId="15392" xr:uid="{3FBBEF7F-BCE0-487B-B8C1-B4EED9AAE0B3}"/>
    <cellStyle name="Normal 14 4 2 8" xfId="10403" xr:uid="{39B24BFF-6113-48CD-B090-C47B47D318E8}"/>
    <cellStyle name="Normal 14 4 3" xfId="2465" xr:uid="{B6366705-3410-4603-99A3-4C3C86A4FC6E}"/>
    <cellStyle name="Normal 14 4 3 2" xfId="3838" xr:uid="{787B533B-F0D5-478F-BD88-4265E650ECDA}"/>
    <cellStyle name="Normal 14 4 3 2 2" xfId="9089" xr:uid="{23E4A6CD-6C3B-4D91-9A50-3E40AC7FAC38}"/>
    <cellStyle name="Normal 14 4 3 2 2 2" xfId="16119" xr:uid="{B59ECA02-2870-4256-BE7B-00ECC44C57F6}"/>
    <cellStyle name="Normal 14 4 3 2 3" xfId="11341" xr:uid="{AE2183B9-F723-4669-BF22-75E47F22A822}"/>
    <cellStyle name="Normal 14 4 3 3" xfId="4542" xr:uid="{13F68888-B335-4397-A8DD-2D41ED6D57C7}"/>
    <cellStyle name="Normal 14 4 3 3 2" xfId="11941" xr:uid="{D68B66E0-C9D3-4F68-AB27-7616CD26E6F2}"/>
    <cellStyle name="Normal 14 4 3 4" xfId="6080" xr:uid="{E82D45A2-6D91-4BF7-B2EE-5F2AB4F2E6FE}"/>
    <cellStyle name="Normal 14 4 3 4 2" xfId="13263" xr:uid="{BB15F340-1352-4E2D-AA09-CC3C6A250425}"/>
    <cellStyle name="Normal 14 4 3 5" xfId="6649" xr:uid="{35290164-7B59-41BA-83A3-D68B17D7BD5D}"/>
    <cellStyle name="Normal 14 4 3 5 2" xfId="13842" xr:uid="{76500CE8-B6C9-49D6-9602-7122B83A1A18}"/>
    <cellStyle name="Normal 14 4 3 6" xfId="8510" xr:uid="{EB31A043-CE9B-4748-BF48-8CE074A97A50}"/>
    <cellStyle name="Normal 14 4 3 6 2" xfId="15538" xr:uid="{C5920183-D24B-419A-9064-920D4C9C06CD}"/>
    <cellStyle name="Normal 14 4 3 7" xfId="10405" xr:uid="{5FCDF2F5-1F57-4FA7-839D-0957F1B3E813}"/>
    <cellStyle name="Normal 14 4 4" xfId="3835" xr:uid="{BD6EB06F-1970-4968-9688-AAE102D915C8}"/>
    <cellStyle name="Normal 14 4 4 2" xfId="8800" xr:uid="{6FA8587F-F7A8-49C8-B7F4-F4BEDCC91890}"/>
    <cellStyle name="Normal 14 4 4 2 2" xfId="15830" xr:uid="{D134E2FC-293B-4BCB-97D8-3C7A125512AF}"/>
    <cellStyle name="Normal 14 4 4 3" xfId="11338" xr:uid="{D3976AC5-E4E1-4FBF-AB52-6F5D55259B7D}"/>
    <cellStyle name="Normal 14 4 5" xfId="4240" xr:uid="{7C9B7CFC-EAD1-4D97-826F-CBB0917B0B06}"/>
    <cellStyle name="Normal 14 4 5 2" xfId="11642" xr:uid="{42234DCF-51A9-4D01-A87B-79870C677CB2}"/>
    <cellStyle name="Normal 14 4 6" xfId="5791" xr:uid="{1CDADAD8-1E42-4523-9310-4A8457D8CD60}"/>
    <cellStyle name="Normal 14 4 6 2" xfId="12974" xr:uid="{D0EFE812-A118-4BB3-986F-47B9D161998A}"/>
    <cellStyle name="Normal 14 4 7" xfId="6360" xr:uid="{3C3B469D-4008-42FA-9E30-953F7A885007}"/>
    <cellStyle name="Normal 14 4 7 2" xfId="13553" xr:uid="{B9AB833A-A567-4F57-9093-2D8F401A0E18}"/>
    <cellStyle name="Normal 14 4 8" xfId="8221" xr:uid="{BFEA8230-5EA3-4FF8-A4A9-CBEFB20B8999}"/>
    <cellStyle name="Normal 14 4 8 2" xfId="15249" xr:uid="{B871C929-AD85-457D-8737-F52FACA271F5}"/>
    <cellStyle name="Normal 14 4 9" xfId="10402" xr:uid="{E039E2E3-559F-42C3-A6FA-3F1A09755F02}"/>
    <cellStyle name="Normal 14 5" xfId="2466" xr:uid="{37C48F27-E8CD-4B3D-A28D-48DB0E7178B3}"/>
    <cellStyle name="Normal 14 5 2" xfId="2467" xr:uid="{DB77837A-48EC-4E0E-A8DA-6E24525226D9}"/>
    <cellStyle name="Normal 14 5 2 2" xfId="3840" xr:uid="{884CB12A-E34E-429A-AED3-2E879D0AEBA3}"/>
    <cellStyle name="Normal 14 5 2 2 2" xfId="9143" xr:uid="{C7933EAB-4961-4A0A-8FE5-F5BF5BECEB1F}"/>
    <cellStyle name="Normal 14 5 2 2 2 2" xfId="16173" xr:uid="{6752BF8D-E4D7-4E42-9E9C-63CB63352CC9}"/>
    <cellStyle name="Normal 14 5 2 2 3" xfId="11343" xr:uid="{A591017B-FF5A-42FD-9FBE-0385C8BD8135}"/>
    <cellStyle name="Normal 14 5 2 3" xfId="4596" xr:uid="{3D420604-059B-4136-B3AC-6B6A46A35466}"/>
    <cellStyle name="Normal 14 5 2 3 2" xfId="11995" xr:uid="{A29DCEE1-FE1F-4499-8D6F-9DE25D798818}"/>
    <cellStyle name="Normal 14 5 2 4" xfId="6134" xr:uid="{9C8DA2B8-4165-4050-94B2-6E1EFA1651A4}"/>
    <cellStyle name="Normal 14 5 2 4 2" xfId="13317" xr:uid="{274BDA13-CA3C-4293-B65B-F197B96BFD4D}"/>
    <cellStyle name="Normal 14 5 2 5" xfId="6703" xr:uid="{C7F189D9-E7EF-4E15-997D-D0DE57E36C6F}"/>
    <cellStyle name="Normal 14 5 2 5 2" xfId="13896" xr:uid="{7D07C9FE-F5D0-41C9-81A5-B64D170F4D8C}"/>
    <cellStyle name="Normal 14 5 2 6" xfId="8564" xr:uid="{DD996CB0-2579-480F-951F-729D361CF367}"/>
    <cellStyle name="Normal 14 5 2 6 2" xfId="15592" xr:uid="{34D6A589-739B-4953-A56B-A20D9B44F587}"/>
    <cellStyle name="Normal 14 5 2 7" xfId="10407" xr:uid="{602507DC-1A45-4E2F-A93B-9A62332F6C9B}"/>
    <cellStyle name="Normal 14 5 3" xfId="3839" xr:uid="{E307C717-B4B7-46C7-A75B-616D683A046C}"/>
    <cellStyle name="Normal 14 5 3 2" xfId="8854" xr:uid="{33808F30-AA8A-48FB-ADE4-C91640D49744}"/>
    <cellStyle name="Normal 14 5 3 2 2" xfId="15884" xr:uid="{4D8E6A04-9E06-4E73-8257-D1682810C45B}"/>
    <cellStyle name="Normal 14 5 3 3" xfId="11342" xr:uid="{C545B12F-B714-4DD8-8FE8-140921A72715}"/>
    <cellStyle name="Normal 14 5 4" xfId="4296" xr:uid="{82565CB7-8F42-4B2E-8EFF-022CDF50072C}"/>
    <cellStyle name="Normal 14 5 4 2" xfId="11698" xr:uid="{1D47C41C-B53C-40E4-BD15-2FF519CF80AF}"/>
    <cellStyle name="Normal 14 5 5" xfId="5845" xr:uid="{6FD11A28-4897-447C-A25E-072C805841B5}"/>
    <cellStyle name="Normal 14 5 5 2" xfId="13028" xr:uid="{D65DBF2F-FF15-41AB-93CA-F532423B9DCE}"/>
    <cellStyle name="Normal 14 5 6" xfId="6414" xr:uid="{EB7FFFAB-19B3-4A78-8649-D480045642C6}"/>
    <cellStyle name="Normal 14 5 6 2" xfId="13607" xr:uid="{4F45CB1E-A947-4F5E-8A89-D62722D10AE0}"/>
    <cellStyle name="Normal 14 5 7" xfId="8275" xr:uid="{B77EBABE-5172-4CA1-9D39-53A431C8B2B0}"/>
    <cellStyle name="Normal 14 5 7 2" xfId="15303" xr:uid="{7AA16427-A6C3-42B6-9E8F-EC13512DCDCE}"/>
    <cellStyle name="Normal 14 5 8" xfId="10406" xr:uid="{528E8609-A3BA-4CF5-8D11-58269692CC39}"/>
    <cellStyle name="Normal 14 6" xfId="2468" xr:uid="{BFAE2C77-7B48-4021-9984-D57EEA762F1F}"/>
    <cellStyle name="Normal 14 6 2" xfId="3841" xr:uid="{63DF8FA5-9283-4ACB-9D56-0FE2FC7E0EE0}"/>
    <cellStyle name="Normal 14 6 2 2" xfId="8966" xr:uid="{DFE1CCEF-8891-40AF-B138-6FE61C523426}"/>
    <cellStyle name="Normal 14 6 2 2 2" xfId="15996" xr:uid="{091C17CC-C6D9-4EAD-A170-AFE70E51A3E5}"/>
    <cellStyle name="Normal 14 6 2 3" xfId="11344" xr:uid="{A9B73AF5-8A4A-4F6F-8A55-B1825B5800C5}"/>
    <cellStyle name="Normal 14 6 3" xfId="4419" xr:uid="{A53703AC-392B-4E03-953D-062F06DBF1FB}"/>
    <cellStyle name="Normal 14 6 3 2" xfId="11818" xr:uid="{55B8053E-D065-4AF5-AC34-5D08F3CFC878}"/>
    <cellStyle name="Normal 14 6 4" xfId="5957" xr:uid="{F33590D8-B49F-494E-81EB-E6C38C627F4A}"/>
    <cellStyle name="Normal 14 6 4 2" xfId="13140" xr:uid="{E0AB33FB-584E-4122-8653-9B86A42BAB95}"/>
    <cellStyle name="Normal 14 6 5" xfId="6526" xr:uid="{BB4ACFE2-B305-4ACC-A2D4-2AA99577D90A}"/>
    <cellStyle name="Normal 14 6 5 2" xfId="13719" xr:uid="{FFF43BDA-BD47-41DC-8747-EB907374D7A8}"/>
    <cellStyle name="Normal 14 6 6" xfId="8387" xr:uid="{03D5ABDE-CE2B-406A-A350-039E95B0528D}"/>
    <cellStyle name="Normal 14 6 6 2" xfId="15415" xr:uid="{35285BAC-207A-4E97-A698-2EE7A6498FC9}"/>
    <cellStyle name="Normal 14 6 7" xfId="10408" xr:uid="{7B32B6AF-0095-47DA-93C3-A7F99AF8F7DC}"/>
    <cellStyle name="Normal 14 7" xfId="2469" xr:uid="{4100CF0F-F782-4C3E-9EEE-ED07D46A3D58}"/>
    <cellStyle name="Normal 14 7 2" xfId="9270" xr:uid="{9A5A6A3F-C753-4FFE-B587-523CA198AE01}"/>
    <cellStyle name="Normal 14 7 2 2" xfId="16297" xr:uid="{8C652D93-782B-4E5E-A851-DB4607CC41FD}"/>
    <cellStyle name="Normal 14 8" xfId="4127" xr:uid="{E62D5C2F-6309-4156-911E-85C1F65BD566}"/>
    <cellStyle name="Normal 14 8 2" xfId="5529" xr:uid="{1F58AEE6-5C70-4DAB-9EAD-370CB0E9B683}"/>
    <cellStyle name="Normal 14 8 3" xfId="9345" xr:uid="{09D500A2-6480-43EB-9BA3-ACB0339EFCDA}"/>
    <cellStyle name="Normal 14 8 3 2" xfId="16328" xr:uid="{A3D2F0A1-4545-48BA-B0C2-1A6DDDF0A093}"/>
    <cellStyle name="Normal 14 8 4" xfId="11529" xr:uid="{2E34907B-077B-4F2A-AB77-6DE42FBC0D5A}"/>
    <cellStyle name="Normal 14 9" xfId="5702" xr:uid="{568E30F0-2596-4A2E-8E28-433C6294210D}"/>
    <cellStyle name="Normal 14 9 2" xfId="9434" xr:uid="{2D986335-49D9-4254-9098-9DC0F5E44928}"/>
    <cellStyle name="Normal 14 9 2 2" xfId="16417" xr:uid="{3DCB0860-9145-4D2C-B002-18D2511B2E40}"/>
    <cellStyle name="Normal 14 9 3" xfId="12885" xr:uid="{9ACA9BDA-3F19-48CD-BFC1-BE79A28ADDF4}"/>
    <cellStyle name="Normal 15" xfId="115" xr:uid="{00000000-0005-0000-0000-000079000000}"/>
    <cellStyle name="Normal 15 10" xfId="5704" xr:uid="{5759E02A-3BA4-4402-8E09-57A75EB58695}"/>
    <cellStyle name="Normal 15 10 2" xfId="9525" xr:uid="{BB5D11F2-9884-485B-812F-F149F1827182}"/>
    <cellStyle name="Normal 15 10 2 2" xfId="16508" xr:uid="{17906166-D06A-4430-AB65-D8A5F0FABD68}"/>
    <cellStyle name="Normal 15 10 3" xfId="12887" xr:uid="{C03399C3-3564-427F-87D6-FBB664D3FB52}"/>
    <cellStyle name="Normal 15 11" xfId="6273" xr:uid="{B94772D0-301E-4F20-A0C2-BF1591263E5D}"/>
    <cellStyle name="Normal 15 11 2" xfId="8713" xr:uid="{923C1286-D42B-4801-BB44-C9420DCD3575}"/>
    <cellStyle name="Normal 15 11 2 2" xfId="15743" xr:uid="{E3DBC852-0391-4E50-8DEB-EFB37CC68022}"/>
    <cellStyle name="Normal 15 11 3" xfId="13466" xr:uid="{D4B76406-A4D8-4D18-A6AC-EDC94BDDFD9D}"/>
    <cellStyle name="Normal 15 12" xfId="8134" xr:uid="{C7451B8A-3A47-4518-849C-622AC7275087}"/>
    <cellStyle name="Normal 15 12 2" xfId="15162" xr:uid="{DE017F84-2872-43F7-833E-1FA5356AC261}"/>
    <cellStyle name="Normal 15 13" xfId="9534" xr:uid="{F1ADBE5A-13FD-4D1A-A4FF-0F9CDC2B8DE1}"/>
    <cellStyle name="Normal 15 14" xfId="2470" xr:uid="{8D4675D4-A58D-4090-A9B5-08E3893D2B2F}"/>
    <cellStyle name="Normal 15 2" xfId="538" xr:uid="{CEC64E50-B31E-4A12-BE46-52C6D1F7F80F}"/>
    <cellStyle name="Normal 15 2 10" xfId="10409" xr:uid="{11EADDB9-9844-4969-BFDB-D5869F65BDA3}"/>
    <cellStyle name="Normal 15 2 2" xfId="2471" xr:uid="{5DA1A361-A9C8-479B-87CA-ADCFE041B9C2}"/>
    <cellStyle name="Normal 15 2 2 2" xfId="2472" xr:uid="{D2412E45-CDEE-4158-A5F7-44CD1828E9A5}"/>
    <cellStyle name="Normal 15 2 2 2 2" xfId="2473" xr:uid="{63BDE183-78DE-416D-A6A7-2D4E3C615487}"/>
    <cellStyle name="Normal 15 2 2 2 2 2" xfId="3845" xr:uid="{A9FC2363-1FAD-4029-A890-C9B96E659F38}"/>
    <cellStyle name="Normal 15 2 2 2 2 2 2" xfId="9214" xr:uid="{91612C3C-ADA5-45FB-A708-F63A7A7DC74A}"/>
    <cellStyle name="Normal 15 2 2 2 2 2 2 2" xfId="16244" xr:uid="{C7EF6590-6BB7-4A81-B9D2-982DDA1A3AFC}"/>
    <cellStyle name="Normal 15 2 2 2 2 2 3" xfId="11348" xr:uid="{5A5B026C-4198-4669-956D-3B7CE74FA3BD}"/>
    <cellStyle name="Normal 15 2 2 2 2 3" xfId="4667" xr:uid="{38BC38DC-2E8C-4AA9-B5EE-C3E8E921442D}"/>
    <cellStyle name="Normal 15 2 2 2 2 3 2" xfId="12066" xr:uid="{8D772D25-7046-4A4A-9DA1-3BD330BEAD54}"/>
    <cellStyle name="Normal 15 2 2 2 2 4" xfId="6205" xr:uid="{E4E0A0D3-B68D-48A7-B8A8-56554F55EEE9}"/>
    <cellStyle name="Normal 15 2 2 2 2 4 2" xfId="13388" xr:uid="{81794D76-C2A6-48CE-A682-940110755961}"/>
    <cellStyle name="Normal 15 2 2 2 2 5" xfId="6774" xr:uid="{7F7E9C67-9BA9-4757-B62C-C868B2449BC6}"/>
    <cellStyle name="Normal 15 2 2 2 2 5 2" xfId="13967" xr:uid="{B36C439F-2021-411A-BF5F-1593400B49E2}"/>
    <cellStyle name="Normal 15 2 2 2 2 6" xfId="8635" xr:uid="{469FE047-2790-40C6-A18B-57A08115D139}"/>
    <cellStyle name="Normal 15 2 2 2 2 6 2" xfId="15663" xr:uid="{6563671A-3E83-4828-A8A8-56257271C090}"/>
    <cellStyle name="Normal 15 2 2 2 2 7" xfId="10412" xr:uid="{8819F12F-8DEA-40DE-B8F6-956C24AE9C26}"/>
    <cellStyle name="Normal 15 2 2 2 3" xfId="3844" xr:uid="{D74DF1AF-1DFD-4CC8-8274-86BA51DCE9B7}"/>
    <cellStyle name="Normal 15 2 2 2 3 2" xfId="8925" xr:uid="{55A88170-5D2A-4870-87C0-AB4F11CC044A}"/>
    <cellStyle name="Normal 15 2 2 2 3 2 2" xfId="15955" xr:uid="{FDBAC42A-342A-46E7-A7AF-46932F9D954E}"/>
    <cellStyle name="Normal 15 2 2 2 3 3" xfId="11347" xr:uid="{A1897697-66AE-45AC-AFCB-7E3E1D3411A8}"/>
    <cellStyle name="Normal 15 2 2 2 4" xfId="4367" xr:uid="{257C2DCF-3DCD-4B8F-B8BB-5177E063D650}"/>
    <cellStyle name="Normal 15 2 2 2 4 2" xfId="11769" xr:uid="{CE6DA439-6512-4EBF-A463-1C90182892BA}"/>
    <cellStyle name="Normal 15 2 2 2 5" xfId="5916" xr:uid="{47E76C21-E048-47C0-A580-BF9427665A38}"/>
    <cellStyle name="Normal 15 2 2 2 5 2" xfId="13099" xr:uid="{895F9AF9-5428-43C8-8EB5-703783E191F0}"/>
    <cellStyle name="Normal 15 2 2 2 6" xfId="6485" xr:uid="{53FC91CF-5601-4EB5-BA54-CC316B298067}"/>
    <cellStyle name="Normal 15 2 2 2 6 2" xfId="13678" xr:uid="{D924EA94-EB3B-496D-B1C0-9B1B1B4F5DDA}"/>
    <cellStyle name="Normal 15 2 2 2 7" xfId="8346" xr:uid="{0F5BBDE5-1B35-4880-96DA-1DE732834031}"/>
    <cellStyle name="Normal 15 2 2 2 7 2" xfId="15374" xr:uid="{260E045E-C511-4241-AA36-8979F752A2F6}"/>
    <cellStyle name="Normal 15 2 2 2 8" xfId="10411" xr:uid="{285609FA-4A35-4DEF-A25C-4779331A1373}"/>
    <cellStyle name="Normal 15 2 2 3" xfId="2474" xr:uid="{8433B667-88C5-4A9F-A7D9-DFE6A63E6950}"/>
    <cellStyle name="Normal 15 2 2 3 2" xfId="3846" xr:uid="{939B0B3F-2DB0-4C9E-A00F-4C108C13A1FC}"/>
    <cellStyle name="Normal 15 2 2 3 2 2" xfId="9071" xr:uid="{8640AAE4-A872-47EE-B4F1-A4FBF6D4DBDB}"/>
    <cellStyle name="Normal 15 2 2 3 2 2 2" xfId="16101" xr:uid="{64079247-E3F0-4268-B9A1-675A7685498E}"/>
    <cellStyle name="Normal 15 2 2 3 2 3" xfId="11349" xr:uid="{F2F69331-F66E-47D4-9280-9B006F297A4C}"/>
    <cellStyle name="Normal 15 2 2 3 3" xfId="4524" xr:uid="{0B55A1F7-60DA-4095-BE0D-6CF4C9331796}"/>
    <cellStyle name="Normal 15 2 2 3 3 2" xfId="11923" xr:uid="{67E010A3-1994-4195-AACC-DE1DC443D711}"/>
    <cellStyle name="Normal 15 2 2 3 4" xfId="6062" xr:uid="{3B71D8CE-AE25-4C06-93F5-C7FC5F71DD6D}"/>
    <cellStyle name="Normal 15 2 2 3 4 2" xfId="13245" xr:uid="{96EC9652-59CE-4BD3-951C-56428F10A4DF}"/>
    <cellStyle name="Normal 15 2 2 3 5" xfId="6631" xr:uid="{5735945B-1301-4D73-89AE-29DF0C60048F}"/>
    <cellStyle name="Normal 15 2 2 3 5 2" xfId="13824" xr:uid="{1594F262-BEED-4C17-A667-ACBAC3E4978A}"/>
    <cellStyle name="Normal 15 2 2 3 6" xfId="8492" xr:uid="{632F75BF-C0FF-43E8-BE47-FC8BB7B3BFCB}"/>
    <cellStyle name="Normal 15 2 2 3 6 2" xfId="15520" xr:uid="{07C52DEA-4672-4EA2-8B46-122EE7736ADE}"/>
    <cellStyle name="Normal 15 2 2 3 7" xfId="10413" xr:uid="{0E108B3F-34F9-444C-978F-DFE5F0DE6DCA}"/>
    <cellStyle name="Normal 15 2 2 4" xfId="3843" xr:uid="{666500F6-1629-4E30-9CAF-96C397978AAE}"/>
    <cellStyle name="Normal 15 2 2 4 2" xfId="9416" xr:uid="{54322110-D47A-4344-9A65-D4997AB9953A}"/>
    <cellStyle name="Normal 15 2 2 4 2 2" xfId="16399" xr:uid="{E68658A6-A0AD-4B2E-9479-CAAC760AB84C}"/>
    <cellStyle name="Normal 15 2 2 4 3" xfId="11346" xr:uid="{69AD6066-4F30-4B00-8EFA-590F0994D28C}"/>
    <cellStyle name="Normal 15 2 2 5" xfId="4222" xr:uid="{E75ED22E-5C94-4121-9054-E9417E0451E9}"/>
    <cellStyle name="Normal 15 2 2 5 2" xfId="9505" xr:uid="{A0BDC4AA-6B26-44C6-AA5B-3C9EE1787351}"/>
    <cellStyle name="Normal 15 2 2 5 2 2" xfId="16488" xr:uid="{8D56FC2B-B5F3-4827-94C5-68C600994417}"/>
    <cellStyle name="Normal 15 2 2 5 3" xfId="11624" xr:uid="{B4CD264E-D66E-486C-AF5D-52568A30A28F}"/>
    <cellStyle name="Normal 15 2 2 6" xfId="5773" xr:uid="{3343DA77-4EFA-4731-807B-3648AF91EE6C}"/>
    <cellStyle name="Normal 15 2 2 6 2" xfId="8782" xr:uid="{E1A661E7-84C4-4FE7-B2E4-F77A86E7532D}"/>
    <cellStyle name="Normal 15 2 2 6 2 2" xfId="15812" xr:uid="{9BA55681-D2E6-47B7-B9E0-DE67005D3630}"/>
    <cellStyle name="Normal 15 2 2 6 3" xfId="12956" xr:uid="{24008E7C-5AC3-459F-BD85-DA25DC63B76B}"/>
    <cellStyle name="Normal 15 2 2 7" xfId="6342" xr:uid="{1DDDE266-A4CC-4F6F-917E-CD8B3C6313F2}"/>
    <cellStyle name="Normal 15 2 2 7 2" xfId="13535" xr:uid="{3013645C-A721-433A-94F5-A9CE766B7440}"/>
    <cellStyle name="Normal 15 2 2 8" xfId="8203" xr:uid="{19045395-12C2-4C0B-B287-A2F7968731FC}"/>
    <cellStyle name="Normal 15 2 2 8 2" xfId="15231" xr:uid="{5C37D17E-7278-4846-BE75-0CC2F05F679A}"/>
    <cellStyle name="Normal 15 2 2 9" xfId="10410" xr:uid="{2CB9A0F5-7100-4595-AF5F-6844A2CE8FEC}"/>
    <cellStyle name="Normal 15 2 3" xfId="2475" xr:uid="{BF1144FE-35BC-4B98-95DC-35B54C284E8E}"/>
    <cellStyle name="Normal 15 2 3 2" xfId="2476" xr:uid="{C72B86F8-5CA6-40F3-BAA9-8AE0173ABDB3}"/>
    <cellStyle name="Normal 15 2 3 2 2" xfId="3848" xr:uid="{110DDC43-89D9-4C3D-855F-A6867DE2C3A2}"/>
    <cellStyle name="Normal 15 2 3 2 2 2" xfId="9168" xr:uid="{EEC4D6FD-62F0-407D-A66F-B6AAD631EA86}"/>
    <cellStyle name="Normal 15 2 3 2 2 2 2" xfId="16198" xr:uid="{933E3951-BD0A-4012-A7C1-44D2C5A07694}"/>
    <cellStyle name="Normal 15 2 3 2 2 3" xfId="11351" xr:uid="{355A0442-A5DA-4CB7-9A70-EFEE79CE3BD0}"/>
    <cellStyle name="Normal 15 2 3 2 3" xfId="4621" xr:uid="{8D54A8D4-3FD4-4A92-B35B-A6A03DF85B41}"/>
    <cellStyle name="Normal 15 2 3 2 3 2" xfId="12020" xr:uid="{F20B1F6C-1A2B-4DCB-BD69-8B983723F76F}"/>
    <cellStyle name="Normal 15 2 3 2 4" xfId="6159" xr:uid="{129485ED-B8BA-41B0-9E78-3DC986B9354D}"/>
    <cellStyle name="Normal 15 2 3 2 4 2" xfId="13342" xr:uid="{1C39F59C-2D16-4CD2-BFDF-69F2B0066051}"/>
    <cellStyle name="Normal 15 2 3 2 5" xfId="6728" xr:uid="{3E28386C-649F-4D49-B0A5-F56FDA3B2940}"/>
    <cellStyle name="Normal 15 2 3 2 5 2" xfId="13921" xr:uid="{7A966D8A-A093-49AB-B161-D44E56C24851}"/>
    <cellStyle name="Normal 15 2 3 2 6" xfId="8589" xr:uid="{C4AEB5A0-266D-46E8-92D2-E5803F666087}"/>
    <cellStyle name="Normal 15 2 3 2 6 2" xfId="15617" xr:uid="{BDF5F320-62FD-499C-BB9D-B1E788AD3D1C}"/>
    <cellStyle name="Normal 15 2 3 2 7" xfId="10415" xr:uid="{CB903511-73D1-4874-9198-70185C857DA4}"/>
    <cellStyle name="Normal 15 2 3 3" xfId="3847" xr:uid="{DE63D220-1F56-45E2-8E23-58F4E554DE47}"/>
    <cellStyle name="Normal 15 2 3 3 2" xfId="8879" xr:uid="{FE54C7B0-A5C3-4C2E-A46F-1EF92CB2FAAA}"/>
    <cellStyle name="Normal 15 2 3 3 2 2" xfId="15909" xr:uid="{297774FF-4535-4DC7-B61B-CE9F47502156}"/>
    <cellStyle name="Normal 15 2 3 3 3" xfId="11350" xr:uid="{F98D65EE-9F39-43BB-84C3-D25FA4CBF4BC}"/>
    <cellStyle name="Normal 15 2 3 4" xfId="4321" xr:uid="{5A685275-D618-4CEF-AD67-A70FF78A64E4}"/>
    <cellStyle name="Normal 15 2 3 4 2" xfId="11723" xr:uid="{8D138CBA-838F-49BC-BB2B-B602FAFECDB5}"/>
    <cellStyle name="Normal 15 2 3 5" xfId="5870" xr:uid="{55FBDCC6-5625-419B-A298-1293BBA17EF8}"/>
    <cellStyle name="Normal 15 2 3 5 2" xfId="13053" xr:uid="{2CCC48B5-659B-474A-A342-D1DBBF2BBC42}"/>
    <cellStyle name="Normal 15 2 3 6" xfId="6439" xr:uid="{2E71EBF0-5692-4D74-AC01-1351B8BD7F8F}"/>
    <cellStyle name="Normal 15 2 3 6 2" xfId="13632" xr:uid="{81C902F3-FDF1-4FA7-B1E9-A986262AA385}"/>
    <cellStyle name="Normal 15 2 3 7" xfId="8300" xr:uid="{7ABC4940-7CEF-4639-B123-14B26C41D194}"/>
    <cellStyle name="Normal 15 2 3 7 2" xfId="15328" xr:uid="{9D8071BF-6CFC-4B07-8E4F-FF9737FCB019}"/>
    <cellStyle name="Normal 15 2 3 8" xfId="10414" xr:uid="{B7E69F0C-93E5-4AFE-9467-0185D10C85E8}"/>
    <cellStyle name="Normal 15 2 4" xfId="2477" xr:uid="{B732B7F6-F7D3-4F43-9CED-6045ED7C0E8B}"/>
    <cellStyle name="Normal 15 2 4 2" xfId="3849" xr:uid="{8CD9EA0D-78E3-4A40-B7C1-57EFC38E213B}"/>
    <cellStyle name="Normal 15 2 4 2 2" xfId="9025" xr:uid="{4D893649-1539-4FDD-A467-80CD67AEF573}"/>
    <cellStyle name="Normal 15 2 4 2 2 2" xfId="16055" xr:uid="{41FD6BCB-EC01-4F10-A511-BD91A5C93BD2}"/>
    <cellStyle name="Normal 15 2 4 2 3" xfId="11352" xr:uid="{CE8EC7E3-D978-4F75-88A0-CC1A2E82A722}"/>
    <cellStyle name="Normal 15 2 4 3" xfId="4478" xr:uid="{923599BF-E88C-4E02-8CA2-634629D3DA60}"/>
    <cellStyle name="Normal 15 2 4 3 2" xfId="11877" xr:uid="{9146ABEB-35CB-4418-B6D0-52EB10A6AC5B}"/>
    <cellStyle name="Normal 15 2 4 4" xfId="6016" xr:uid="{12FEDBCE-B5B7-48FC-B003-C23D27D474F5}"/>
    <cellStyle name="Normal 15 2 4 4 2" xfId="13199" xr:uid="{E160AF42-197E-4016-915E-CE0DCE9FADE9}"/>
    <cellStyle name="Normal 15 2 4 5" xfId="6585" xr:uid="{70FC80D9-C592-4B9F-9BBF-7B6114B6A491}"/>
    <cellStyle name="Normal 15 2 4 5 2" xfId="13778" xr:uid="{D4C2813C-FA15-448F-846A-089108A47AD6}"/>
    <cellStyle name="Normal 15 2 4 6" xfId="8446" xr:uid="{97B4DAA9-BD0B-4881-9B95-7DFD5A2983A4}"/>
    <cellStyle name="Normal 15 2 4 6 2" xfId="15474" xr:uid="{AC32EF97-753A-4955-B8C6-E89AFEDEF0B4}"/>
    <cellStyle name="Normal 15 2 4 7" xfId="10416" xr:uid="{344C7AF6-4A08-40C8-9B2E-0EACB6C7B8CA}"/>
    <cellStyle name="Normal 15 2 5" xfId="3842" xr:uid="{5AF20FBD-641D-47D5-9D38-F4AE26E8EB60}"/>
    <cellStyle name="Normal 15 2 5 2" xfId="9271" xr:uid="{68FD5702-5704-44CF-8FE0-879EFAECB8B3}"/>
    <cellStyle name="Normal 15 2 5 3" xfId="11345" xr:uid="{890D3353-446E-4030-B3DF-E3BB3DF7A346}"/>
    <cellStyle name="Normal 15 2 6" xfId="4166" xr:uid="{C6E73E9F-6837-4978-AC03-1FF311E069DB}"/>
    <cellStyle name="Normal 15 2 6 2" xfId="9370" xr:uid="{ED0F1B31-144A-4F53-A4AE-0ED42A41956C}"/>
    <cellStyle name="Normal 15 2 6 2 2" xfId="16353" xr:uid="{3F47E0E1-A259-40B0-A630-D716E2447705}"/>
    <cellStyle name="Normal 15 2 6 3" xfId="11568" xr:uid="{8C565C24-879C-4AB8-8549-32D203B8A259}"/>
    <cellStyle name="Normal 15 2 7" xfId="5727" xr:uid="{07020789-8113-4CB7-B2CC-986D0BF4F8C6}"/>
    <cellStyle name="Normal 15 2 7 2" xfId="9459" xr:uid="{E5CA5E25-49BC-45F0-BCEC-9F3B6D4B2BDF}"/>
    <cellStyle name="Normal 15 2 7 2 2" xfId="16442" xr:uid="{39D70948-F1C7-4922-8E5A-03A6BF714C71}"/>
    <cellStyle name="Normal 15 2 7 3" xfId="12910" xr:uid="{B4C50513-EE40-4137-A169-F50FBF57D6F8}"/>
    <cellStyle name="Normal 15 2 8" xfId="6296" xr:uid="{60C439CB-A6EA-47BD-8D9E-1AC94D9DD0FF}"/>
    <cellStyle name="Normal 15 2 8 2" xfId="8736" xr:uid="{BC0AE435-5854-4C75-9333-276BDC986381}"/>
    <cellStyle name="Normal 15 2 8 2 2" xfId="15766" xr:uid="{F636344A-883D-4B32-94AA-A58AEA89D49E}"/>
    <cellStyle name="Normal 15 2 8 3" xfId="13489" xr:uid="{DB0C379F-C2A0-495B-8A2D-2AD2F6DD80B8}"/>
    <cellStyle name="Normal 15 2 9" xfId="8157" xr:uid="{26F2A7A6-A3C9-4654-B370-19790547EE6A}"/>
    <cellStyle name="Normal 15 2 9 2" xfId="15185" xr:uid="{9C279035-441B-4862-ABF0-B3E103EBD1F5}"/>
    <cellStyle name="Normal 15 3" xfId="2478" xr:uid="{370767B8-511E-4DD0-BFA8-91F28B4A8E3D}"/>
    <cellStyle name="Normal 15 3 2" xfId="2479" xr:uid="{75BA72C9-2578-43CC-8E4D-8A6184C1F1D7}"/>
    <cellStyle name="Normal 15 4" xfId="2480" xr:uid="{CCE9E45B-63C0-4C20-9D32-471377544510}"/>
    <cellStyle name="Normal 15 4 2" xfId="2481" xr:uid="{4F7113BA-1D72-4BF6-A718-617369D7B3B8}"/>
    <cellStyle name="Normal 15 4 2 2" xfId="2482" xr:uid="{8C1B89C6-0412-4008-8663-D12DFE483330}"/>
    <cellStyle name="Normal 15 4 2 2 2" xfId="3852" xr:uid="{EBB1ECB1-283E-419F-BBC9-85DB5864009E}"/>
    <cellStyle name="Normal 15 4 2 2 2 2" xfId="9191" xr:uid="{7E87F484-15E9-4934-8EED-D72EEF4932DC}"/>
    <cellStyle name="Normal 15 4 2 2 2 2 2" xfId="16221" xr:uid="{A32BD1C1-CCAC-4773-B91E-46D8354F7A56}"/>
    <cellStyle name="Normal 15 4 2 2 2 3" xfId="11355" xr:uid="{01BCC79D-7223-437C-9BF7-A91E7DFC5B5F}"/>
    <cellStyle name="Normal 15 4 2 2 3" xfId="4644" xr:uid="{04CF14C6-82E1-4DB0-8FFA-C4C5A55FEEF3}"/>
    <cellStyle name="Normal 15 4 2 2 3 2" xfId="12043" xr:uid="{AACA9843-0354-4F89-ACE7-46D0452DE8E4}"/>
    <cellStyle name="Normal 15 4 2 2 4" xfId="6182" xr:uid="{C6EE8E93-F089-4294-BEA5-1CB266E7D8D8}"/>
    <cellStyle name="Normal 15 4 2 2 4 2" xfId="13365" xr:uid="{7631CA74-531A-4DE7-A2C7-0E211410C31C}"/>
    <cellStyle name="Normal 15 4 2 2 5" xfId="6751" xr:uid="{1D9DD2D4-1065-484C-88AA-2F8D1A329BFC}"/>
    <cellStyle name="Normal 15 4 2 2 5 2" xfId="13944" xr:uid="{B972B746-F672-4064-964D-A67F38181F6F}"/>
    <cellStyle name="Normal 15 4 2 2 6" xfId="8612" xr:uid="{7EB28ED9-6A57-4BD9-9CFF-D7D07B7BF7F4}"/>
    <cellStyle name="Normal 15 4 2 2 6 2" xfId="15640" xr:uid="{7A2E57E3-C993-4D5B-A825-125FCA7751BB}"/>
    <cellStyle name="Normal 15 4 2 2 7" xfId="10419" xr:uid="{5685A901-BAE5-41B9-A8AF-343D836BA2C3}"/>
    <cellStyle name="Normal 15 4 2 3" xfId="3851" xr:uid="{6D8C98C5-3CF4-4AFF-9890-53A8B200BEAF}"/>
    <cellStyle name="Normal 15 4 2 3 2" xfId="8902" xr:uid="{040888C1-56A4-4899-82BA-9A55C9F9E1A1}"/>
    <cellStyle name="Normal 15 4 2 3 2 2" xfId="15932" xr:uid="{C8884A9A-337F-4D7B-92E3-5F17837EF293}"/>
    <cellStyle name="Normal 15 4 2 3 3" xfId="11354" xr:uid="{2CF84770-7C27-4872-85D8-9ACF28ECBA33}"/>
    <cellStyle name="Normal 15 4 2 4" xfId="4344" xr:uid="{E64CD79A-4917-424C-BDB3-DC401F549636}"/>
    <cellStyle name="Normal 15 4 2 4 2" xfId="11746" xr:uid="{37F1FC59-6DAF-4449-81A2-FECBA4300C50}"/>
    <cellStyle name="Normal 15 4 2 5" xfId="5893" xr:uid="{C12D9AC1-7BF3-45F6-BC38-2AB1397F2A02}"/>
    <cellStyle name="Normal 15 4 2 5 2" xfId="13076" xr:uid="{F812F405-7F28-4480-BF58-141C55DC8B0C}"/>
    <cellStyle name="Normal 15 4 2 6" xfId="6462" xr:uid="{33EBFF18-008D-4FDD-BC42-699A36170433}"/>
    <cellStyle name="Normal 15 4 2 6 2" xfId="13655" xr:uid="{D7A13FED-5A17-42DA-989F-798F28E4B031}"/>
    <cellStyle name="Normal 15 4 2 7" xfId="8323" xr:uid="{0A4F4D66-9A29-4E4C-9D5E-FE45D3AF51C7}"/>
    <cellStyle name="Normal 15 4 2 7 2" xfId="15351" xr:uid="{D36BA1EF-71A9-4ED5-B588-E1190881C5E5}"/>
    <cellStyle name="Normal 15 4 2 8" xfId="10418" xr:uid="{2670FB9F-7438-4711-9A03-69DB1ABB6C31}"/>
    <cellStyle name="Normal 15 4 3" xfId="2483" xr:uid="{95D5BAC4-92FD-4C8E-94E4-F91F723E5457}"/>
    <cellStyle name="Normal 15 4 3 2" xfId="3853" xr:uid="{A32BAF53-A317-47BC-95E4-1DAA649B25A0}"/>
    <cellStyle name="Normal 15 4 3 2 2" xfId="9048" xr:uid="{51106451-222A-4229-B307-170FA0BE19E6}"/>
    <cellStyle name="Normal 15 4 3 2 2 2" xfId="16078" xr:uid="{8237D176-FF4C-49E8-A055-66D7D8B6B2B0}"/>
    <cellStyle name="Normal 15 4 3 2 3" xfId="11356" xr:uid="{183A7666-B8C9-4242-B560-407C8F20B539}"/>
    <cellStyle name="Normal 15 4 3 3" xfId="4501" xr:uid="{369B9F7B-FEE0-4300-AB4F-4EE13364D65B}"/>
    <cellStyle name="Normal 15 4 3 3 2" xfId="11900" xr:uid="{1CEFA0DE-81CE-4025-B26D-D2EF80096DCA}"/>
    <cellStyle name="Normal 15 4 3 4" xfId="6039" xr:uid="{4B34E364-A37A-4CB8-AA26-5F9A6A536380}"/>
    <cellStyle name="Normal 15 4 3 4 2" xfId="13222" xr:uid="{CC3BC6BD-A37A-4C77-B166-16B6E69A820B}"/>
    <cellStyle name="Normal 15 4 3 5" xfId="6608" xr:uid="{AE64B115-5EE8-4BBD-B231-1F387F7137BB}"/>
    <cellStyle name="Normal 15 4 3 5 2" xfId="13801" xr:uid="{169C14BB-8C40-45B3-9659-442D4B77A1D9}"/>
    <cellStyle name="Normal 15 4 3 6" xfId="8469" xr:uid="{1D669565-E9A7-46F3-9E71-5A1A58E24C17}"/>
    <cellStyle name="Normal 15 4 3 6 2" xfId="15497" xr:uid="{33127F4D-E918-4D3F-B0FE-07A5FEAD07E9}"/>
    <cellStyle name="Normal 15 4 3 7" xfId="10420" xr:uid="{2633AFF7-3D22-4797-AEFD-32F8179E311C}"/>
    <cellStyle name="Normal 15 4 4" xfId="3850" xr:uid="{24273364-690D-4828-AC06-BAB7B86A80FD}"/>
    <cellStyle name="Normal 15 4 4 2" xfId="9393" xr:uid="{0C48556C-3A45-42BA-BA7D-3E4F6822532A}"/>
    <cellStyle name="Normal 15 4 4 2 2" xfId="16376" xr:uid="{50B7FBB3-F85C-4F4E-8CAC-ADA93E00E89B}"/>
    <cellStyle name="Normal 15 4 4 3" xfId="11353" xr:uid="{56ED33AA-C940-48AC-9A00-058DFB3ECEDE}"/>
    <cellStyle name="Normal 15 4 5" xfId="4199" xr:uid="{4A83C62D-EF60-44E5-9034-FEE56F406249}"/>
    <cellStyle name="Normal 15 4 5 2" xfId="9482" xr:uid="{2916F440-8069-45BE-92B6-896EC79B1867}"/>
    <cellStyle name="Normal 15 4 5 2 2" xfId="16465" xr:uid="{ACDF3839-B255-41E4-AA37-12DDC25E8153}"/>
    <cellStyle name="Normal 15 4 5 3" xfId="11601" xr:uid="{4A993AFA-89FD-4327-B552-8E0F1DA6EBFD}"/>
    <cellStyle name="Normal 15 4 6" xfId="5750" xr:uid="{DC2F0437-C78A-4179-BFEC-51066C20FD3A}"/>
    <cellStyle name="Normal 15 4 6 2" xfId="8759" xr:uid="{D517D64F-476D-451C-916E-75C99400608C}"/>
    <cellStyle name="Normal 15 4 6 2 2" xfId="15789" xr:uid="{E988E47E-B3C7-4EDE-8F82-0CE1FB6EB684}"/>
    <cellStyle name="Normal 15 4 6 3" xfId="12933" xr:uid="{2967B9B8-85B8-4B52-B788-3D7F45558971}"/>
    <cellStyle name="Normal 15 4 7" xfId="6319" xr:uid="{BDFCDC19-FE03-4240-BFEF-28C60ADEEADE}"/>
    <cellStyle name="Normal 15 4 7 2" xfId="13512" xr:uid="{ECC73FFA-3F04-4F7E-914B-CCDC36583D72}"/>
    <cellStyle name="Normal 15 4 8" xfId="8180" xr:uid="{2A2B5CA6-7AF2-437D-A563-6939D3116874}"/>
    <cellStyle name="Normal 15 4 8 2" xfId="15208" xr:uid="{5F356A97-2292-45E2-BDF4-B5926509EE35}"/>
    <cellStyle name="Normal 15 4 9" xfId="10417" xr:uid="{A007FFE8-9E80-457E-9ADB-F293884D80FA}"/>
    <cellStyle name="Normal 15 5" xfId="2484" xr:uid="{63252F92-2EE3-40FE-B932-646EBCB76F16}"/>
    <cellStyle name="Normal 15 5 2" xfId="2485" xr:uid="{FBDF885E-661E-4953-A0A8-291C947CD89B}"/>
    <cellStyle name="Normal 15 5 2 2" xfId="2486" xr:uid="{8A7FEFAB-F174-4A21-8A72-71F721C21676}"/>
    <cellStyle name="Normal 15 5 2 2 2" xfId="3856" xr:uid="{B5E9FE6A-D326-43D4-B4C7-0863A1FEF7AA}"/>
    <cellStyle name="Normal 15 5 2 2 2 2" xfId="9234" xr:uid="{0852D9CB-9148-43A1-A73B-367940CA13C8}"/>
    <cellStyle name="Normal 15 5 2 2 2 2 2" xfId="16264" xr:uid="{44B2830A-94BF-4AD0-9EE1-5D395DEE8E57}"/>
    <cellStyle name="Normal 15 5 2 2 2 3" xfId="11359" xr:uid="{205846F2-0E8D-469C-9E3F-CA33872B541E}"/>
    <cellStyle name="Normal 15 5 2 2 3" xfId="4687" xr:uid="{AA75F70A-CD58-48D4-B4FF-635FBBFCBC39}"/>
    <cellStyle name="Normal 15 5 2 2 3 2" xfId="12086" xr:uid="{9A7B2D5E-C255-45FE-A45B-8F2BF14D137F}"/>
    <cellStyle name="Normal 15 5 2 2 4" xfId="6225" xr:uid="{F8771246-F559-46CE-A4A7-4E7B8E1203B5}"/>
    <cellStyle name="Normal 15 5 2 2 4 2" xfId="13408" xr:uid="{C36B2D02-E16F-4D57-BDB8-AC462AFA6914}"/>
    <cellStyle name="Normal 15 5 2 2 5" xfId="6794" xr:uid="{0F5880A8-D38B-459A-BF13-B100B9B82B0C}"/>
    <cellStyle name="Normal 15 5 2 2 5 2" xfId="13987" xr:uid="{B46C5516-CBC3-4C67-8CEB-E5AFC4C16628}"/>
    <cellStyle name="Normal 15 5 2 2 6" xfId="8655" xr:uid="{D82D6A9B-F773-4F5A-9F17-6F5A3AE42661}"/>
    <cellStyle name="Normal 15 5 2 2 6 2" xfId="15683" xr:uid="{06E8B925-A25F-4B70-BE99-D04910292C69}"/>
    <cellStyle name="Normal 15 5 2 2 7" xfId="10423" xr:uid="{FA5675BA-45ED-40AD-8FC0-2ED963334047}"/>
    <cellStyle name="Normal 15 5 2 3" xfId="3855" xr:uid="{C174E30B-D1F2-43A3-AE03-97531678C8D3}"/>
    <cellStyle name="Normal 15 5 2 3 2" xfId="8945" xr:uid="{38A2E710-B151-4D77-984E-F5B57DCD822B}"/>
    <cellStyle name="Normal 15 5 2 3 2 2" xfId="15975" xr:uid="{0A6FEDB3-FFF0-4662-8728-D3FD782C0666}"/>
    <cellStyle name="Normal 15 5 2 3 3" xfId="11358" xr:uid="{29CAD1B0-013F-483F-8D16-2FF41CCA7CB3}"/>
    <cellStyle name="Normal 15 5 2 4" xfId="4387" xr:uid="{578EE94B-DC1D-411F-8F3F-271972D7EB0F}"/>
    <cellStyle name="Normal 15 5 2 4 2" xfId="11789" xr:uid="{9E08A99B-993D-476E-B2C3-7EEA491CC46B}"/>
    <cellStyle name="Normal 15 5 2 5" xfId="5936" xr:uid="{FC817AC7-88CA-4B60-85E9-CFF40A55AB49}"/>
    <cellStyle name="Normal 15 5 2 5 2" xfId="13119" xr:uid="{E359F061-8395-4720-A16D-DD54F805C447}"/>
    <cellStyle name="Normal 15 5 2 6" xfId="6505" xr:uid="{FE6A1C2D-296B-46DA-AF09-E9F8AA9BC4D3}"/>
    <cellStyle name="Normal 15 5 2 6 2" xfId="13698" xr:uid="{F58F0DC1-B405-493B-9255-2065C1FD4209}"/>
    <cellStyle name="Normal 15 5 2 7" xfId="8366" xr:uid="{9C66ED7A-2A21-4BBB-B57A-FFD523F557F6}"/>
    <cellStyle name="Normal 15 5 2 7 2" xfId="15394" xr:uid="{F5E7B4EA-10D3-4A69-B430-6DB6CD0AB001}"/>
    <cellStyle name="Normal 15 5 2 8" xfId="10422" xr:uid="{FF3786F3-4ACD-40AE-93B9-12A3ECD146A5}"/>
    <cellStyle name="Normal 15 5 3" xfId="2487" xr:uid="{E707F5D3-C94D-44E3-AE7F-8D79A62D23B3}"/>
    <cellStyle name="Normal 15 5 3 2" xfId="3857" xr:uid="{F5BED38C-435F-4201-9B14-1915DC739703}"/>
    <cellStyle name="Normal 15 5 3 2 2" xfId="9091" xr:uid="{7AD71246-BEE4-4B38-9110-5D4FD53ABC44}"/>
    <cellStyle name="Normal 15 5 3 2 2 2" xfId="16121" xr:uid="{83A95A3B-5E91-4F12-A8B8-4F46A7F2FDFD}"/>
    <cellStyle name="Normal 15 5 3 2 3" xfId="11360" xr:uid="{B1AC863A-1F97-4426-A41C-E62F0232F667}"/>
    <cellStyle name="Normal 15 5 3 3" xfId="4544" xr:uid="{91F6DB5C-EF5D-4349-B8EE-F4A6A0281C99}"/>
    <cellStyle name="Normal 15 5 3 3 2" xfId="11943" xr:uid="{70FED2D9-BD27-4037-A90E-A2A33897EE52}"/>
    <cellStyle name="Normal 15 5 3 4" xfId="6082" xr:uid="{52FCA6B0-FC4F-4325-9CED-7CC5BB1A7B0D}"/>
    <cellStyle name="Normal 15 5 3 4 2" xfId="13265" xr:uid="{C11D7ECA-3B37-4957-982B-9B4E705A52C9}"/>
    <cellStyle name="Normal 15 5 3 5" xfId="6651" xr:uid="{A68D733F-1CFC-4C3D-9667-4F562EF8B849}"/>
    <cellStyle name="Normal 15 5 3 5 2" xfId="13844" xr:uid="{4584EC43-1B0D-488B-B0A5-FE56A89BF570}"/>
    <cellStyle name="Normal 15 5 3 6" xfId="8512" xr:uid="{C8CC7EBE-2C8A-415F-96FE-47065BB29858}"/>
    <cellStyle name="Normal 15 5 3 6 2" xfId="15540" xr:uid="{54C95AD9-98D3-42A4-87FE-0AAAEC3E6FCA}"/>
    <cellStyle name="Normal 15 5 3 7" xfId="10424" xr:uid="{2C8356EA-C4E7-47B8-A344-B78FE3CC4ABA}"/>
    <cellStyle name="Normal 15 5 4" xfId="3854" xr:uid="{541B293E-094F-4903-B24A-826652E62B07}"/>
    <cellStyle name="Normal 15 5 4 2" xfId="8802" xr:uid="{E712F55F-3927-4C8C-9AB9-9CF518917BFB}"/>
    <cellStyle name="Normal 15 5 4 2 2" xfId="15832" xr:uid="{D68F414B-5774-489B-BA98-D1933A391DA0}"/>
    <cellStyle name="Normal 15 5 4 3" xfId="11357" xr:uid="{2E5F1A96-8230-4369-996E-9AB0D385D579}"/>
    <cellStyle name="Normal 15 5 5" xfId="4242" xr:uid="{1261CABB-BEAA-4915-B3F5-7DE4FE3F338C}"/>
    <cellStyle name="Normal 15 5 5 2" xfId="11644" xr:uid="{EA5461B0-A6B5-4C4A-B089-7C25F957880C}"/>
    <cellStyle name="Normal 15 5 6" xfId="5793" xr:uid="{A6FBD049-2AD7-4495-B9E3-4C127F916CC7}"/>
    <cellStyle name="Normal 15 5 6 2" xfId="12976" xr:uid="{4AF322EB-23E6-456A-ADEC-D8090397BB9A}"/>
    <cellStyle name="Normal 15 5 7" xfId="6362" xr:uid="{1BF9C23C-080C-4ED6-8125-A0FEFB461FA1}"/>
    <cellStyle name="Normal 15 5 7 2" xfId="13555" xr:uid="{534061CC-7CAF-46FD-B819-EB4990D2C7E9}"/>
    <cellStyle name="Normal 15 5 8" xfId="8223" xr:uid="{1F9011AC-CE0B-4927-A626-60432C1F63FD}"/>
    <cellStyle name="Normal 15 5 8 2" xfId="15251" xr:uid="{972569DF-4C76-4E4E-864D-D46AD449CD66}"/>
    <cellStyle name="Normal 15 5 9" xfId="10421" xr:uid="{2A0CF8FB-ED18-4246-B06A-32710474495D}"/>
    <cellStyle name="Normal 15 6" xfId="2488" xr:uid="{CB05DCCB-90EE-440F-AA33-84B3122B0B97}"/>
    <cellStyle name="Normal 15 6 2" xfId="2489" xr:uid="{45F236B0-DE52-4CC4-BF5C-73E9ABD2E8ED}"/>
    <cellStyle name="Normal 15 6 2 2" xfId="3859" xr:uid="{E11A825D-D8E2-477D-B477-15884F807143}"/>
    <cellStyle name="Normal 15 6 2 2 2" xfId="9145" xr:uid="{3115E67F-69DF-4300-ADE9-C3B826FB828E}"/>
    <cellStyle name="Normal 15 6 2 2 2 2" xfId="16175" xr:uid="{65D67B93-C2E8-4F8C-B2E8-A9A071710067}"/>
    <cellStyle name="Normal 15 6 2 2 3" xfId="11362" xr:uid="{5A730639-879E-4373-8CAF-A54CC3A860AC}"/>
    <cellStyle name="Normal 15 6 2 3" xfId="4598" xr:uid="{6640E4B3-EFCD-4ACB-A28D-A4F6EE5FDB06}"/>
    <cellStyle name="Normal 15 6 2 3 2" xfId="11997" xr:uid="{135B1362-4485-49AD-A406-F597C5FBC764}"/>
    <cellStyle name="Normal 15 6 2 4" xfId="6136" xr:uid="{1E30F48A-9B78-411F-B6F7-C908A218AEE9}"/>
    <cellStyle name="Normal 15 6 2 4 2" xfId="13319" xr:uid="{917948DF-9D9E-4367-A9C4-1525663019D4}"/>
    <cellStyle name="Normal 15 6 2 5" xfId="6705" xr:uid="{6628A0B7-594D-4952-929E-0A13DA2804F9}"/>
    <cellStyle name="Normal 15 6 2 5 2" xfId="13898" xr:uid="{79F6E132-6CAA-4FEC-8169-C6B9BA8D2C88}"/>
    <cellStyle name="Normal 15 6 2 6" xfId="8566" xr:uid="{33016EF5-5F6D-4D43-830A-140DCFD9279E}"/>
    <cellStyle name="Normal 15 6 2 6 2" xfId="15594" xr:uid="{28687ABD-7E8F-44C4-854C-6914FF86C0F4}"/>
    <cellStyle name="Normal 15 6 2 7" xfId="10426" xr:uid="{F8093CBB-C3C7-43F4-A279-62D817B89BA1}"/>
    <cellStyle name="Normal 15 6 3" xfId="3858" xr:uid="{BC3493E0-C413-41D7-A861-21582C8C4128}"/>
    <cellStyle name="Normal 15 6 3 2" xfId="8856" xr:uid="{B2E3EE65-2151-4EEB-9CBB-70E14C9581CC}"/>
    <cellStyle name="Normal 15 6 3 2 2" xfId="15886" xr:uid="{2BB3E1E9-F42E-4EDD-8985-5CD30563A02B}"/>
    <cellStyle name="Normal 15 6 3 3" xfId="11361" xr:uid="{78F8E19A-D7EB-45F7-9682-F831131C23D0}"/>
    <cellStyle name="Normal 15 6 4" xfId="4298" xr:uid="{3D2BEC90-52BC-4060-A2A9-13C33D184E54}"/>
    <cellStyle name="Normal 15 6 4 2" xfId="11700" xr:uid="{9270DF23-8468-4658-A0C0-F1B1A27A3B2F}"/>
    <cellStyle name="Normal 15 6 5" xfId="5847" xr:uid="{9AF3857C-4CC7-4523-950F-D767DA661C74}"/>
    <cellStyle name="Normal 15 6 5 2" xfId="13030" xr:uid="{83620A2A-2F00-45DB-A30D-7C21E54D0536}"/>
    <cellStyle name="Normal 15 6 6" xfId="6416" xr:uid="{EE3F9170-81EB-4E30-9E12-3C55DA0692A4}"/>
    <cellStyle name="Normal 15 6 6 2" xfId="13609" xr:uid="{08E9492A-560E-4404-831E-63FE0B080127}"/>
    <cellStyle name="Normal 15 6 7" xfId="8277" xr:uid="{04725521-F879-4F01-94B6-224EA3CCEAAD}"/>
    <cellStyle name="Normal 15 6 7 2" xfId="15305" xr:uid="{9E62283F-543C-4FA7-97CA-647810E3FC73}"/>
    <cellStyle name="Normal 15 6 8" xfId="10425" xr:uid="{177A2439-609C-4D9E-AEDC-2C7326DC11DB}"/>
    <cellStyle name="Normal 15 7" xfId="2490" xr:uid="{62652623-881B-4030-9415-5CF792143319}"/>
    <cellStyle name="Normal 15 7 2" xfId="3860" xr:uid="{F685F033-E991-401E-A48A-91242F90E57F}"/>
    <cellStyle name="Normal 15 7 2 2" xfId="8968" xr:uid="{FCCFE5B3-A485-4D33-AE17-6A402CCF99E2}"/>
    <cellStyle name="Normal 15 7 2 2 2" xfId="15998" xr:uid="{9B21EC1C-61F2-44A3-BAD6-C0D4CC273FB7}"/>
    <cellStyle name="Normal 15 7 2 3" xfId="11363" xr:uid="{7BD7F719-1BEE-4F30-94BC-D2F0C2A26A7F}"/>
    <cellStyle name="Normal 15 7 3" xfId="4421" xr:uid="{CD2C9BAB-8B78-4F5F-ABB1-1861A533D8E5}"/>
    <cellStyle name="Normal 15 7 3 2" xfId="11820" xr:uid="{2F9E628D-F21B-494F-A717-A831666D3D2E}"/>
    <cellStyle name="Normal 15 7 4" xfId="5959" xr:uid="{1A22EAF4-476D-4866-B0D3-3DA88BC96823}"/>
    <cellStyle name="Normal 15 7 4 2" xfId="13142" xr:uid="{396316A8-DDC7-465E-83EB-F98E4A4AE4A6}"/>
    <cellStyle name="Normal 15 7 5" xfId="6528" xr:uid="{FE2FD27A-BCD9-4DCF-B453-00CDAB24C8FE}"/>
    <cellStyle name="Normal 15 7 5 2" xfId="13721" xr:uid="{6618108D-97B4-4317-BD06-D518E09BB044}"/>
    <cellStyle name="Normal 15 7 6" xfId="8389" xr:uid="{9D14BB95-6FC6-440E-8501-76B839E711CE}"/>
    <cellStyle name="Normal 15 7 6 2" xfId="15417" xr:uid="{571B5127-29CA-4D1B-AB17-87236B9B8394}"/>
    <cellStyle name="Normal 15 7 7" xfId="10427" xr:uid="{C86E4742-32AC-4D00-A8E7-F42DF760F47D}"/>
    <cellStyle name="Normal 15 8" xfId="2491" xr:uid="{6E6DC4D1-15E7-47D1-B4D9-FB59D0963B90}"/>
    <cellStyle name="Normal 15 8 2" xfId="3861" xr:uid="{1532BB10-7599-4C1F-8881-FD3916522E66}"/>
    <cellStyle name="Normal 15 8 2 2" xfId="11364" xr:uid="{14729BCB-55B0-4A11-A397-77972874D7E4}"/>
    <cellStyle name="Normal 15 8 3" xfId="5530" xr:uid="{1B7C3646-6320-4396-AFCA-7337207EF65B}"/>
    <cellStyle name="Normal 15 8 3 2" xfId="12807" xr:uid="{3A8A4041-FD34-48CC-BEB5-96261649A369}"/>
    <cellStyle name="Normal 15 8 4" xfId="7955" xr:uid="{BC4A0120-F308-4AD8-8E39-9FA65BC25D86}"/>
    <cellStyle name="Normal 15 8 4 2" xfId="15041" xr:uid="{83A3263E-4FFB-41F4-A77D-9F36E3A1D436}"/>
    <cellStyle name="Normal 15 8 5" xfId="9347" xr:uid="{8BEDCF8B-CD56-48CD-AF5F-F560510A6132}"/>
    <cellStyle name="Normal 15 8 5 2" xfId="16330" xr:uid="{2C51FDF8-CA00-4ED0-98F7-0E16D75C7155}"/>
    <cellStyle name="Normal 15 8 6" xfId="10428" xr:uid="{3CFBA653-BDF2-4656-B565-C02FF8881B92}"/>
    <cellStyle name="Normal 15 9" xfId="4129" xr:uid="{0E72886F-5CD1-43FC-BEC8-73CCE2124292}"/>
    <cellStyle name="Normal 15 9 2" xfId="5531" xr:uid="{091526D7-9F0A-46E2-8881-1A056C1AC558}"/>
    <cellStyle name="Normal 15 9 3" xfId="9436" xr:uid="{11F8105A-6326-48CB-A7F9-D1465B65F69A}"/>
    <cellStyle name="Normal 15 9 3 2" xfId="16419" xr:uid="{163A1598-0EA5-4E5F-A62D-3886B6E6B1BF}"/>
    <cellStyle name="Normal 15 9 4" xfId="11531" xr:uid="{934BC0C5-9372-4A9C-B4E9-78EB7B379F50}"/>
    <cellStyle name="Normal 16" xfId="122" xr:uid="{00000000-0005-0000-0000-00007A000000}"/>
    <cellStyle name="Normal 16 10" xfId="9537" xr:uid="{71F6718B-FB96-4F93-BB48-06843ECD92C1}"/>
    <cellStyle name="Normal 16 11" xfId="10429" xr:uid="{FDE57FD3-BA83-4A20-B269-25C10B1CA6B8}"/>
    <cellStyle name="Normal 16 2" xfId="133" xr:uid="{00000000-0005-0000-0000-00007B000000}"/>
    <cellStyle name="Normal 16 2 10" xfId="10430" xr:uid="{667F117D-FC41-44F2-894C-33437459B296}"/>
    <cellStyle name="Normal 16 2 2" xfId="151" xr:uid="{00000000-0005-0000-0000-00007C000000}"/>
    <cellStyle name="Normal 16 2 2 2" xfId="2492" xr:uid="{89A89402-CD3D-4D31-8168-CA0B6012BB7D}"/>
    <cellStyle name="Normal 16 2 2 2 2" xfId="3865" xr:uid="{D8896E96-68E0-4EE8-8540-C05716856A24}"/>
    <cellStyle name="Normal 16 2 2 2 2 2" xfId="9192" xr:uid="{7648614C-01BE-44C6-B45E-528E21FB7317}"/>
    <cellStyle name="Normal 16 2 2 2 2 2 2" xfId="16222" xr:uid="{D6ACFFBF-0013-4435-AE36-B1EB7BED3B9C}"/>
    <cellStyle name="Normal 16 2 2 2 2 3" xfId="11368" xr:uid="{EA28B49C-8574-42B8-B96D-B0B4015B05F7}"/>
    <cellStyle name="Normal 16 2 2 2 3" xfId="4645" xr:uid="{CD0022D7-F094-4DC1-9EDA-44A4FEB5B996}"/>
    <cellStyle name="Normal 16 2 2 2 3 2" xfId="12044" xr:uid="{4CCCC245-3695-4FF5-A104-C01E3593A5C0}"/>
    <cellStyle name="Normal 16 2 2 2 4" xfId="6183" xr:uid="{3107431B-99EE-44EF-B379-FFD325416840}"/>
    <cellStyle name="Normal 16 2 2 2 4 2" xfId="13366" xr:uid="{89B1B2A9-DCC8-4176-8783-BE79FC9BC473}"/>
    <cellStyle name="Normal 16 2 2 2 5" xfId="6752" xr:uid="{934CF16C-35B6-4C7F-87EB-BD86D3426E41}"/>
    <cellStyle name="Normal 16 2 2 2 5 2" xfId="13945" xr:uid="{99032F16-24EE-4DF2-9E44-7D5A3174A9C4}"/>
    <cellStyle name="Normal 16 2 2 2 6" xfId="8613" xr:uid="{6F80F104-722F-4C0A-93CA-85EBF932E869}"/>
    <cellStyle name="Normal 16 2 2 2 6 2" xfId="15641" xr:uid="{A69763AA-DDD4-4D3C-A490-45E82ED1BD57}"/>
    <cellStyle name="Normal 16 2 2 2 7" xfId="10432" xr:uid="{555E76BF-EA08-4657-91BB-5790622FEBE7}"/>
    <cellStyle name="Normal 16 2 2 3" xfId="3864" xr:uid="{920631FF-0C9D-461A-AA5E-16F5E02C9591}"/>
    <cellStyle name="Normal 16 2 2 3 2" xfId="8903" xr:uid="{372F7DE0-E1DE-47F4-A757-B6B4688D327B}"/>
    <cellStyle name="Normal 16 2 2 3 2 2" xfId="15933" xr:uid="{11DE8919-EE87-4716-9593-C4E5F417D582}"/>
    <cellStyle name="Normal 16 2 2 3 3" xfId="11367" xr:uid="{44BB635D-441F-42A1-A1E3-620747E616FF}"/>
    <cellStyle name="Normal 16 2 2 4" xfId="4345" xr:uid="{85899761-5F33-44D8-821A-F16BC8171F7E}"/>
    <cellStyle name="Normal 16 2 2 4 2" xfId="11747" xr:uid="{D5E22AD7-E0DB-4B49-B2CF-23EDD4AB71D0}"/>
    <cellStyle name="Normal 16 2 2 5" xfId="5894" xr:uid="{B84D0740-4EE4-4C3E-843A-B808FD1DF949}"/>
    <cellStyle name="Normal 16 2 2 5 2" xfId="13077" xr:uid="{7B9A49EA-5AA9-4D71-888C-9272547080CE}"/>
    <cellStyle name="Normal 16 2 2 6" xfId="6463" xr:uid="{8FE32DF1-AD12-4A11-BA16-12B481C8999F}"/>
    <cellStyle name="Normal 16 2 2 6 2" xfId="13656" xr:uid="{FC71B8BC-C16D-4907-8927-127AAF24BFFD}"/>
    <cellStyle name="Normal 16 2 2 7" xfId="8324" xr:uid="{F6FA2D57-7A6F-449F-A998-7F9EBDADDB85}"/>
    <cellStyle name="Normal 16 2 2 7 2" xfId="15352" xr:uid="{97C1A4AB-E836-4530-A696-5BB3C4A29AD2}"/>
    <cellStyle name="Normal 16 2 2 8" xfId="10431" xr:uid="{45F4391E-613B-42E4-B010-2BBD2D2183E5}"/>
    <cellStyle name="Normal 16 2 3" xfId="2493" xr:uid="{03A8526F-9828-4976-8407-240EE4B0B62C}"/>
    <cellStyle name="Normal 16 2 3 2" xfId="3866" xr:uid="{2AC313AC-55F1-4E66-8616-E16B2A657BF2}"/>
    <cellStyle name="Normal 16 2 3 2 2" xfId="9049" xr:uid="{8C64C8C5-B50B-4622-959D-5B58698BEEFD}"/>
    <cellStyle name="Normal 16 2 3 2 2 2" xfId="16079" xr:uid="{3EE704CA-17E6-4143-9C00-4448FBB8E0EB}"/>
    <cellStyle name="Normal 16 2 3 2 3" xfId="11369" xr:uid="{6C6A55A2-99BE-4A31-9ED4-DB3B901425BF}"/>
    <cellStyle name="Normal 16 2 3 3" xfId="4502" xr:uid="{09BC94F5-110E-4CA6-8061-7E6C20155006}"/>
    <cellStyle name="Normal 16 2 3 3 2" xfId="11901" xr:uid="{C42CA52A-CECC-454E-BFA9-934E27E4B763}"/>
    <cellStyle name="Normal 16 2 3 4" xfId="6040" xr:uid="{C1AEB69E-15CE-4084-8804-DA9B6A2BEAD4}"/>
    <cellStyle name="Normal 16 2 3 4 2" xfId="13223" xr:uid="{D7541B67-3DC7-4906-BC7B-EC80BEE3C2E1}"/>
    <cellStyle name="Normal 16 2 3 5" xfId="6609" xr:uid="{3B8B0CE1-3A2B-435E-982F-6C32BEF3C41F}"/>
    <cellStyle name="Normal 16 2 3 5 2" xfId="13802" xr:uid="{4B11ADDA-2640-40A8-8C91-D1A4182B2A3F}"/>
    <cellStyle name="Normal 16 2 3 6" xfId="8470" xr:uid="{BC9A482E-5048-4FC7-9771-7F45346D4DC9}"/>
    <cellStyle name="Normal 16 2 3 6 2" xfId="15498" xr:uid="{A689AA36-325C-46C7-AE40-C9A46497D7C8}"/>
    <cellStyle name="Normal 16 2 3 7" xfId="10433" xr:uid="{9FDE9B7B-283A-439F-94CF-E7A30C4735B0}"/>
    <cellStyle name="Normal 16 2 4" xfId="3863" xr:uid="{2E74F683-521E-47A3-9D08-BA8027AA6FCA}"/>
    <cellStyle name="Normal 16 2 4 2" xfId="9394" xr:uid="{065E2408-4DFF-4E2C-9CD6-4DD6DEFA77D5}"/>
    <cellStyle name="Normal 16 2 4 2 2" xfId="16377" xr:uid="{F9FF64D5-C30F-4700-ACC1-CFDF579AB6E6}"/>
    <cellStyle name="Normal 16 2 4 3" xfId="11366" xr:uid="{D67F86EA-9D4C-46D7-B52C-74FCC195F5C2}"/>
    <cellStyle name="Normal 16 2 5" xfId="4200" xr:uid="{FC94D32C-CE46-427F-B4F7-047C4AD7CACA}"/>
    <cellStyle name="Normal 16 2 5 2" xfId="9483" xr:uid="{38119ABF-171B-49A8-A0D3-5A69C7066572}"/>
    <cellStyle name="Normal 16 2 5 2 2" xfId="16466" xr:uid="{092DEF54-4083-4CCD-A169-D12E96BBF90E}"/>
    <cellStyle name="Normal 16 2 5 3" xfId="11602" xr:uid="{1ADE2C97-B566-4D11-B3F9-7ED4BA2054FD}"/>
    <cellStyle name="Normal 16 2 6" xfId="5751" xr:uid="{EBFC041F-EE36-4243-AE89-CB52360869AF}"/>
    <cellStyle name="Normal 16 2 6 2" xfId="8760" xr:uid="{7D310C02-E2CF-4E45-BACC-0BEE1288AD60}"/>
    <cellStyle name="Normal 16 2 6 2 2" xfId="15790" xr:uid="{098375A0-CC70-43C1-8C9D-194CB9A44F59}"/>
    <cellStyle name="Normal 16 2 6 3" xfId="12934" xr:uid="{E7C54E21-BC6C-4A6A-9F69-D3D1EB3357A7}"/>
    <cellStyle name="Normal 16 2 7" xfId="6320" xr:uid="{F64E90CE-D7B0-4E46-9DA0-178DE89E86A6}"/>
    <cellStyle name="Normal 16 2 7 2" xfId="13513" xr:uid="{2687F414-B5D5-417B-A05D-1D22DC951048}"/>
    <cellStyle name="Normal 16 2 8" xfId="8181" xr:uid="{4B4B140E-AC9D-46A6-82D7-0125BF931578}"/>
    <cellStyle name="Normal 16 2 8 2" xfId="15209" xr:uid="{DAA2D175-0EEC-4F8C-B0F5-F0F78242445B}"/>
    <cellStyle name="Normal 16 2 9" xfId="9599" xr:uid="{F89D0737-D521-4808-9A1E-B81F0FCA191E}"/>
    <cellStyle name="Normal 16 3" xfId="541" xr:uid="{E875DB04-B845-4E59-937B-1EB1EC95E448}"/>
    <cellStyle name="Normal 16 3 2" xfId="2494" xr:uid="{A06D1D38-C667-4E32-B454-C29154DCE5F7}"/>
    <cellStyle name="Normal 16 3 2 2" xfId="3868" xr:uid="{731EC32C-A511-471F-A704-A0251C6F6C4F}"/>
    <cellStyle name="Normal 16 3 2 2 2" xfId="9146" xr:uid="{0933C44C-6C88-429D-A9E6-70FAFF94E700}"/>
    <cellStyle name="Normal 16 3 2 2 2 2" xfId="16176" xr:uid="{AE2EE96E-B55A-4082-84F7-925CE865EFD2}"/>
    <cellStyle name="Normal 16 3 2 2 3" xfId="11371" xr:uid="{0CB0578E-E20B-4C6E-BA86-147B71025981}"/>
    <cellStyle name="Normal 16 3 2 3" xfId="4599" xr:uid="{B06F1B84-A4EC-42D8-A4DA-D508E4997D83}"/>
    <cellStyle name="Normal 16 3 2 3 2" xfId="11998" xr:uid="{18E876D8-771B-489A-A53A-388BF139861A}"/>
    <cellStyle name="Normal 16 3 2 4" xfId="6137" xr:uid="{6935E394-3D93-4101-BAB0-07DA01850940}"/>
    <cellStyle name="Normal 16 3 2 4 2" xfId="13320" xr:uid="{1036F626-A505-4C77-90E3-3C3B0EEDA2CE}"/>
    <cellStyle name="Normal 16 3 2 5" xfId="6706" xr:uid="{2825D157-3405-4E0E-A6C6-9FB52E36D564}"/>
    <cellStyle name="Normal 16 3 2 5 2" xfId="13899" xr:uid="{473169D1-1696-4402-AEFC-AE6D345715DD}"/>
    <cellStyle name="Normal 16 3 2 6" xfId="8567" xr:uid="{50BD531E-E38E-41E3-8F92-2FE1CFC74505}"/>
    <cellStyle name="Normal 16 3 2 6 2" xfId="15595" xr:uid="{B411C26B-5C83-418F-ACAE-11A7B3168E10}"/>
    <cellStyle name="Normal 16 3 2 7" xfId="10435" xr:uid="{65636BF8-8B66-4FC3-A86E-433B5145F138}"/>
    <cellStyle name="Normal 16 3 3" xfId="3867" xr:uid="{2FB362C3-31F0-4827-B725-1E8101A6A32E}"/>
    <cellStyle name="Normal 16 3 3 2" xfId="8857" xr:uid="{6CAC258D-A4AB-4676-8F6A-2F71924635FA}"/>
    <cellStyle name="Normal 16 3 3 2 2" xfId="15887" xr:uid="{A9D3B788-5DC0-41B6-95B5-4FE15AA019D2}"/>
    <cellStyle name="Normal 16 3 3 3" xfId="11370" xr:uid="{0C2EEEF2-7A20-4184-9C6B-C78DCFDFEF41}"/>
    <cellStyle name="Normal 16 3 4" xfId="4299" xr:uid="{6CD3F42C-0756-43D7-B2DA-C07820C123DB}"/>
    <cellStyle name="Normal 16 3 4 2" xfId="11701" xr:uid="{B7543592-9B78-426F-A486-68D276704BFC}"/>
    <cellStyle name="Normal 16 3 5" xfId="5848" xr:uid="{F7892F1C-85C0-429F-940F-DA55A40CF8B8}"/>
    <cellStyle name="Normal 16 3 5 2" xfId="13031" xr:uid="{55957FD8-4BB8-46B9-B594-2F6F026E8BF1}"/>
    <cellStyle name="Normal 16 3 6" xfId="6417" xr:uid="{0518628C-0266-49B3-9DB6-F8AEA240BD82}"/>
    <cellStyle name="Normal 16 3 6 2" xfId="13610" xr:uid="{3E39407F-B550-417F-A5B9-06AC51E9D913}"/>
    <cellStyle name="Normal 16 3 7" xfId="8278" xr:uid="{1E9EE018-13C5-40C9-9535-CCC8D073003C}"/>
    <cellStyle name="Normal 16 3 7 2" xfId="15306" xr:uid="{D11C0BEC-0848-4D86-BC12-B5802D317C6D}"/>
    <cellStyle name="Normal 16 3 8" xfId="9597" xr:uid="{4E5F0D93-B194-41FA-8F0E-725C2AA27186}"/>
    <cellStyle name="Normal 16 3 9" xfId="10434" xr:uid="{06C31FC9-985E-480B-A807-01E2A7F9973C}"/>
    <cellStyle name="Normal 16 4" xfId="2495" xr:uid="{A101A31C-8391-4C9E-8769-688D18CC3832}"/>
    <cellStyle name="Normal 16 4 2" xfId="3869" xr:uid="{05AF9AE1-DB99-4874-AD29-D098CAF79F93}"/>
    <cellStyle name="Normal 16 4 2 2" xfId="9003" xr:uid="{17DA5BF3-ABBE-4B60-AC65-0AFF05EF4803}"/>
    <cellStyle name="Normal 16 4 2 2 2" xfId="16033" xr:uid="{2F995BC8-9098-4FE2-BB44-20FADBE1EB52}"/>
    <cellStyle name="Normal 16 4 2 3" xfId="11372" xr:uid="{80A084FF-48A7-4B75-8A8E-14CF28201363}"/>
    <cellStyle name="Normal 16 4 3" xfId="4456" xr:uid="{0593F87A-648A-44C9-BAFF-84D47E4FEF7E}"/>
    <cellStyle name="Normal 16 4 3 2" xfId="11855" xr:uid="{36673CE7-363F-4171-9935-2C946C490856}"/>
    <cellStyle name="Normal 16 4 4" xfId="5994" xr:uid="{E22720B3-5F20-4D5F-AA02-A3E50D0C6677}"/>
    <cellStyle name="Normal 16 4 4 2" xfId="13177" xr:uid="{4A2E68BE-8ABF-4560-900B-82B310FA2A1D}"/>
    <cellStyle name="Normal 16 4 5" xfId="6563" xr:uid="{9A438593-068D-4C9A-84DB-80B2519C6EF2}"/>
    <cellStyle name="Normal 16 4 5 2" xfId="13756" xr:uid="{C5E8718A-B9BE-4DD9-A57B-6CDEF7F0D993}"/>
    <cellStyle name="Normal 16 4 6" xfId="8424" xr:uid="{96E836CF-2B3A-4CD5-A094-AB1334443233}"/>
    <cellStyle name="Normal 16 4 6 2" xfId="15452" xr:uid="{73E0D388-6042-435F-8456-3A5843FFC4A7}"/>
    <cellStyle name="Normal 16 4 7" xfId="10436" xr:uid="{6C615DED-88EB-439B-AD59-59E795C2214C}"/>
    <cellStyle name="Normal 16 5" xfId="3862" xr:uid="{20BBB57D-6A05-45D4-B24D-497C83421F9C}"/>
    <cellStyle name="Normal 16 5 2" xfId="9348" xr:uid="{0BAAB85A-EA0F-4A9D-B38C-62B3BEE256F9}"/>
    <cellStyle name="Normal 16 5 2 2" xfId="16331" xr:uid="{60413B07-FF4C-476C-B036-4F21B1B31951}"/>
    <cellStyle name="Normal 16 5 3" xfId="11365" xr:uid="{D89170A4-68E2-451C-8E15-DA65FD908E7B}"/>
    <cellStyle name="Normal 16 6" xfId="4130" xr:uid="{B5D18023-977A-4AF3-818A-547E237901E7}"/>
    <cellStyle name="Normal 16 6 2" xfId="9437" xr:uid="{825DA840-258C-4F46-97B4-8ABA23304B2D}"/>
    <cellStyle name="Normal 16 6 2 2" xfId="16420" xr:uid="{D8A9352C-D7D2-46C1-B59D-B8D12A5D22A7}"/>
    <cellStyle name="Normal 16 6 3" xfId="11532" xr:uid="{4F381EE7-1F02-4FB6-B0FA-C3413AA368CB}"/>
    <cellStyle name="Normal 16 7" xfId="5705" xr:uid="{7D99629E-6E6D-4C35-B08A-E7ED34C80440}"/>
    <cellStyle name="Normal 16 7 2" xfId="8714" xr:uid="{5B9CCE92-CFBD-4AF7-827D-06719EE81798}"/>
    <cellStyle name="Normal 16 7 2 2" xfId="15744" xr:uid="{C4352CC3-6B70-4CE6-8B54-73DDDE58EC83}"/>
    <cellStyle name="Normal 16 7 3" xfId="12888" xr:uid="{DC72FE54-2DC2-4711-B84A-7F80372B35FA}"/>
    <cellStyle name="Normal 16 8" xfId="6274" xr:uid="{B3CDBD6C-9239-4686-BEF5-09C50D2A2F9E}"/>
    <cellStyle name="Normal 16 8 2" xfId="13467" xr:uid="{3AF335FD-5752-425C-9814-4CDF44C01378}"/>
    <cellStyle name="Normal 16 9" xfId="8135" xr:uid="{0A10EC72-D5B8-403B-849C-B65D349C33B5}"/>
    <cellStyle name="Normal 16 9 2" xfId="15163" xr:uid="{9F5D83F0-14A6-4841-8D76-A81C9C9F8503}"/>
    <cellStyle name="Normal 17" xfId="140" xr:uid="{00000000-0005-0000-0000-00007D000000}"/>
    <cellStyle name="Normal 17 2" xfId="1100" xr:uid="{8FE9C2C1-7D28-472E-ADAF-4A5B67C743B3}"/>
    <cellStyle name="Normal 17 2 2" xfId="2497" xr:uid="{90070E3E-0B48-40E5-B3AF-DDD980786774}"/>
    <cellStyle name="Normal 17 3" xfId="191" xr:uid="{6A26C28A-CA01-4FC6-843E-8AC1A8930F0F}"/>
    <cellStyle name="Normal 17 4" xfId="2496" xr:uid="{3E601E8C-54F2-457E-89E1-54D4A323BADD}"/>
    <cellStyle name="Normal 18" xfId="142" xr:uid="{00000000-0005-0000-0000-00007E000000}"/>
    <cellStyle name="Normal 18 2" xfId="562" xr:uid="{C44FDA85-9BE4-41DF-9536-3E7A8662401E}"/>
    <cellStyle name="Normal 18 2 2" xfId="2499" xr:uid="{A6372EC7-0492-4057-B165-F61195C922B3}"/>
    <cellStyle name="Normal 18 3" xfId="2498" xr:uid="{18F23DA4-1555-47CF-BECE-A46B1A3BE023}"/>
    <cellStyle name="Normal 19" xfId="45" xr:uid="{00000000-0005-0000-0000-00007F000000}"/>
    <cellStyle name="Normal 19 2" xfId="144" xr:uid="{00000000-0005-0000-0000-000080000000}"/>
    <cellStyle name="Normal 19 2 2" xfId="1101" xr:uid="{5A67D5FE-5067-4A40-B3C3-DC3DFE6D7298}"/>
    <cellStyle name="Normal 19 2 2 2" xfId="3870" xr:uid="{3D4F6843-5BE9-4B98-ADEC-AF4D1BEC00AE}"/>
    <cellStyle name="Normal 19 2 2 2 2" xfId="9169" xr:uid="{F6960A09-0F5F-45A8-8239-FD85B06E6D49}"/>
    <cellStyle name="Normal 19 2 2 2 2 2" xfId="16199" xr:uid="{52D4690B-8D74-4644-AE61-AB6CD976A6F3}"/>
    <cellStyle name="Normal 19 2 2 2 3" xfId="11375" xr:uid="{398CFD7D-A954-4922-8CA4-30313D62029F}"/>
    <cellStyle name="Normal 19 2 2 3" xfId="4622" xr:uid="{05F43F02-EFFC-43D3-9896-B54A1894DF85}"/>
    <cellStyle name="Normal 19 2 2 3 2" xfId="12021" xr:uid="{67F17047-D0CE-4575-B584-32BACEDD67F0}"/>
    <cellStyle name="Normal 19 2 2 4" xfId="6160" xr:uid="{E18C140C-10C1-4CDF-A7DD-94A27927C280}"/>
    <cellStyle name="Normal 19 2 2 4 2" xfId="13343" xr:uid="{9E4FD5A8-B9BD-44A1-9817-EBD96DC2E125}"/>
    <cellStyle name="Normal 19 2 2 5" xfId="6729" xr:uid="{295D7A40-2803-4562-A828-E6958ECF0EAB}"/>
    <cellStyle name="Normal 19 2 2 5 2" xfId="13922" xr:uid="{C28CD294-9E1F-4907-AC38-C8FCA6858458}"/>
    <cellStyle name="Normal 19 2 2 6" xfId="8590" xr:uid="{43163B8F-6153-4990-AC90-D4C46945A5D2}"/>
    <cellStyle name="Normal 19 2 2 6 2" xfId="15618" xr:uid="{030F3952-A481-42FB-B945-67D2D3FEB6AF}"/>
    <cellStyle name="Normal 19 2 2 7" xfId="10439" xr:uid="{0D183554-76B5-4FC9-BCD4-0F60F653027F}"/>
    <cellStyle name="Normal 19 2 2 8" xfId="2500" xr:uid="{2471A2FC-FE1D-49E4-A583-4BF141C22D0B}"/>
    <cellStyle name="Normal 19 2 3" xfId="630" xr:uid="{946D1CE5-19E7-41EA-BD68-DA5B883969BB}"/>
    <cellStyle name="Normal 19 2 3 2" xfId="8880" xr:uid="{B05F2063-CCA5-4255-97AD-684B44BE3AAE}"/>
    <cellStyle name="Normal 19 2 3 2 2" xfId="15910" xr:uid="{504D42F4-7549-43E3-A1A7-295E0D7CFD8C}"/>
    <cellStyle name="Normal 19 2 3 3" xfId="11374" xr:uid="{98E182F1-0A4F-4CFB-8516-141489002751}"/>
    <cellStyle name="Normal 19 2 4" xfId="4322" xr:uid="{59F6FE4B-42C6-42AB-9C5D-D7AE82C74F62}"/>
    <cellStyle name="Normal 19 2 4 2" xfId="11724" xr:uid="{B407052C-9324-46FA-9223-1CF2859BA96F}"/>
    <cellStyle name="Normal 19 2 5" xfId="5871" xr:uid="{F45AF346-3FB6-4697-83D5-233CD554BA05}"/>
    <cellStyle name="Normal 19 2 5 2" xfId="13054" xr:uid="{78F95387-3D01-48BD-8957-9156F6DC2756}"/>
    <cellStyle name="Normal 19 2 6" xfId="6440" xr:uid="{6508E518-821F-4270-9F52-A54C8398E9CF}"/>
    <cellStyle name="Normal 19 2 6 2" xfId="13633" xr:uid="{9498853C-9D60-49BD-B848-884F5D4CF997}"/>
    <cellStyle name="Normal 19 2 7" xfId="8301" xr:uid="{C1398F37-5C0E-4A14-9A0D-EFFFF7AADC44}"/>
    <cellStyle name="Normal 19 2 7 2" xfId="15329" xr:uid="{EA929698-6BA2-48FA-A01D-15C57F38262A}"/>
    <cellStyle name="Normal 19 2 8" xfId="10438" xr:uid="{69632226-1738-4543-8A48-FBA72A98DBC0}"/>
    <cellStyle name="Normal 19 3" xfId="156" xr:uid="{00000000-0005-0000-0000-000081000000}"/>
    <cellStyle name="Normal 19 3 2" xfId="1091" xr:uid="{E49E1B73-EACB-41C6-8A15-68D3D901D9DD}"/>
    <cellStyle name="Normal 19 3 2 2" xfId="9026" xr:uid="{280BE13A-C81A-4A43-8410-B0ACCDFC6D6D}"/>
    <cellStyle name="Normal 19 3 2 2 2" xfId="16056" xr:uid="{E1E43F0D-BB0A-4B08-A7A2-D0E0FD598F11}"/>
    <cellStyle name="Normal 19 3 2 3" xfId="11376" xr:uid="{03BC14CF-9E37-4459-BE34-BDCDD1878940}"/>
    <cellStyle name="Normal 19 3 2 4" xfId="3871" xr:uid="{2B728FD7-6C16-4CE3-80BD-A1BF18FC470F}"/>
    <cellStyle name="Normal 19 3 3" xfId="4479" xr:uid="{923606CB-4977-4257-9114-BE164172A77E}"/>
    <cellStyle name="Normal 19 3 3 2" xfId="11878" xr:uid="{69E7B350-5962-47A6-ACA5-C3D145AF4C92}"/>
    <cellStyle name="Normal 19 3 4" xfId="6017" xr:uid="{EA5E27A6-345A-42CC-953E-CBAFC5AC5E21}"/>
    <cellStyle name="Normal 19 3 4 2" xfId="13200" xr:uid="{A39B49E0-76DF-4178-9669-9056F6B9858C}"/>
    <cellStyle name="Normal 19 3 5" xfId="6586" xr:uid="{94A98234-60BD-4F76-BABE-E18FCCD111D7}"/>
    <cellStyle name="Normal 19 3 5 2" xfId="13779" xr:uid="{38C8A8A1-D06D-4285-8A24-9DA9EBF15157}"/>
    <cellStyle name="Normal 19 3 6" xfId="8447" xr:uid="{F8ACD5DE-B10C-4FE0-A746-AFE4B288F02F}"/>
    <cellStyle name="Normal 19 3 6 2" xfId="15475" xr:uid="{88E73240-8C72-405E-9AAC-7BCA30FD184B}"/>
    <cellStyle name="Normal 19 3 7" xfId="10440" xr:uid="{C1CE5652-21A1-4302-8B88-AE8B9FD80889}"/>
    <cellStyle name="Normal 19 4" xfId="263" xr:uid="{88501B9A-DD4E-43C7-AB4E-9BF7C3F5E77A}"/>
    <cellStyle name="Normal 19 4 2" xfId="9371" xr:uid="{E2C5B372-B8CB-4E53-BB22-B85E4B52C9CA}"/>
    <cellStyle name="Normal 19 4 2 2" xfId="16354" xr:uid="{0D5F5956-D5EA-4574-B4C2-020AEDD15972}"/>
    <cellStyle name="Normal 19 4 3" xfId="11373" xr:uid="{78F02AF9-0082-4B5A-950B-6773F007CA87}"/>
    <cellStyle name="Normal 19 5" xfId="4174" xr:uid="{036D91C3-C65E-42A4-88B8-E2026D47829F}"/>
    <cellStyle name="Normal 19 5 2" xfId="9460" xr:uid="{F0C350F3-AE68-4617-9484-8C450C2BD30B}"/>
    <cellStyle name="Normal 19 5 2 2" xfId="16443" xr:uid="{77112708-0472-4331-822A-09EC18CBAAAD}"/>
    <cellStyle name="Normal 19 5 3" xfId="11576" xr:uid="{F25CC8D8-70DD-4399-9E08-7BE77406A57B}"/>
    <cellStyle name="Normal 19 6" xfId="5728" xr:uid="{45ACB858-D56D-410F-AF31-6850FBC8EFA5}"/>
    <cellStyle name="Normal 19 6 2" xfId="8737" xr:uid="{5AF1C9B4-0922-45A1-B4AC-030B89143B5E}"/>
    <cellStyle name="Normal 19 6 2 2" xfId="15767" xr:uid="{1C43ED2D-0943-461C-A5B0-F22FAE2DA224}"/>
    <cellStyle name="Normal 19 6 3" xfId="12911" xr:uid="{815A98B9-0E6C-462C-BC87-52526479F37B}"/>
    <cellStyle name="Normal 19 7" xfId="6297" xr:uid="{9F35C1B2-EB11-4552-8A86-E1D4F6F36B0B}"/>
    <cellStyle name="Normal 19 7 2" xfId="13490" xr:uid="{18F6658F-0B7E-46A6-AEA3-F5FE14B964C5}"/>
    <cellStyle name="Normal 19 8" xfId="8158" xr:uid="{1C20FBC0-3448-47A7-BEE7-22BFCB028604}"/>
    <cellStyle name="Normal 19 8 2" xfId="15186" xr:uid="{671F78C1-F0CE-4EFC-8255-187F61C6AD70}"/>
    <cellStyle name="Normal 19 9" xfId="10437" xr:uid="{8DC03CE1-975E-4C61-A0BD-49B07E1DA3E2}"/>
    <cellStyle name="Normal 2" xfId="3" xr:uid="{00000000-0005-0000-0000-000082000000}"/>
    <cellStyle name="Normal 2 2" xfId="94" xr:uid="{00000000-0005-0000-0000-000083000000}"/>
    <cellStyle name="Normal 2 2 2" xfId="2503" xr:uid="{4DD80025-804A-49FC-A883-32280F9A8211}"/>
    <cellStyle name="Normal 2 2 2 2" xfId="3873" xr:uid="{C2D47573-3903-44EF-828D-9A35B9B03CA3}"/>
    <cellStyle name="Normal 2 2 2 2 2" xfId="11377" xr:uid="{F0B6748B-C164-42D0-AC14-1C0DA9A096A2}"/>
    <cellStyle name="Normal 2 2 2 3" xfId="5532" xr:uid="{66BE8E2F-55F6-40BB-BF71-7B7995B2CF42}"/>
    <cellStyle name="Normal 2 2 2 3 2" xfId="12808" xr:uid="{8CFAE478-9C2A-4A79-87C1-2A2D1D6D48E9}"/>
    <cellStyle name="Normal 2 2 2 4" xfId="7956" xr:uid="{1A025D93-6593-4550-8D7B-537933509892}"/>
    <cellStyle name="Normal 2 2 2 4 2" xfId="15042" xr:uid="{2266E580-895F-4919-9883-F569B6D35D52}"/>
    <cellStyle name="Normal 2 2 2 5" xfId="8064" xr:uid="{C0AAB7F4-1443-4484-B982-3CE99EAC5953}"/>
    <cellStyle name="Normal 2 2 2 5 2" xfId="15072" xr:uid="{71366CC5-47EC-4226-8295-44BE740DA804}"/>
    <cellStyle name="Normal 2 2 2 6" xfId="9272" xr:uid="{E58B5AD9-3F14-49E4-9B64-5141F11CC629}"/>
    <cellStyle name="Normal 2 2 2 7" xfId="9580" xr:uid="{81B20E0A-7C3A-425F-95DF-F59C1B704487}"/>
    <cellStyle name="Normal 2 2 2 8" xfId="10441" xr:uid="{AE5963C5-84B8-47F1-BBCD-EF8A5995D49A}"/>
    <cellStyle name="Normal 2 2 3" xfId="2504" xr:uid="{F1EE656E-06CE-49B3-BACE-625A66EA9A55}"/>
    <cellStyle name="Normal 2 2 3 2" xfId="4016" xr:uid="{FEB8F0A8-B2EE-4A5F-A11D-E791C7474095}"/>
    <cellStyle name="Normal 2 2 4" xfId="3872" xr:uid="{40269177-9B6E-4C87-8F96-DE7306D392BA}"/>
    <cellStyle name="Normal 2 2 5" xfId="2502" xr:uid="{C4DAA01F-A3C6-4ED1-80DE-87D35AD1BF17}"/>
    <cellStyle name="Normal 2 2 6" xfId="1170" xr:uid="{58FC7E8E-FB57-4335-BF4A-E144E3FA1396}"/>
    <cellStyle name="Normal 2 3" xfId="95" xr:uid="{00000000-0005-0000-0000-000084000000}"/>
    <cellStyle name="Normal 2 3 2" xfId="2505" xr:uid="{0651CDBD-284F-477C-86B7-A68BF8EAA5BE}"/>
    <cellStyle name="Normal 2 3 3" xfId="2506" xr:uid="{C5F54DED-93BD-4B44-ACB4-E7A3710642D4}"/>
    <cellStyle name="Normal 2 3 3 2" xfId="2507" xr:uid="{02E2DDC2-1F35-4183-882B-8D0A1BFB5960}"/>
    <cellStyle name="Normal 2 3 3 3" xfId="5533" xr:uid="{37AC17CA-8B46-4F5D-9D93-C3B2A9928CD7}"/>
    <cellStyle name="Normal 2 3 4" xfId="2852" xr:uid="{DA464EFD-7063-40DF-8B7C-F2FA079BEEDB}"/>
    <cellStyle name="Normal 2 3 4 2" xfId="5534" xr:uid="{EA3AAC80-3F8A-4C40-9AE0-0785947A362A}"/>
    <cellStyle name="Normal 2 3 5" xfId="9539" xr:uid="{186B32CF-678E-40F6-A122-1716D3755030}"/>
    <cellStyle name="Normal 2 4" xfId="208" xr:uid="{7772AA0E-835A-4820-BBF7-F7445DDC94F3}"/>
    <cellStyle name="Normal 2 4 2" xfId="9589" xr:uid="{792928F6-5C95-46E5-AE1A-472B071F97AF}"/>
    <cellStyle name="Normal 2 4 3" xfId="2508" xr:uid="{B4DBC6C5-9803-4FC8-833A-584A0BD95591}"/>
    <cellStyle name="Normal 2 5" xfId="2509" xr:uid="{5849964C-89F6-410B-B00F-81341E2FAF79}"/>
    <cellStyle name="Normal 2 5 2" xfId="2510" xr:uid="{63E615CF-D905-47FC-A73B-A81511AF3BD0}"/>
    <cellStyle name="Normal 2 5 3" xfId="5535" xr:uid="{FA6880DD-ECFD-4D7C-A3A8-FDBFD02CBE9D}"/>
    <cellStyle name="Normal 2 6" xfId="2511" xr:uid="{A9690100-52E4-43AF-82C0-D706C1286FA6}"/>
    <cellStyle name="Normal 2 7" xfId="2851" xr:uid="{340613CF-42A4-453B-87CC-D63B2F361689}"/>
    <cellStyle name="Normal 2 7 2" xfId="5536" xr:uid="{0EAC5E69-6018-4104-8B08-63ABDC5A48C6}"/>
    <cellStyle name="Normal 2 8" xfId="2501" xr:uid="{309F0F2E-493D-41FD-A18A-F8199505EEBC}"/>
    <cellStyle name="Normal 2 9" xfId="1165" xr:uid="{4D3C0A04-7B04-4654-9BFC-AEA684B2FDF9}"/>
    <cellStyle name="Normal 2_Budget_3YearProjection_10 8 08" xfId="96" xr:uid="{00000000-0005-0000-0000-000085000000}"/>
    <cellStyle name="Normal 20" xfId="146" xr:uid="{00000000-0005-0000-0000-000086000000}"/>
    <cellStyle name="Normal 20 2" xfId="1103" xr:uid="{C19127AD-18DA-4E14-9EBE-32C11B0F5E78}"/>
    <cellStyle name="Normal 20 3" xfId="264" xr:uid="{2B142362-A6C5-4976-B9F3-E20624694C61}"/>
    <cellStyle name="Normal 20 4" xfId="2512" xr:uid="{F48F02BB-B33F-4B16-A49B-D3A0ED71C741}"/>
    <cellStyle name="Normal 21" xfId="279" xr:uid="{6B01BCAB-AE18-45EC-9C37-288D4E81ED06}"/>
    <cellStyle name="Normal 21 2" xfId="645" xr:uid="{E73B553F-FD47-42FC-B29A-01E214C9F5AF}"/>
    <cellStyle name="Normal 21 2 2" xfId="5537" xr:uid="{AD10ECBA-1EC6-4452-A865-EC7B120F8617}"/>
    <cellStyle name="Normal 21 3" xfId="2513" xr:uid="{60D6EA02-A579-46B5-B123-8D94D5C37DD4}"/>
    <cellStyle name="Normal 22" xfId="936" xr:uid="{FCD0282F-8108-48DD-8DFA-F716E166AD1B}"/>
    <cellStyle name="Normal 22 2" xfId="2515" xr:uid="{80E38D78-8428-4F9E-AC9E-24EB1D57F6E9}"/>
    <cellStyle name="Normal 22 3" xfId="5539" xr:uid="{AC01E42E-2D8F-46F0-8992-D002CE7DBDB9}"/>
    <cellStyle name="Normal 22 4" xfId="5538" xr:uid="{0A47C2EB-A4E5-47AE-8833-E47CCBCA0F68}"/>
    <cellStyle name="Normal 22 5" xfId="2514" xr:uid="{43422153-7FBF-4313-9BB4-EF0F49B784CC}"/>
    <cellStyle name="Normal 23" xfId="937" xr:uid="{A3E69E3A-86AA-4110-A620-84D016BACCC4}"/>
    <cellStyle name="Normal 23 2" xfId="2516" xr:uid="{9B1405A7-34D1-41FE-AD7A-A0C733AA8419}"/>
    <cellStyle name="Normal 24" xfId="452" xr:uid="{66A94E7F-EE44-4C79-9472-6C597C9A6E70}"/>
    <cellStyle name="Normal 24 2" xfId="1029" xr:uid="{168759DB-69D0-40FF-A025-458B0C9155E2}"/>
    <cellStyle name="Normal 25" xfId="451" xr:uid="{B5F80D21-B0FC-495E-AB7F-D6FA019FD1CD}"/>
    <cellStyle name="Normal 25 2" xfId="1030" xr:uid="{DC6B9C82-9851-44A4-8D10-FD13D5BF3D54}"/>
    <cellStyle name="Normal 26" xfId="1052" xr:uid="{692D9997-A346-495D-898C-6CD6DFBE68C9}"/>
    <cellStyle name="Normal 3" xfId="6" xr:uid="{00000000-0005-0000-0000-000087000000}"/>
    <cellStyle name="Normal 3 10" xfId="2518" xr:uid="{C360C258-CA70-4373-8AB0-4F4B893E8793}"/>
    <cellStyle name="Normal 3 10 2" xfId="4040" xr:uid="{2ED478A1-3D5E-46C6-AF83-78393191D998}"/>
    <cellStyle name="Normal 3 10 2 2" xfId="11444" xr:uid="{EDCF83E0-034C-4407-8409-F166E2927BCB}"/>
    <cellStyle name="Normal 3 11" xfId="3874" xr:uid="{0F7DD399-55F3-49DD-8E4D-24CEC606EB5B}"/>
    <cellStyle name="Normal 3 11 2" xfId="5540" xr:uid="{00907EA6-47F2-48CE-AA88-8F492664C152}"/>
    <cellStyle name="Normal 3 11 2 2" xfId="12809" xr:uid="{FECFA730-ABC7-42FC-8DF1-C2F5A32C44B5}"/>
    <cellStyle name="Normal 3 11 3" xfId="7957" xr:uid="{5DC1EEEF-BDD2-4FE6-8D7E-293800BDB0CE}"/>
    <cellStyle name="Normal 3 11 3 2" xfId="15043" xr:uid="{0BF340C2-4520-4217-AB00-B7963DC38E09}"/>
    <cellStyle name="Normal 3 11 4" xfId="11378" xr:uid="{FBEAEE35-4C06-4BC8-BC4E-908BB261A831}"/>
    <cellStyle name="Normal 3 12" xfId="8065" xr:uid="{C029047E-2929-4D4E-B2B8-409409D775D8}"/>
    <cellStyle name="Normal 3 12 2" xfId="15073" xr:uid="{161A9455-7EDB-48F1-99FB-A417D9B0AA79}"/>
    <cellStyle name="Normal 3 13" xfId="2517" xr:uid="{60F49D21-9861-4490-8B7E-4BFF5D5619A7}"/>
    <cellStyle name="Normal 3 13 2" xfId="10442" xr:uid="{2F4BE0DE-3EBC-4C75-9F11-9616FB793092}"/>
    <cellStyle name="Normal 3 14" xfId="1171" xr:uid="{3259A3C6-AB59-4BA1-923A-D949D665983B}"/>
    <cellStyle name="Normal 3 2" xfId="97" xr:uid="{00000000-0005-0000-0000-000088000000}"/>
    <cellStyle name="Normal 3 2 10" xfId="5541" xr:uid="{2EA0A7AE-094C-44D2-9449-052E58CD0E2B}"/>
    <cellStyle name="Normal 3 2 10 2" xfId="12810" xr:uid="{9AD60A46-2B46-49EB-AAD8-CEE1EF25E96F}"/>
    <cellStyle name="Normal 3 2 11" xfId="7958" xr:uid="{EF41298E-1DEA-44DF-BCBE-F2916AE93C2F}"/>
    <cellStyle name="Normal 3 2 11 2" xfId="15044" xr:uid="{3D8336A4-CA4D-41C6-A980-D174E94B9C34}"/>
    <cellStyle name="Normal 3 2 12" xfId="8066" xr:uid="{BA1466C2-ED3C-48CF-8919-83D941DE9628}"/>
    <cellStyle name="Normal 3 2 12 2" xfId="15074" xr:uid="{563DA1E5-FA7D-4EE3-8599-A8DEB84BBE77}"/>
    <cellStyle name="Normal 3 2 13" xfId="9529" xr:uid="{DD6EA44E-ADD0-47A4-9EFA-FEC9828A29C5}"/>
    <cellStyle name="Normal 3 2 14" xfId="10443" xr:uid="{C34382A4-5AB2-4073-9DAD-F94B29E54BA0}"/>
    <cellStyle name="Normal 3 2 15" xfId="2519" xr:uid="{15F6AD21-06E0-4DB8-87EA-3CB0776A4FDE}"/>
    <cellStyle name="Normal 3 2 2" xfId="2520" xr:uid="{C8C6431E-29A9-4835-9B33-891FAB366F86}"/>
    <cellStyle name="Normal 3 2 2 10" xfId="8659" xr:uid="{82DCA95B-2D7A-423C-8BC7-6A7C0E6B855F}"/>
    <cellStyle name="Normal 3 2 2 10 2" xfId="15687" xr:uid="{8185E06F-71F6-41EC-9BE1-F67DFB90F04F}"/>
    <cellStyle name="Normal 3 2 2 11" xfId="10444" xr:uid="{645FBD43-7800-4AAC-822A-603973A71686}"/>
    <cellStyle name="Normal 3 2 2 2" xfId="2521" xr:uid="{04124254-85AE-4D36-AA90-2A6ABF5EAEC5}"/>
    <cellStyle name="Normal 3 2 2 2 2" xfId="3877" xr:uid="{517C12EA-A317-4C02-8C04-1DA20EB2F59B}"/>
    <cellStyle name="Normal 3 2 2 2 2 2" xfId="11381" xr:uid="{EA785CFE-6D9A-436C-8608-C63866BA23AF}"/>
    <cellStyle name="Normal 3 2 2 2 3" xfId="5543" xr:uid="{30426D10-78F4-42B5-BF47-CCAB6FA4E5E8}"/>
    <cellStyle name="Normal 3 2 2 2 3 2" xfId="12812" xr:uid="{ECE05C0E-E6C0-4540-9A87-76F8DC48B475}"/>
    <cellStyle name="Normal 3 2 2 2 4" xfId="7960" xr:uid="{EF322C10-44E8-497B-967D-1C6E9D20B25E}"/>
    <cellStyle name="Normal 3 2 2 2 4 2" xfId="15046" xr:uid="{9F837422-46B0-49B9-B13E-DC572D0BB0C1}"/>
    <cellStyle name="Normal 3 2 2 2 5" xfId="9273" xr:uid="{6422E774-A98D-468C-96A3-3C24966EAE63}"/>
    <cellStyle name="Normal 3 2 2 2 5 2" xfId="16298" xr:uid="{FA1EDB61-0855-4F7E-B057-1879C5F54BB1}"/>
    <cellStyle name="Normal 3 2 2 2 6" xfId="10445" xr:uid="{FF4FC736-85E7-49CC-8C9F-2AE434FD7510}"/>
    <cellStyle name="Normal 3 2 2 3" xfId="3876" xr:uid="{9DFBBF1F-5F7C-4338-85FE-3CAFAF76C97F}"/>
    <cellStyle name="Normal 3 2 2 3 2" xfId="9238" xr:uid="{B752BEE1-5DE1-4EE4-B342-F9EE2F2908CE}"/>
    <cellStyle name="Normal 3 2 2 3 2 2" xfId="16268" xr:uid="{A9C48C7C-43E7-4077-80EB-792E40F248E8}"/>
    <cellStyle name="Normal 3 2 2 3 3" xfId="11380" xr:uid="{45F7623F-A340-4E3F-B923-94C2B836A1B1}"/>
    <cellStyle name="Normal 3 2 2 4" xfId="4692" xr:uid="{8FF013FD-E757-4B35-9947-7BBC7D4AFF41}"/>
    <cellStyle name="Normal 3 2 2 4 2" xfId="12091" xr:uid="{BE55A001-0E79-471A-8C39-25D9047F6E66}"/>
    <cellStyle name="Normal 3 2 2 5" xfId="5542" xr:uid="{F20BA1BB-DE05-493B-A96F-8B541D310F78}"/>
    <cellStyle name="Normal 3 2 2 5 2" xfId="12811" xr:uid="{C23398E2-2FF3-4DB6-A14F-A90EE6414CBF}"/>
    <cellStyle name="Normal 3 2 2 6" xfId="6229" xr:uid="{F2481A6F-8D63-4F90-8F9C-19EC65915DA5}"/>
    <cellStyle name="Normal 3 2 2 6 2" xfId="13412" xr:uid="{87C56BB6-611C-4352-99B8-33E307E03610}"/>
    <cellStyle name="Normal 3 2 2 7" xfId="6798" xr:uid="{88A9ACFD-8A88-45DD-8CF9-3E94CB3D771E}"/>
    <cellStyle name="Normal 3 2 2 7 2" xfId="13991" xr:uid="{36593F7C-6BFF-4976-88F3-31E9A2CBD8C3}"/>
    <cellStyle name="Normal 3 2 2 8" xfId="7959" xr:uid="{502C095D-D876-4157-AACC-4244808B7827}"/>
    <cellStyle name="Normal 3 2 2 8 2" xfId="15045" xr:uid="{5365CDE9-CF95-4679-AF2E-2022E07DFB72}"/>
    <cellStyle name="Normal 3 2 2 9" xfId="8067" xr:uid="{0CDAE79E-B20C-4781-8144-9BF5CA2C9977}"/>
    <cellStyle name="Normal 3 2 2 9 2" xfId="15075" xr:uid="{5F8B6439-6C5B-424F-ABA6-B7848D189BAC}"/>
    <cellStyle name="Normal 3 2 3" xfId="2522" xr:uid="{0BC60314-45DA-4DF1-8C09-DF8B9BD3D514}"/>
    <cellStyle name="Normal 3 2 3 2" xfId="3878" xr:uid="{98B67761-93C0-4926-80C7-4E6F6964DCED}"/>
    <cellStyle name="Normal 3 2 3 2 2" xfId="11382" xr:uid="{9499B1CA-C3CB-4626-8CF1-AA16C6C0BB8A}"/>
    <cellStyle name="Normal 3 2 3 3" xfId="5544" xr:uid="{3F890A79-741D-4AFA-9AC3-603B71239CCA}"/>
    <cellStyle name="Normal 3 2 3 3 2" xfId="12813" xr:uid="{7503F15A-07C6-4341-AED2-A2203216E7D7}"/>
    <cellStyle name="Normal 3 2 3 4" xfId="7961" xr:uid="{43E2358A-C4ED-482D-8EDF-06D670BF1F21}"/>
    <cellStyle name="Normal 3 2 3 4 2" xfId="15047" xr:uid="{A382F781-8F0A-4A08-B65C-C79D5E6B9745}"/>
    <cellStyle name="Normal 3 2 3 5" xfId="8068" xr:uid="{E822410C-18C3-46FC-9224-665C1D921CF0}"/>
    <cellStyle name="Normal 3 2 3 5 2" xfId="15076" xr:uid="{63FFD04F-20F6-4B39-887F-16E3152B9E98}"/>
    <cellStyle name="Normal 3 2 3 6" xfId="10446" xr:uid="{B21E5208-2C65-41C6-A8E3-AD119C779D52}"/>
    <cellStyle name="Normal 3 2 4" xfId="2523" xr:uid="{8144B48E-4168-4960-9ED1-11440F784F5C}"/>
    <cellStyle name="Normal 3 2 4 2" xfId="3879" xr:uid="{D27CFCFB-9BA0-41E3-BD03-D49FCF49F14E}"/>
    <cellStyle name="Normal 3 2 4 2 2" xfId="11383" xr:uid="{99789D35-1452-4572-BBDB-A64F7560AE5D}"/>
    <cellStyle name="Normal 3 2 4 3" xfId="5545" xr:uid="{54925906-5994-4DB0-9A51-FDE6CDBF7022}"/>
    <cellStyle name="Normal 3 2 4 3 2" xfId="12814" xr:uid="{9D176E3F-8D93-422E-90B7-0F5E00DFDB80}"/>
    <cellStyle name="Normal 3 2 4 4" xfId="7962" xr:uid="{62C96D4B-59FC-499C-A51A-8A476973104E}"/>
    <cellStyle name="Normal 3 2 4 4 2" xfId="15048" xr:uid="{82CE8ABC-91A3-488B-BD77-E0D0C5F96879}"/>
    <cellStyle name="Normal 3 2 4 5" xfId="8069" xr:uid="{C9F479A3-DAF3-4969-A5F5-CD8C01E5C2F2}"/>
    <cellStyle name="Normal 3 2 4 5 2" xfId="15077" xr:uid="{C06E9F2B-5F93-42BF-A75A-04FEAB36941D}"/>
    <cellStyle name="Normal 3 2 4 6" xfId="10447" xr:uid="{A7E0FB6C-6AF4-4ADA-82BB-D87613ADDED5}"/>
    <cellStyle name="Normal 3 2 5" xfId="2524" xr:uid="{167C8D4F-3251-4307-ACD5-63747DC66ED7}"/>
    <cellStyle name="Normal 3 2 5 2" xfId="3880" xr:uid="{C89B6472-AE9D-4661-B407-8C84ABCA88F9}"/>
    <cellStyle name="Normal 3 2 5 2 2" xfId="11384" xr:uid="{CD594C0D-8818-48F9-BC07-3A778FE3AE0F}"/>
    <cellStyle name="Normal 3 2 5 3" xfId="5546" xr:uid="{5A70A3FB-663B-4F3B-9502-365D14074BCE}"/>
    <cellStyle name="Normal 3 2 5 3 2" xfId="12815" xr:uid="{7FEEE362-A116-43C4-A76A-8F8A3ED742DF}"/>
    <cellStyle name="Normal 3 2 5 4" xfId="7963" xr:uid="{ACC3B2B8-70F8-43D4-9151-19CFA8DAF282}"/>
    <cellStyle name="Normal 3 2 5 4 2" xfId="15049" xr:uid="{D8C2A107-54A3-4724-822D-93928839D241}"/>
    <cellStyle name="Normal 3 2 5 5" xfId="8070" xr:uid="{63706E09-9DAD-4104-923F-8C2145AD9972}"/>
    <cellStyle name="Normal 3 2 5 5 2" xfId="15078" xr:uid="{30EE2BB0-4F24-422B-9794-54C75C2A38B5}"/>
    <cellStyle name="Normal 3 2 5 6" xfId="10448" xr:uid="{5396A17B-4BE9-4659-B415-1005546F39CF}"/>
    <cellStyle name="Normal 3 2 6" xfId="2525" xr:uid="{071C717B-6135-47FE-BA37-8EBDBC1F4C91}"/>
    <cellStyle name="Normal 3 2 7" xfId="2526" xr:uid="{2C14C67E-5CAE-4C58-AD96-8557048CA397}"/>
    <cellStyle name="Normal 3 2 7 2" xfId="2527" xr:uid="{45B41635-5253-4EB0-80E4-2B6DF0FB6D46}"/>
    <cellStyle name="Normal 3 2 7 3" xfId="4048" xr:uid="{B187740B-1B74-49F3-9BBB-81E5EA8904E8}"/>
    <cellStyle name="Normal 3 2 7 3 2" xfId="5547" xr:uid="{36E38459-A6C4-49F5-81A5-57E5292DFBC1}"/>
    <cellStyle name="Normal 3 2 7 3 3" xfId="11448" xr:uid="{DB74CB03-C673-47A8-95DA-82BF752D523E}"/>
    <cellStyle name="Normal 3 2 8" xfId="2854" xr:uid="{1308C22F-ED06-4AA4-9229-800B1BC7333A}"/>
    <cellStyle name="Normal 3 2 8 2" xfId="5548" xr:uid="{0D428FD6-8601-4ED0-BCE9-DC839D103B64}"/>
    <cellStyle name="Normal 3 2 9" xfId="3875" xr:uid="{E95FDFDA-283A-4BF7-9278-2A9A3CECB299}"/>
    <cellStyle name="Normal 3 2 9 2" xfId="5549" xr:uid="{1B8096C9-204E-4C78-BBA1-7BAC505D12EF}"/>
    <cellStyle name="Normal 3 2 9 2 2" xfId="12816" xr:uid="{AE958154-9059-4B5A-9CF1-4DC96DBCAC62}"/>
    <cellStyle name="Normal 3 2 9 3" xfId="7964" xr:uid="{4DBC6A3A-154C-4618-A9B6-67E327AC3038}"/>
    <cellStyle name="Normal 3 2 9 3 2" xfId="15050" xr:uid="{0AF7E26B-6784-4686-A88F-5614F318886F}"/>
    <cellStyle name="Normal 3 2 9 4" xfId="11379" xr:uid="{CF9E0A45-85C1-4867-AD03-4832F89379E1}"/>
    <cellStyle name="Normal 3 3" xfId="98" xr:uid="{00000000-0005-0000-0000-000089000000}"/>
    <cellStyle name="Normal 3 3 10" xfId="5703" xr:uid="{4FBEDF43-C2CB-4811-B0AB-E40FBCA4D449}"/>
    <cellStyle name="Normal 3 3 10 2" xfId="9435" xr:uid="{4BEA5073-6A20-421A-A727-46B10DB66F3E}"/>
    <cellStyle name="Normal 3 3 10 2 2" xfId="16418" xr:uid="{1F489D6C-E9C2-45DD-8E91-8CC776EF659A}"/>
    <cellStyle name="Normal 3 3 10 3" xfId="12886" xr:uid="{D0075D63-BA2F-4E25-9F16-922828203D24}"/>
    <cellStyle name="Normal 3 3 11" xfId="6272" xr:uid="{7530D7A6-2A28-4AF0-B1D2-AF8CE54DD99F}"/>
    <cellStyle name="Normal 3 3 11 2" xfId="9524" xr:uid="{68B8AC4D-FB72-4F8E-8593-4960541A7B2B}"/>
    <cellStyle name="Normal 3 3 11 2 2" xfId="16507" xr:uid="{279C10E0-207F-4B78-9B7E-4A32E3DFC9E3}"/>
    <cellStyle name="Normal 3 3 11 3" xfId="13465" xr:uid="{45241731-5B8D-4513-8854-DC260DB7BFC5}"/>
    <cellStyle name="Normal 3 3 12" xfId="8071" xr:uid="{991096CB-6BD8-44CF-B46D-4D27C0972E76}"/>
    <cellStyle name="Normal 3 3 12 2" xfId="8712" xr:uid="{569B345B-4B71-4F63-9F07-EFC2A17F9C2D}"/>
    <cellStyle name="Normal 3 3 12 2 2" xfId="15742" xr:uid="{8C4D1693-13A9-41B1-B495-42151DDB5FD5}"/>
    <cellStyle name="Normal 3 3 12 3" xfId="15079" xr:uid="{635009B4-B945-4AB1-B179-DB67B828E10A}"/>
    <cellStyle name="Normal 3 3 13" xfId="8133" xr:uid="{E1B32599-A9A8-4B15-89C0-116FAF282D03}"/>
    <cellStyle name="Normal 3 3 13 2" xfId="15161" xr:uid="{6E23A13E-5E80-4CA8-BE09-8B6129D5D3A4}"/>
    <cellStyle name="Normal 3 3 14" xfId="9535" xr:uid="{85D352AE-EB97-4F80-B1EC-A55958726B22}"/>
    <cellStyle name="Normal 3 3 15" xfId="10449" xr:uid="{0D79E9EC-15AA-4400-B3D2-0A34DF7E5CFF}"/>
    <cellStyle name="Normal 3 3 16" xfId="2528" xr:uid="{BB90370F-808C-4C56-BEEC-8B2E9EBE0A3E}"/>
    <cellStyle name="Normal 3 3 2" xfId="2529" xr:uid="{991BFD86-B45D-40B0-AEA9-EE8CF6AB2EF7}"/>
    <cellStyle name="Normal 3 3 2 10" xfId="10450" xr:uid="{C2910094-8185-4E86-9AAE-C75750D2CCBD}"/>
    <cellStyle name="Normal 3 3 2 2" xfId="2530" xr:uid="{613F1CA7-8920-441D-A6EE-AFB8464AE8B8}"/>
    <cellStyle name="Normal 3 3 2 2 2" xfId="2531" xr:uid="{97AF03C8-012C-4EC2-80C9-4D7C647740BF}"/>
    <cellStyle name="Normal 3 3 2 2 2 2" xfId="2532" xr:uid="{DBAEA3B3-AADC-47DA-A28E-476D7C06773E}"/>
    <cellStyle name="Normal 3 3 2 2 2 2 2" xfId="3885" xr:uid="{81A3CF92-5290-47BB-89EF-E2BB1DE201E8}"/>
    <cellStyle name="Normal 3 3 2 2 2 2 2 2" xfId="9213" xr:uid="{D1E7360A-23B9-48ED-B9E4-500AFEB9CD9F}"/>
    <cellStyle name="Normal 3 3 2 2 2 2 2 2 2" xfId="16243" xr:uid="{A3CFD20F-443F-4801-98B0-9F4E1F8712E6}"/>
    <cellStyle name="Normal 3 3 2 2 2 2 2 3" xfId="11389" xr:uid="{A3729B9F-F6D3-4FEE-A766-8BF3F1F08E5C}"/>
    <cellStyle name="Normal 3 3 2 2 2 2 3" xfId="4666" xr:uid="{184015E2-79EB-4081-9218-1FE919AFE474}"/>
    <cellStyle name="Normal 3 3 2 2 2 2 3 2" xfId="12065" xr:uid="{E5282560-0068-46F7-9DBE-57CD4F31F4F6}"/>
    <cellStyle name="Normal 3 3 2 2 2 2 4" xfId="6204" xr:uid="{0B908281-5B67-418C-AEA7-756C7723EFB1}"/>
    <cellStyle name="Normal 3 3 2 2 2 2 4 2" xfId="13387" xr:uid="{21F38AEC-C519-4E90-84AF-A1808B390BD7}"/>
    <cellStyle name="Normal 3 3 2 2 2 2 5" xfId="6773" xr:uid="{E81B52AC-79F4-4B8C-9907-9E176A0E2377}"/>
    <cellStyle name="Normal 3 3 2 2 2 2 5 2" xfId="13966" xr:uid="{CD396184-9BDD-4150-9491-0F1355EA942B}"/>
    <cellStyle name="Normal 3 3 2 2 2 2 6" xfId="8634" xr:uid="{4CF43E10-C61B-40A4-8132-5BE3C7CA1861}"/>
    <cellStyle name="Normal 3 3 2 2 2 2 6 2" xfId="15662" xr:uid="{633C4A6C-B112-4F66-8FC0-68F283C713EE}"/>
    <cellStyle name="Normal 3 3 2 2 2 2 7" xfId="10453" xr:uid="{63459AD7-F461-422E-A099-FBAADF4165CC}"/>
    <cellStyle name="Normal 3 3 2 2 2 3" xfId="3884" xr:uid="{633ABD3D-07E8-412A-B670-0C0C13022E20}"/>
    <cellStyle name="Normal 3 3 2 2 2 3 2" xfId="8924" xr:uid="{DD5888AD-DB7E-4475-8714-71913ABA813F}"/>
    <cellStyle name="Normal 3 3 2 2 2 3 2 2" xfId="15954" xr:uid="{7221DBCE-31F6-4146-8A04-9264060B1D1B}"/>
    <cellStyle name="Normal 3 3 2 2 2 3 3" xfId="11388" xr:uid="{115C92F4-DAB8-4F6D-B9AC-54F69E3F70C2}"/>
    <cellStyle name="Normal 3 3 2 2 2 4" xfId="4366" xr:uid="{14B17A36-EB8B-46A6-8F66-0662BC1D9F15}"/>
    <cellStyle name="Normal 3 3 2 2 2 4 2" xfId="11768" xr:uid="{47B4D397-3EDF-41CA-94A1-A4E5ECAA1015}"/>
    <cellStyle name="Normal 3 3 2 2 2 5" xfId="5915" xr:uid="{5555DDAF-0DFC-4299-B29D-6D56060189BE}"/>
    <cellStyle name="Normal 3 3 2 2 2 5 2" xfId="13098" xr:uid="{25D846DE-0DBE-474E-ADF4-70BDDE01D85C}"/>
    <cellStyle name="Normal 3 3 2 2 2 6" xfId="6484" xr:uid="{6B1BA602-11CD-41E6-AD24-98DDA66BF8F4}"/>
    <cellStyle name="Normal 3 3 2 2 2 6 2" xfId="13677" xr:uid="{F6C6F5E2-76CC-4FA7-933F-C27CA31BEBB7}"/>
    <cellStyle name="Normal 3 3 2 2 2 7" xfId="8345" xr:uid="{561F56CE-0335-4E1D-A964-55C9CA48BE2D}"/>
    <cellStyle name="Normal 3 3 2 2 2 7 2" xfId="15373" xr:uid="{4EB17C7E-39F6-4B19-8DBC-C211FC163D9C}"/>
    <cellStyle name="Normal 3 3 2 2 2 8" xfId="10452" xr:uid="{50871515-4EF7-42E1-983B-9E82EB440013}"/>
    <cellStyle name="Normal 3 3 2 2 3" xfId="2533" xr:uid="{64943ED9-105B-46E4-B105-5CB0EC82FAEC}"/>
    <cellStyle name="Normal 3 3 2 2 3 2" xfId="3886" xr:uid="{4D298477-D05E-45FC-A5C5-11C80FD214B6}"/>
    <cellStyle name="Normal 3 3 2 2 3 2 2" xfId="9070" xr:uid="{9E7B947F-999C-4D45-8F94-29789A9F3D7D}"/>
    <cellStyle name="Normal 3 3 2 2 3 2 2 2" xfId="16100" xr:uid="{CA874344-D96F-4C23-BBEE-E8534B135BF1}"/>
    <cellStyle name="Normal 3 3 2 2 3 2 3" xfId="11390" xr:uid="{47CE4CDC-6D2B-4250-9DAD-10917ED2F717}"/>
    <cellStyle name="Normal 3 3 2 2 3 3" xfId="4523" xr:uid="{15DE6E88-1CF7-4494-A23E-28BE420C27D1}"/>
    <cellStyle name="Normal 3 3 2 2 3 3 2" xfId="11922" xr:uid="{DA2E9949-DBA0-4F07-A88A-07DB0C030548}"/>
    <cellStyle name="Normal 3 3 2 2 3 4" xfId="6061" xr:uid="{740D75FF-023A-4999-ABD2-D0B48D8025C8}"/>
    <cellStyle name="Normal 3 3 2 2 3 4 2" xfId="13244" xr:uid="{92753443-34BC-4CEE-AE8E-1C1C264C45DC}"/>
    <cellStyle name="Normal 3 3 2 2 3 5" xfId="6630" xr:uid="{1A72A804-1DA6-4225-80FC-23CA211710E5}"/>
    <cellStyle name="Normal 3 3 2 2 3 5 2" xfId="13823" xr:uid="{B39F362D-00DC-45DA-9F65-81A5841FAAA7}"/>
    <cellStyle name="Normal 3 3 2 2 3 6" xfId="8491" xr:uid="{4905584B-A706-46C0-9E14-B196C47AB3B7}"/>
    <cellStyle name="Normal 3 3 2 2 3 6 2" xfId="15519" xr:uid="{A6BD5127-B528-4302-8A29-BA6A55BFCE7A}"/>
    <cellStyle name="Normal 3 3 2 2 3 7" xfId="10454" xr:uid="{97E23E0E-6356-45C0-9A62-99EE874689EB}"/>
    <cellStyle name="Normal 3 3 2 2 4" xfId="3883" xr:uid="{239E2517-25C7-42B0-B58C-C4D1ACC1C02A}"/>
    <cellStyle name="Normal 3 3 2 2 4 2" xfId="9415" xr:uid="{C5A96083-93D7-46F1-A0A8-EE95891F25B5}"/>
    <cellStyle name="Normal 3 3 2 2 4 2 2" xfId="16398" xr:uid="{C9A31BDC-D58A-449C-A920-005D9E51F954}"/>
    <cellStyle name="Normal 3 3 2 2 4 3" xfId="11387" xr:uid="{10E5263C-2017-4556-A1A2-CF50113EFBEF}"/>
    <cellStyle name="Normal 3 3 2 2 5" xfId="4221" xr:uid="{F5ACE8BC-41CE-467A-9DDD-00DA407671A6}"/>
    <cellStyle name="Normal 3 3 2 2 5 2" xfId="9504" xr:uid="{EB5BEC0B-2D90-4460-A250-AB0F2A24F92B}"/>
    <cellStyle name="Normal 3 3 2 2 5 2 2" xfId="16487" xr:uid="{1683410A-CF08-4B27-B78F-C9B3244021AB}"/>
    <cellStyle name="Normal 3 3 2 2 5 3" xfId="11623" xr:uid="{E61EE85C-141B-4F88-9729-655C8150AED8}"/>
    <cellStyle name="Normal 3 3 2 2 6" xfId="5772" xr:uid="{19D44883-8342-407D-8D4F-1CA4C99B6B0D}"/>
    <cellStyle name="Normal 3 3 2 2 6 2" xfId="8781" xr:uid="{ADA10320-3211-41CE-B674-51EB9AA476C4}"/>
    <cellStyle name="Normal 3 3 2 2 6 2 2" xfId="15811" xr:uid="{B07945FC-3003-4A15-A9C0-C317D4601C3A}"/>
    <cellStyle name="Normal 3 3 2 2 6 3" xfId="12955" xr:uid="{BF8084ED-52B8-4DB9-9DC4-1F33EFC795D3}"/>
    <cellStyle name="Normal 3 3 2 2 7" xfId="6341" xr:uid="{549BAF80-A0F4-449B-B2EA-4352924799AB}"/>
    <cellStyle name="Normal 3 3 2 2 7 2" xfId="13534" xr:uid="{C2DF9682-8DAF-44AA-AAA6-BE1DD977FBCF}"/>
    <cellStyle name="Normal 3 3 2 2 8" xfId="8202" xr:uid="{2E9AFAF0-EAD5-428E-89FF-0E72EECD88AA}"/>
    <cellStyle name="Normal 3 3 2 2 8 2" xfId="15230" xr:uid="{C8C84648-3EAE-4433-A215-044F80D51AEA}"/>
    <cellStyle name="Normal 3 3 2 2 9" xfId="10451" xr:uid="{FB327500-965B-43E7-B1F1-F16CEFED1755}"/>
    <cellStyle name="Normal 3 3 2 3" xfId="2534" xr:uid="{41811A4D-1586-4A2E-80E2-3BCC3D8715F1}"/>
    <cellStyle name="Normal 3 3 2 3 2" xfId="2535" xr:uid="{568F716C-89EC-408B-B7DA-F0729A37B4EE}"/>
    <cellStyle name="Normal 3 3 2 3 2 2" xfId="3888" xr:uid="{3667D559-0762-4B88-8E4E-341634334DA5}"/>
    <cellStyle name="Normal 3 3 2 3 2 2 2" xfId="9167" xr:uid="{E8CD9BE8-3FDA-4B80-9F6D-C591297DE352}"/>
    <cellStyle name="Normal 3 3 2 3 2 2 2 2" xfId="16197" xr:uid="{3172C2C9-9420-4E51-902D-6502E4A6B4AB}"/>
    <cellStyle name="Normal 3 3 2 3 2 2 3" xfId="11392" xr:uid="{1A354428-06C0-4508-B841-6A13001B8C33}"/>
    <cellStyle name="Normal 3 3 2 3 2 3" xfId="4620" xr:uid="{3950893E-ABCA-4E04-B14C-08A3766C91E0}"/>
    <cellStyle name="Normal 3 3 2 3 2 3 2" xfId="12019" xr:uid="{371D0861-1298-472A-8052-AF5A128A25DE}"/>
    <cellStyle name="Normal 3 3 2 3 2 4" xfId="6158" xr:uid="{767F030A-8146-48AA-A4D3-1A42F5343814}"/>
    <cellStyle name="Normal 3 3 2 3 2 4 2" xfId="13341" xr:uid="{AE916DE1-628E-4C0A-BE49-EC0291FCD495}"/>
    <cellStyle name="Normal 3 3 2 3 2 5" xfId="6727" xr:uid="{EA60039C-3240-41FE-A31B-A4D6FD7B8C5C}"/>
    <cellStyle name="Normal 3 3 2 3 2 5 2" xfId="13920" xr:uid="{5F19E5FE-0D26-4999-88E3-25D5576DF35C}"/>
    <cellStyle name="Normal 3 3 2 3 2 6" xfId="8588" xr:uid="{5D8F63E9-6E52-4FD7-922F-0DD8A2F03B0A}"/>
    <cellStyle name="Normal 3 3 2 3 2 6 2" xfId="15616" xr:uid="{246F5081-7091-43EE-91D4-F81C484F1786}"/>
    <cellStyle name="Normal 3 3 2 3 2 7" xfId="10456" xr:uid="{A40AB95C-737D-45B2-8449-C9A598558285}"/>
    <cellStyle name="Normal 3 3 2 3 3" xfId="3887" xr:uid="{7D1272D2-637E-460C-98AE-F35FE639F2AB}"/>
    <cellStyle name="Normal 3 3 2 3 3 2" xfId="8878" xr:uid="{50A58AC7-2721-45F7-AF61-E769C1324094}"/>
    <cellStyle name="Normal 3 3 2 3 3 2 2" xfId="15908" xr:uid="{8501A617-FF58-40A4-B241-937B7DAE3FC2}"/>
    <cellStyle name="Normal 3 3 2 3 3 3" xfId="11391" xr:uid="{0794AB8D-7806-45DD-A4C9-5C7EA93C54CF}"/>
    <cellStyle name="Normal 3 3 2 3 4" xfId="4320" xr:uid="{CE079DBE-C801-4B04-902A-6F2028F44DF6}"/>
    <cellStyle name="Normal 3 3 2 3 4 2" xfId="11722" xr:uid="{5D7921AA-836B-4162-AF9C-B07952655319}"/>
    <cellStyle name="Normal 3 3 2 3 5" xfId="5869" xr:uid="{57841B1B-042B-4844-BEAA-900773DDA2DC}"/>
    <cellStyle name="Normal 3 3 2 3 5 2" xfId="13052" xr:uid="{3FA9E51C-5CDF-4E26-82F6-1DCB344A1F02}"/>
    <cellStyle name="Normal 3 3 2 3 6" xfId="6438" xr:uid="{A2F6AB3C-2546-4B19-A741-79783BB1C56E}"/>
    <cellStyle name="Normal 3 3 2 3 6 2" xfId="13631" xr:uid="{C360CFB3-F538-4F68-8479-491B918AA3F5}"/>
    <cellStyle name="Normal 3 3 2 3 7" xfId="8299" xr:uid="{7131CD18-EBB2-4B59-B698-E532BDAC8D91}"/>
    <cellStyle name="Normal 3 3 2 3 7 2" xfId="15327" xr:uid="{364533BB-0C48-4D98-923C-5E29E6B3B7A6}"/>
    <cellStyle name="Normal 3 3 2 3 8" xfId="10455" xr:uid="{2FE56E36-0B51-45F9-A74F-C6A649BE8262}"/>
    <cellStyle name="Normal 3 3 2 4" xfId="2536" xr:uid="{416786CA-D59B-4FBF-A913-6ED24E3AA581}"/>
    <cellStyle name="Normal 3 3 2 4 2" xfId="3889" xr:uid="{DE6E88E8-8BB3-494B-877D-68549C9F399C}"/>
    <cellStyle name="Normal 3 3 2 4 2 2" xfId="9024" xr:uid="{88B523E0-DCFC-4C98-9BF3-B577532A1DF5}"/>
    <cellStyle name="Normal 3 3 2 4 2 2 2" xfId="16054" xr:uid="{809CC20F-87A7-4F2E-9D9C-3A6630D5AE29}"/>
    <cellStyle name="Normal 3 3 2 4 2 3" xfId="11393" xr:uid="{E9B8140B-5F2E-42D0-BE31-2CC0398A75AA}"/>
    <cellStyle name="Normal 3 3 2 4 3" xfId="4477" xr:uid="{229C9C50-756F-484A-ADA0-1C9F208B0664}"/>
    <cellStyle name="Normal 3 3 2 4 3 2" xfId="11876" xr:uid="{18B4F292-74A5-451F-BC6C-0F253A56080C}"/>
    <cellStyle name="Normal 3 3 2 4 4" xfId="6015" xr:uid="{D0AFC4A9-16F8-4901-A1F9-8494A04FA8A1}"/>
    <cellStyle name="Normal 3 3 2 4 4 2" xfId="13198" xr:uid="{4F873B63-5C06-46FC-B066-B819CEAB0807}"/>
    <cellStyle name="Normal 3 3 2 4 5" xfId="6584" xr:uid="{B959ADC6-3FF4-4D90-84FB-789801537D67}"/>
    <cellStyle name="Normal 3 3 2 4 5 2" xfId="13777" xr:uid="{8C72EFD2-74E8-4D1B-8F6D-A2AF8E105130}"/>
    <cellStyle name="Normal 3 3 2 4 6" xfId="8445" xr:uid="{09979417-9896-4880-8313-23C3EA5FAE21}"/>
    <cellStyle name="Normal 3 3 2 4 6 2" xfId="15473" xr:uid="{AE05BE8C-5C8B-4920-991B-613BC17FC224}"/>
    <cellStyle name="Normal 3 3 2 4 7" xfId="10457" xr:uid="{AD9E156A-825F-439B-9538-6D14FE45D6C7}"/>
    <cellStyle name="Normal 3 3 2 5" xfId="3882" xr:uid="{322406EF-3E03-4821-A44F-455848E80106}"/>
    <cellStyle name="Normal 3 3 2 5 2" xfId="9275" xr:uid="{63057494-BC0F-4AF5-BE00-701ED1FDDB27}"/>
    <cellStyle name="Normal 3 3 2 5 2 2" xfId="16300" xr:uid="{1B883AF9-526A-4B0B-B5B5-EA834BBD474A}"/>
    <cellStyle name="Normal 3 3 2 5 3" xfId="11386" xr:uid="{ED9E605B-0B48-4AEA-9014-DE1434C313B0}"/>
    <cellStyle name="Normal 3 3 2 6" xfId="4164" xr:uid="{9BA25D10-762E-4CA4-906C-330C83EE9679}"/>
    <cellStyle name="Normal 3 3 2 6 2" xfId="9369" xr:uid="{69F24684-B78D-4C31-B834-72765A5D3173}"/>
    <cellStyle name="Normal 3 3 2 6 2 2" xfId="16352" xr:uid="{743EE0B3-199A-4377-85A0-E14A6FC431FB}"/>
    <cellStyle name="Normal 3 3 2 6 3" xfId="11566" xr:uid="{CF54C5B2-7477-4EA0-AEA4-425B19B0CD22}"/>
    <cellStyle name="Normal 3 3 2 7" xfId="5726" xr:uid="{E26A1EBE-D98B-4262-81B8-AA2E614FB7E2}"/>
    <cellStyle name="Normal 3 3 2 7 2" xfId="9458" xr:uid="{778B900C-0F41-4DAF-928A-C3E7E4C14338}"/>
    <cellStyle name="Normal 3 3 2 7 2 2" xfId="16441" xr:uid="{9C1F7670-AA29-470F-81B1-D48B87055D60}"/>
    <cellStyle name="Normal 3 3 2 7 3" xfId="12909" xr:uid="{05175DA0-24C6-42FD-AEBB-971839FBEF15}"/>
    <cellStyle name="Normal 3 3 2 8" xfId="6295" xr:uid="{7DF50528-4B3E-438E-A667-4DC1A8E7FE73}"/>
    <cellStyle name="Normal 3 3 2 8 2" xfId="8735" xr:uid="{30064311-0162-46FF-ADA2-AE89907E6B3D}"/>
    <cellStyle name="Normal 3 3 2 8 2 2" xfId="15765" xr:uid="{9BEA9E47-CB41-403D-9C06-299A34967BC2}"/>
    <cellStyle name="Normal 3 3 2 8 3" xfId="13488" xr:uid="{31E71F68-28E4-4865-B1D9-E2DC5CEF2762}"/>
    <cellStyle name="Normal 3 3 2 9" xfId="8156" xr:uid="{ECE1677C-EECD-46DF-9103-043BE00972C4}"/>
    <cellStyle name="Normal 3 3 2 9 2" xfId="15184" xr:uid="{24176AA9-94B1-4F91-988A-BD04DD23A1A8}"/>
    <cellStyle name="Normal 3 3 3" xfId="2537" xr:uid="{F7DFA744-9226-4821-86B9-30241939ADC9}"/>
    <cellStyle name="Normal 3 3 3 2" xfId="2538" xr:uid="{EF47D889-ECCB-433C-BD9A-F560C9756EFB}"/>
    <cellStyle name="Normal 3 3 3 2 2" xfId="2539" xr:uid="{1D49B467-4E73-4B38-B9F5-8112BC390733}"/>
    <cellStyle name="Normal 3 3 3 2 2 2" xfId="3892" xr:uid="{668043FF-8C33-4BB4-8B89-BD1CF31065BF}"/>
    <cellStyle name="Normal 3 3 3 2 2 2 2" xfId="9190" xr:uid="{47FB7DC6-5DC7-4CE5-9679-50AB9BB96CB3}"/>
    <cellStyle name="Normal 3 3 3 2 2 2 2 2" xfId="16220" xr:uid="{C4155BB5-2635-4BE7-A9D6-AAFA0F0564F6}"/>
    <cellStyle name="Normal 3 3 3 2 2 2 3" xfId="11396" xr:uid="{28A4F2F2-29AE-41A3-B3BE-C6870CF8FE08}"/>
    <cellStyle name="Normal 3 3 3 2 2 3" xfId="4643" xr:uid="{6EAB6170-B020-4951-9748-566FE3995429}"/>
    <cellStyle name="Normal 3 3 3 2 2 3 2" xfId="12042" xr:uid="{D197D989-24C0-45FA-AC46-805FB896B8CB}"/>
    <cellStyle name="Normal 3 3 3 2 2 4" xfId="6181" xr:uid="{F69DBC82-EC53-4A03-B37B-2CD2A551D237}"/>
    <cellStyle name="Normal 3 3 3 2 2 4 2" xfId="13364" xr:uid="{43BCA291-93A5-4261-BF57-4FAE26ED61F0}"/>
    <cellStyle name="Normal 3 3 3 2 2 5" xfId="6750" xr:uid="{18CD1062-45E4-465E-8DC4-B70142C32E31}"/>
    <cellStyle name="Normal 3 3 3 2 2 5 2" xfId="13943" xr:uid="{D73F300F-590D-440A-AC66-7E50DD8B3B28}"/>
    <cellStyle name="Normal 3 3 3 2 2 6" xfId="8611" xr:uid="{2A699E95-8A56-472E-889E-C0B3FE35542F}"/>
    <cellStyle name="Normal 3 3 3 2 2 6 2" xfId="15639" xr:uid="{A002B53A-1274-4CC4-9750-97BD08F421C2}"/>
    <cellStyle name="Normal 3 3 3 2 2 7" xfId="10460" xr:uid="{41980DDD-729C-4AC6-89D0-6F5C9A678940}"/>
    <cellStyle name="Normal 3 3 3 2 3" xfId="3891" xr:uid="{466E1846-E5CA-4C34-AA82-F843A7CC504D}"/>
    <cellStyle name="Normal 3 3 3 2 3 2" xfId="8901" xr:uid="{02B4A82A-0299-4959-8EFC-515A00BD0152}"/>
    <cellStyle name="Normal 3 3 3 2 3 2 2" xfId="15931" xr:uid="{2F202F44-5E50-405F-97C1-135D78905933}"/>
    <cellStyle name="Normal 3 3 3 2 3 3" xfId="11395" xr:uid="{A9B6689D-6FFA-46A2-8CA5-A60EBEE33407}"/>
    <cellStyle name="Normal 3 3 3 2 4" xfId="4343" xr:uid="{668E9A25-919F-463A-9534-E1026CE91BCD}"/>
    <cellStyle name="Normal 3 3 3 2 4 2" xfId="11745" xr:uid="{788F4F83-1002-48B9-86C2-671C8C816E37}"/>
    <cellStyle name="Normal 3 3 3 2 5" xfId="5892" xr:uid="{BD8DFE1A-1A5B-414B-B862-45CF0B817261}"/>
    <cellStyle name="Normal 3 3 3 2 5 2" xfId="13075" xr:uid="{84CEE4CC-DFA9-4269-B8A5-0B3FD52F6769}"/>
    <cellStyle name="Normal 3 3 3 2 6" xfId="6461" xr:uid="{4402AB4A-FAF6-4B2D-A5AB-2BC68A6913B1}"/>
    <cellStyle name="Normal 3 3 3 2 6 2" xfId="13654" xr:uid="{A76C34BC-6CF8-429F-B967-06DE4455245D}"/>
    <cellStyle name="Normal 3 3 3 2 7" xfId="8322" xr:uid="{31B3F77E-9486-4345-80F3-33A413BF9DC2}"/>
    <cellStyle name="Normal 3 3 3 2 7 2" xfId="15350" xr:uid="{502E6DB6-963A-4DCD-859C-B34453E351A5}"/>
    <cellStyle name="Normal 3 3 3 2 8" xfId="10459" xr:uid="{6D55315C-8785-44C1-8F79-8F94DA750161}"/>
    <cellStyle name="Normal 3 3 3 3" xfId="2540" xr:uid="{859045B6-2A53-4923-ABC0-4EE30ABA3EB1}"/>
    <cellStyle name="Normal 3 3 3 3 2" xfId="3893" xr:uid="{A302384D-821C-4B09-B314-6D912F9FFD0B}"/>
    <cellStyle name="Normal 3 3 3 3 2 2" xfId="9047" xr:uid="{728E78AA-2FFA-498D-9CE2-96287145E875}"/>
    <cellStyle name="Normal 3 3 3 3 2 2 2" xfId="16077" xr:uid="{0F172DA3-CECD-4C69-8EAC-287A936549B3}"/>
    <cellStyle name="Normal 3 3 3 3 2 3" xfId="11397" xr:uid="{9D19907C-07FC-41E9-BC57-8BA2EFEB33B4}"/>
    <cellStyle name="Normal 3 3 3 3 3" xfId="4500" xr:uid="{B8213F5D-99B9-4A7B-878E-C57388EB576D}"/>
    <cellStyle name="Normal 3 3 3 3 3 2" xfId="11899" xr:uid="{B83C7C4C-0DE9-4614-A03B-6AFE2B18F230}"/>
    <cellStyle name="Normal 3 3 3 3 4" xfId="6038" xr:uid="{23D8844D-2642-4F2B-AE01-F74AD5677529}"/>
    <cellStyle name="Normal 3 3 3 3 4 2" xfId="13221" xr:uid="{C265ADF2-DC26-4D2D-B5BF-B44B16846D93}"/>
    <cellStyle name="Normal 3 3 3 3 5" xfId="6607" xr:uid="{A301086A-4975-495C-8352-4633FD398C14}"/>
    <cellStyle name="Normal 3 3 3 3 5 2" xfId="13800" xr:uid="{EE1B610B-3FA4-4FEB-AD90-1626D6D5EB41}"/>
    <cellStyle name="Normal 3 3 3 3 6" xfId="8468" xr:uid="{10F88508-ED4B-467B-9F0C-EBF8AD1CFC20}"/>
    <cellStyle name="Normal 3 3 3 3 6 2" xfId="15496" xr:uid="{40981994-DDE6-4789-9683-45E262D44333}"/>
    <cellStyle name="Normal 3 3 3 3 7" xfId="10461" xr:uid="{371FA8BE-CABA-40C9-AA86-BFBA49DB131E}"/>
    <cellStyle name="Normal 3 3 3 4" xfId="3890" xr:uid="{DCFC4DF7-D34E-422F-9CCE-4E2D53256FCC}"/>
    <cellStyle name="Normal 3 3 3 4 2" xfId="9392" xr:uid="{570C92C6-D643-4D25-97CA-B4290BD1EED5}"/>
    <cellStyle name="Normal 3 3 3 4 2 2" xfId="16375" xr:uid="{412658F4-0C80-4742-870C-5C9B38AC7025}"/>
    <cellStyle name="Normal 3 3 3 4 3" xfId="11394" xr:uid="{FF1D0D84-9875-4F46-839D-0D2B0027949B}"/>
    <cellStyle name="Normal 3 3 3 5" xfId="4198" xr:uid="{E850A41A-BB99-4DF7-9FCF-7679F89529E3}"/>
    <cellStyle name="Normal 3 3 3 5 2" xfId="9481" xr:uid="{318ACB73-335A-4CA0-B9D0-6213DE942935}"/>
    <cellStyle name="Normal 3 3 3 5 2 2" xfId="16464" xr:uid="{5166D42B-F7F8-4BC4-811F-44C7501F98F9}"/>
    <cellStyle name="Normal 3 3 3 5 3" xfId="11600" xr:uid="{B609B067-64C4-46FA-BB67-2D0A5319DC9F}"/>
    <cellStyle name="Normal 3 3 3 6" xfId="5749" xr:uid="{2361783D-FEB7-42FC-9198-9E94717F1CD0}"/>
    <cellStyle name="Normal 3 3 3 6 2" xfId="8758" xr:uid="{43ADB44F-7A50-46D6-968C-C9642DBBFB74}"/>
    <cellStyle name="Normal 3 3 3 6 2 2" xfId="15788" xr:uid="{F5994FF1-D0ED-4013-A597-480E2E802096}"/>
    <cellStyle name="Normal 3 3 3 6 3" xfId="12932" xr:uid="{19F14D06-35A8-4E30-AD03-0CBF9FB2DBD0}"/>
    <cellStyle name="Normal 3 3 3 7" xfId="6318" xr:uid="{06EEE500-FBD3-4771-8E8C-8E2401E57AA0}"/>
    <cellStyle name="Normal 3 3 3 7 2" xfId="13511" xr:uid="{91EB1CA6-B2C6-488D-B51E-4B74B979B0A1}"/>
    <cellStyle name="Normal 3 3 3 8" xfId="8179" xr:uid="{FD3DD65A-DC0E-41A4-BE19-4657CFEB6C48}"/>
    <cellStyle name="Normal 3 3 3 8 2" xfId="15207" xr:uid="{957B2D76-9227-4B92-8E49-36611C53833A}"/>
    <cellStyle name="Normal 3 3 3 9" xfId="10458" xr:uid="{9DD05245-8FC6-40AA-B9C4-84B0F013E887}"/>
    <cellStyle name="Normal 3 3 4" xfId="2541" xr:uid="{72430A5C-C25A-4FD0-BC28-14646432DFD5}"/>
    <cellStyle name="Normal 3 3 4 2" xfId="2542" xr:uid="{DEF0AF42-3EC8-4BAE-968B-D1F3110B4233}"/>
    <cellStyle name="Normal 3 3 4 2 2" xfId="2543" xr:uid="{5D1EC6E6-B696-4C7E-A152-EA5675C8BE79}"/>
    <cellStyle name="Normal 3 3 4 2 2 2" xfId="3896" xr:uid="{D70C9FDE-F079-49B3-9792-EAEFE7D8C1BC}"/>
    <cellStyle name="Normal 3 3 4 2 2 2 2" xfId="9233" xr:uid="{AA64EB08-1D8A-4315-8833-5DEAAAAF8954}"/>
    <cellStyle name="Normal 3 3 4 2 2 2 2 2" xfId="16263" xr:uid="{65871714-88DB-43EE-B100-A2183A22A5BC}"/>
    <cellStyle name="Normal 3 3 4 2 2 2 3" xfId="11400" xr:uid="{12EAA516-0480-44F4-B09D-C834E3E75A56}"/>
    <cellStyle name="Normal 3 3 4 2 2 3" xfId="4686" xr:uid="{8752919E-CF9E-41AB-A49E-F35D0E6BCB95}"/>
    <cellStyle name="Normal 3 3 4 2 2 3 2" xfId="12085" xr:uid="{3B3959F6-7DE2-4EC1-8C57-4D480F404CC1}"/>
    <cellStyle name="Normal 3 3 4 2 2 4" xfId="6224" xr:uid="{FFB7FE6B-1678-4CDF-B671-8A894DD849D8}"/>
    <cellStyle name="Normal 3 3 4 2 2 4 2" xfId="13407" xr:uid="{F79545A9-97B2-4E82-9262-6933F08C994D}"/>
    <cellStyle name="Normal 3 3 4 2 2 5" xfId="6793" xr:uid="{32FE242C-A30D-4618-B586-DCE18CA602E1}"/>
    <cellStyle name="Normal 3 3 4 2 2 5 2" xfId="13986" xr:uid="{FB68DB24-35D4-43EF-87AC-8763B03B5DAF}"/>
    <cellStyle name="Normal 3 3 4 2 2 6" xfId="8654" xr:uid="{E28CBB63-0162-463D-A375-39371D934318}"/>
    <cellStyle name="Normal 3 3 4 2 2 6 2" xfId="15682" xr:uid="{20AD081C-8D46-4651-81F4-8A1D8C6A14C2}"/>
    <cellStyle name="Normal 3 3 4 2 2 7" xfId="10464" xr:uid="{81DE6F11-1C05-4A0E-B224-F9F5E8EB7A61}"/>
    <cellStyle name="Normal 3 3 4 2 3" xfId="3895" xr:uid="{18D5ECB8-973A-432A-93C6-A7AB7C736A50}"/>
    <cellStyle name="Normal 3 3 4 2 3 2" xfId="8944" xr:uid="{D9BBFB32-C47E-43D0-B2FB-C379B2D59CB0}"/>
    <cellStyle name="Normal 3 3 4 2 3 2 2" xfId="15974" xr:uid="{6D26FDED-268F-4C39-9BF6-401FEBDE006F}"/>
    <cellStyle name="Normal 3 3 4 2 3 3" xfId="11399" xr:uid="{EA21904E-3B25-4C9A-AA72-BB7C53D333CE}"/>
    <cellStyle name="Normal 3 3 4 2 4" xfId="4386" xr:uid="{79F2944D-A4C5-4682-836B-649649C8A4D9}"/>
    <cellStyle name="Normal 3 3 4 2 4 2" xfId="11788" xr:uid="{3F671101-34C1-466D-8E6A-0880A7FBB783}"/>
    <cellStyle name="Normal 3 3 4 2 5" xfId="5935" xr:uid="{24A6B518-4B38-48AF-ACF8-E6B3CC7FE7D4}"/>
    <cellStyle name="Normal 3 3 4 2 5 2" xfId="13118" xr:uid="{03D03325-69A7-4D1C-995B-22337A5FE265}"/>
    <cellStyle name="Normal 3 3 4 2 6" xfId="6504" xr:uid="{EFA94E53-D998-4CB8-A330-968662F3F2D2}"/>
    <cellStyle name="Normal 3 3 4 2 6 2" xfId="13697" xr:uid="{67C74453-3627-42BC-9EC9-4F3158708979}"/>
    <cellStyle name="Normal 3 3 4 2 7" xfId="8365" xr:uid="{B1EBAA34-C8BC-4781-BD2D-A89D7BA75F9E}"/>
    <cellStyle name="Normal 3 3 4 2 7 2" xfId="15393" xr:uid="{2903E4B3-2141-4195-AECE-37BB6AF6DA75}"/>
    <cellStyle name="Normal 3 3 4 2 8" xfId="10463" xr:uid="{B3B7BCD5-61C4-4F13-8437-E0AEBAA3FD46}"/>
    <cellStyle name="Normal 3 3 4 3" xfId="2544" xr:uid="{FC0A902F-A1B5-483B-AAA7-30E0ECB8163D}"/>
    <cellStyle name="Normal 3 3 4 3 2" xfId="3897" xr:uid="{91DFC8FA-CBBE-419F-949C-0CC1872766D2}"/>
    <cellStyle name="Normal 3 3 4 3 2 2" xfId="9090" xr:uid="{639EF469-A77D-4DDC-83F0-33E11C9F85A5}"/>
    <cellStyle name="Normal 3 3 4 3 2 2 2" xfId="16120" xr:uid="{C7A5A6D0-1210-40C4-8212-6DB834936C62}"/>
    <cellStyle name="Normal 3 3 4 3 2 3" xfId="11401" xr:uid="{20F3B850-6E57-441A-A2C4-37001C0ABF42}"/>
    <cellStyle name="Normal 3 3 4 3 3" xfId="4543" xr:uid="{481BCFA0-A83A-480E-8C04-EFF06AD9C352}"/>
    <cellStyle name="Normal 3 3 4 3 3 2" xfId="11942" xr:uid="{3587B25B-7BB2-4A4E-AB6C-49A0055CBAF2}"/>
    <cellStyle name="Normal 3 3 4 3 4" xfId="6081" xr:uid="{A9BBDB4B-62E7-4A6E-8524-660A79367E7B}"/>
    <cellStyle name="Normal 3 3 4 3 4 2" xfId="13264" xr:uid="{E4D9817B-30C7-4612-8D73-7F9C032CF8C2}"/>
    <cellStyle name="Normal 3 3 4 3 5" xfId="6650" xr:uid="{C12EA5C3-261D-4D4A-A1EF-00D1AD7CBA1A}"/>
    <cellStyle name="Normal 3 3 4 3 5 2" xfId="13843" xr:uid="{AE72858D-73E1-4544-853C-655545864E64}"/>
    <cellStyle name="Normal 3 3 4 3 6" xfId="8511" xr:uid="{E08BB1C1-7919-4FB1-8FB2-3CE870313236}"/>
    <cellStyle name="Normal 3 3 4 3 6 2" xfId="15539" xr:uid="{545A6B11-6EA6-4F05-A9A4-1E9DEAAF8892}"/>
    <cellStyle name="Normal 3 3 4 3 7" xfId="10465" xr:uid="{913C20A0-66FA-40AD-B6BD-249F5B1F6867}"/>
    <cellStyle name="Normal 3 3 4 4" xfId="3894" xr:uid="{1EB4281B-911E-4F40-85CC-6B38B7B9EC03}"/>
    <cellStyle name="Normal 3 3 4 4 2" xfId="8801" xr:uid="{DC327057-984A-4B53-AE0F-47D9E75B02E0}"/>
    <cellStyle name="Normal 3 3 4 4 2 2" xfId="15831" xr:uid="{B725EAFC-81B2-4A8A-9337-72EE2922EEE4}"/>
    <cellStyle name="Normal 3 3 4 4 3" xfId="11398" xr:uid="{1C48F94D-5F52-400F-AA84-93D7612CC284}"/>
    <cellStyle name="Normal 3 3 4 5" xfId="4241" xr:uid="{5970CFF1-9163-4966-9C28-7F8C9F6396AD}"/>
    <cellStyle name="Normal 3 3 4 5 2" xfId="11643" xr:uid="{999C647C-7034-44A1-8608-1F7D7098B326}"/>
    <cellStyle name="Normal 3 3 4 6" xfId="5792" xr:uid="{EC6CEC35-7E08-4E42-B9BD-42358C6452E8}"/>
    <cellStyle name="Normal 3 3 4 6 2" xfId="12975" xr:uid="{419B71C8-F91C-4750-BAD2-CD090C65AD30}"/>
    <cellStyle name="Normal 3 3 4 7" xfId="6361" xr:uid="{C74C404B-9423-4741-AC31-F9D49A3B26C1}"/>
    <cellStyle name="Normal 3 3 4 7 2" xfId="13554" xr:uid="{E51B6B4F-E1F2-466F-AC07-E4DCD28E9D77}"/>
    <cellStyle name="Normal 3 3 4 8" xfId="8222" xr:uid="{798C6F99-83F5-4B67-AA29-80E119AFA24A}"/>
    <cellStyle name="Normal 3 3 4 8 2" xfId="15250" xr:uid="{FFB12E68-E0D4-46D7-918E-F7B27EE10DF5}"/>
    <cellStyle name="Normal 3 3 4 9" xfId="10462" xr:uid="{A0F88C19-7852-48DE-BAC9-B4EB89EB0DEB}"/>
    <cellStyle name="Normal 3 3 5" xfId="2545" xr:uid="{7C0253A0-AA1B-4F98-AEB6-605416695323}"/>
    <cellStyle name="Normal 3 3 5 2" xfId="2546" xr:uid="{F194227A-2945-4EAC-AFB4-70D911F07470}"/>
    <cellStyle name="Normal 3 3 5 2 2" xfId="3899" xr:uid="{6E24EE7C-9D42-4252-B961-88EEFEEAF9F1}"/>
    <cellStyle name="Normal 3 3 5 2 2 2" xfId="9144" xr:uid="{C2C2B451-952E-4D59-81D9-F5AD54E955C4}"/>
    <cellStyle name="Normal 3 3 5 2 2 2 2" xfId="16174" xr:uid="{8579CA72-1908-48CF-86D6-94A94828C0F6}"/>
    <cellStyle name="Normal 3 3 5 2 2 3" xfId="11403" xr:uid="{B318D323-B18D-405D-8F00-49B49F882C52}"/>
    <cellStyle name="Normal 3 3 5 2 3" xfId="4597" xr:uid="{FFE8DA97-1201-4D78-A870-63AB93FC25B6}"/>
    <cellStyle name="Normal 3 3 5 2 3 2" xfId="11996" xr:uid="{8B2161E6-40E6-4C4F-800E-C8E2F8F79D93}"/>
    <cellStyle name="Normal 3 3 5 2 4" xfId="6135" xr:uid="{FB043111-2628-44A4-83B8-09D7DE37836B}"/>
    <cellStyle name="Normal 3 3 5 2 4 2" xfId="13318" xr:uid="{D01BB7BD-2E07-4461-9C74-9BF1613D0D3A}"/>
    <cellStyle name="Normal 3 3 5 2 5" xfId="6704" xr:uid="{303AA879-6E85-4076-AECA-F497A1004FFA}"/>
    <cellStyle name="Normal 3 3 5 2 5 2" xfId="13897" xr:uid="{EBAFADDF-D229-4279-855A-27F100F7C38E}"/>
    <cellStyle name="Normal 3 3 5 2 6" xfId="8565" xr:uid="{D2B8ED8E-0B45-4D98-8AF6-56B6253DC538}"/>
    <cellStyle name="Normal 3 3 5 2 6 2" xfId="15593" xr:uid="{6C39B106-AC6F-4362-BE31-6D0310B6ED15}"/>
    <cellStyle name="Normal 3 3 5 2 7" xfId="10467" xr:uid="{7902C662-7AFA-4001-93F2-F27E8C6B1AE1}"/>
    <cellStyle name="Normal 3 3 5 3" xfId="3898" xr:uid="{78E3206C-4E59-4C70-AC58-D22FF8160E41}"/>
    <cellStyle name="Normal 3 3 5 3 2" xfId="8855" xr:uid="{BE3590B6-0468-4A98-B07F-91464C70CC57}"/>
    <cellStyle name="Normal 3 3 5 3 2 2" xfId="15885" xr:uid="{17000A51-5271-46CB-9209-D6844A379109}"/>
    <cellStyle name="Normal 3 3 5 3 3" xfId="11402" xr:uid="{98C65EE6-4CCD-4EA2-9648-FDA2DDC0F74F}"/>
    <cellStyle name="Normal 3 3 5 4" xfId="4297" xr:uid="{9D071DAF-3AC7-453F-A12D-45940ED44AAE}"/>
    <cellStyle name="Normal 3 3 5 4 2" xfId="11699" xr:uid="{60F70EC0-80CC-4563-87B2-0F6FF8832585}"/>
    <cellStyle name="Normal 3 3 5 5" xfId="5846" xr:uid="{9A1C78B7-0111-49BD-93F1-1DBD4D56252D}"/>
    <cellStyle name="Normal 3 3 5 5 2" xfId="13029" xr:uid="{E466154D-E647-428A-AE9D-0A8D9818194E}"/>
    <cellStyle name="Normal 3 3 5 6" xfId="6415" xr:uid="{12B1A3B6-A570-4E96-8262-87695B85C3C5}"/>
    <cellStyle name="Normal 3 3 5 6 2" xfId="13608" xr:uid="{68CC90D6-F7B1-44A0-9F1B-1124FB775774}"/>
    <cellStyle name="Normal 3 3 5 7" xfId="8276" xr:uid="{1EA1D0C8-EE23-46B3-AFEA-CFCE94C38D8A}"/>
    <cellStyle name="Normal 3 3 5 7 2" xfId="15304" xr:uid="{6C2A6670-9118-432C-B8FF-BA9993B2BF1D}"/>
    <cellStyle name="Normal 3 3 5 8" xfId="10466" xr:uid="{39DF10E2-BBC3-4084-AA3B-F8BE3770873F}"/>
    <cellStyle name="Normal 3 3 6" xfId="2547" xr:uid="{0CCEA665-4C1F-45ED-A993-C6BDC9D37811}"/>
    <cellStyle name="Normal 3 3 6 2" xfId="3900" xr:uid="{EE2FDF6F-CC5A-4D1A-A500-646D8CA0BBA3}"/>
    <cellStyle name="Normal 3 3 6 2 2" xfId="8967" xr:uid="{83ACDF64-FB02-4DA3-9EC0-9564A8BD0D55}"/>
    <cellStyle name="Normal 3 3 6 2 2 2" xfId="15997" xr:uid="{0E8B3F29-ED1C-4BD2-A4E5-024B3D8A897B}"/>
    <cellStyle name="Normal 3 3 6 2 3" xfId="11404" xr:uid="{7EF7B003-4C68-47AD-B788-00DBC82A1CB8}"/>
    <cellStyle name="Normal 3 3 6 3" xfId="4420" xr:uid="{8BB7A09E-5C39-4191-AD55-005A0EAE1E7E}"/>
    <cellStyle name="Normal 3 3 6 3 2" xfId="11819" xr:uid="{5A73224B-BAB8-4E87-8BDD-B89B0089972F}"/>
    <cellStyle name="Normal 3 3 6 4" xfId="5958" xr:uid="{749581E8-7A6A-4256-805B-439E94A287C5}"/>
    <cellStyle name="Normal 3 3 6 4 2" xfId="13141" xr:uid="{C80E239C-BD6D-43C2-BF07-C2226D8637D7}"/>
    <cellStyle name="Normal 3 3 6 5" xfId="6527" xr:uid="{24CBF318-2817-420A-B9E1-02BB795F4239}"/>
    <cellStyle name="Normal 3 3 6 5 2" xfId="13720" xr:uid="{76518EFE-1652-48DD-A7B2-9258E39775E0}"/>
    <cellStyle name="Normal 3 3 6 6" xfId="8388" xr:uid="{137BE293-CF69-4A4E-AF42-DEA5EB725264}"/>
    <cellStyle name="Normal 3 3 6 6 2" xfId="15416" xr:uid="{19BF6BD1-9960-45FD-9609-9AB73F150299}"/>
    <cellStyle name="Normal 3 3 6 7" xfId="10468" xr:uid="{D152F7DE-C855-4C40-AFBD-10B9190B8EAD}"/>
    <cellStyle name="Normal 3 3 7" xfId="2548" xr:uid="{925C20D4-41E6-4D2B-9026-BC9F0951DF59}"/>
    <cellStyle name="Normal 3 3 7 2" xfId="3901" xr:uid="{C56A4B6C-F99A-4600-BF4E-6F08CD139565}"/>
    <cellStyle name="Normal 3 3 7 2 2" xfId="9240" xr:uid="{3443A185-92C1-4CE8-861A-50BEFEA440ED}"/>
    <cellStyle name="Normal 3 3 7 2 2 2" xfId="16270" xr:uid="{457E1D86-4B1E-48E4-A1DD-4F562E9643B9}"/>
    <cellStyle name="Normal 3 3 7 2 3" xfId="11405" xr:uid="{67D89F78-2DD4-47EC-AD5B-FD483D483D79}"/>
    <cellStyle name="Normal 3 3 7 3" xfId="4694" xr:uid="{DDD34531-C40C-4D4F-9DB4-602A9F27D514}"/>
    <cellStyle name="Normal 3 3 7 3 2" xfId="12093" xr:uid="{57C00FD3-8326-4E53-B8FB-D75DD35EA8B0}"/>
    <cellStyle name="Normal 3 3 7 4" xfId="6231" xr:uid="{B3C08DAE-56A8-4B61-8D9B-06A7958E539B}"/>
    <cellStyle name="Normal 3 3 7 4 2" xfId="13414" xr:uid="{109F9539-CF15-40AC-9CAB-70304A4A67C8}"/>
    <cellStyle name="Normal 3 3 7 5" xfId="6800" xr:uid="{2B72FDB3-4DEA-4AD5-A9C7-0372C5A74BE3}"/>
    <cellStyle name="Normal 3 3 7 5 2" xfId="13993" xr:uid="{6B753F9E-326B-4E06-89EA-E9CFC9573BA6}"/>
    <cellStyle name="Normal 3 3 7 6" xfId="8661" xr:uid="{3B19D923-0A2F-40D5-9682-4954C8F3F743}"/>
    <cellStyle name="Normal 3 3 7 6 2" xfId="15689" xr:uid="{164B6A5C-DB4F-4676-8B8D-2D71A7C0D879}"/>
    <cellStyle name="Normal 3 3 7 7" xfId="10469" xr:uid="{26176E05-5636-466A-8F95-7051D532689D}"/>
    <cellStyle name="Normal 3 3 8" xfId="3881" xr:uid="{4288AB45-236A-4C89-945F-BA6D26C55E60}"/>
    <cellStyle name="Normal 3 3 8 2" xfId="9274" xr:uid="{13B2855F-E5C4-419E-B7C4-D7903ECD015D}"/>
    <cellStyle name="Normal 3 3 8 2 2" xfId="16299" xr:uid="{4A490643-B71B-42FB-BF34-1342107D8725}"/>
    <cellStyle name="Normal 3 3 8 3" xfId="11385" xr:uid="{6A424CBB-6F92-4C76-8CB7-BD941F62E3F0}"/>
    <cellStyle name="Normal 3 3 9" xfId="4128" xr:uid="{C736FF7E-60C6-4605-ABCF-9AE1BC8BEB5D}"/>
    <cellStyle name="Normal 3 3 9 2" xfId="9346" xr:uid="{C519C80A-099B-441B-B2CF-A8DA2BB3156B}"/>
    <cellStyle name="Normal 3 3 9 2 2" xfId="16329" xr:uid="{20F4E7D4-35EA-46C9-BFAD-86B2B5A7A9E6}"/>
    <cellStyle name="Normal 3 3 9 3" xfId="11530" xr:uid="{C8185F40-DE2C-4A18-85C6-09F3117DF67A}"/>
    <cellStyle name="Normal 3 4" xfId="113" xr:uid="{00000000-0005-0000-0000-00008A000000}"/>
    <cellStyle name="Normal 3 4 2" xfId="2550" xr:uid="{A1F8D47E-9325-419A-A12E-D2EC0E2A0186}"/>
    <cellStyle name="Normal 3 4 2 2" xfId="3903" xr:uid="{94C49DC2-8C2E-4339-905C-202EE3BA5D05}"/>
    <cellStyle name="Normal 3 4 2 2 2" xfId="9235" xr:uid="{3C5B60A8-3BDD-4410-BE43-B8F938C248EB}"/>
    <cellStyle name="Normal 3 4 2 2 2 2" xfId="16265" xr:uid="{217A74F2-9E55-411A-A31A-EF92E29EC2BA}"/>
    <cellStyle name="Normal 3 4 2 2 3" xfId="11407" xr:uid="{17D8F5EF-5048-47FC-9CA5-47450728B6E2}"/>
    <cellStyle name="Normal 3 4 2 3" xfId="4688" xr:uid="{8BEA3C70-2CA2-4184-B8B1-B27AD0535037}"/>
    <cellStyle name="Normal 3 4 2 3 2" xfId="12087" xr:uid="{277ED52C-EB6F-4829-AE62-A788FE09CFB7}"/>
    <cellStyle name="Normal 3 4 2 4" xfId="6226" xr:uid="{A3B6424B-6A4E-4FCC-8F1D-22B8B7938607}"/>
    <cellStyle name="Normal 3 4 2 4 2" xfId="13409" xr:uid="{F564A6FE-9A74-4739-B39A-EE9948CC2035}"/>
    <cellStyle name="Normal 3 4 2 5" xfId="6795" xr:uid="{C69C30E5-D0D0-4200-B8D7-D7B6B76A2EBB}"/>
    <cellStyle name="Normal 3 4 2 5 2" xfId="13988" xr:uid="{FC039C21-EA35-42CB-A072-D8FA6E9F7A5F}"/>
    <cellStyle name="Normal 3 4 2 6" xfId="8656" xr:uid="{7F513438-462F-4884-9D03-5D440723B79D}"/>
    <cellStyle name="Normal 3 4 2 6 2" xfId="15684" xr:uid="{1ACE3BBC-EBED-49C6-950A-FBA5F0FDD9BC}"/>
    <cellStyle name="Normal 3 4 2 7" xfId="10471" xr:uid="{E93B1212-5019-433E-8099-6CE3AAF6923F}"/>
    <cellStyle name="Normal 3 4 3" xfId="2551" xr:uid="{7113BD9F-6F4E-4129-A050-1693E0D369E4}"/>
    <cellStyle name="Normal 3 4 3 2" xfId="9276" xr:uid="{94EBF580-3309-4D81-AD8C-4C05D8B497DE}"/>
    <cellStyle name="Normal 3 4 3 2 2" xfId="16301" xr:uid="{8A726BDD-E40D-4D3C-91B2-BBF508830721}"/>
    <cellStyle name="Normal 3 4 4" xfId="3902" xr:uid="{74D99A7E-B8B5-4F03-9DCC-324690A20639}"/>
    <cellStyle name="Normal 3 4 4 2" xfId="11406" xr:uid="{72FD7372-D314-4BB9-BE52-285848F4A49A}"/>
    <cellStyle name="Normal 3 4 5" xfId="5550" xr:uid="{274299A0-4F52-4B0B-B4A5-E68F4E608ECD}"/>
    <cellStyle name="Normal 3 4 5 2" xfId="12817" xr:uid="{0A6A6C70-965B-4894-92A4-6829E698516E}"/>
    <cellStyle name="Normal 3 4 6" xfId="7965" xr:uid="{63846FC9-A3B5-484C-8A18-3663DAB11B37}"/>
    <cellStyle name="Normal 3 4 6 2" xfId="15051" xr:uid="{299B0550-072B-4F1E-8CBB-82F660637F19}"/>
    <cellStyle name="Normal 3 4 7" xfId="8072" xr:uid="{2B44D191-08AC-4151-B879-5510BBC2E9E1}"/>
    <cellStyle name="Normal 3 4 7 2" xfId="15080" xr:uid="{051A67BE-79DD-4B22-A549-16024E1FB4C7}"/>
    <cellStyle name="Normal 3 4 8" xfId="10470" xr:uid="{3F619A3C-9EA7-46F1-9DAF-5D81F2C005DC}"/>
    <cellStyle name="Normal 3 4 9" xfId="2549" xr:uid="{5841A55F-36EB-4B50-8AEA-41236A853D41}"/>
    <cellStyle name="Normal 3 5" xfId="7" xr:uid="{00000000-0005-0000-0000-00008B000000}"/>
    <cellStyle name="Normal 3 5 2" xfId="157" xr:uid="{00000000-0005-0000-0000-00008C000000}"/>
    <cellStyle name="Normal 3 5 2 2" xfId="576" xr:uid="{2A7CC039-B348-4957-AEB4-1E996D721BF4}"/>
    <cellStyle name="Normal 3 5 3" xfId="153" xr:uid="{00000000-0005-0000-0000-00008D000000}"/>
    <cellStyle name="Normal 3 5 3 2" xfId="1090" xr:uid="{49F3973A-384F-4996-9479-CA7C28224CC0}"/>
    <cellStyle name="Normal 3 5 3 2 2" xfId="12818" xr:uid="{01B6774D-6F41-4E89-8566-C6FA2DE0EDA1}"/>
    <cellStyle name="Normal 3 5 4" xfId="209" xr:uid="{02F4EB88-8187-422F-81C1-F3484DA56496}"/>
    <cellStyle name="Normal 3 5 4 2" xfId="15052" xr:uid="{0C6A79B0-795C-4BDE-BD46-AF1054339481}"/>
    <cellStyle name="Normal 3 5 5" xfId="8073" xr:uid="{A8913503-C806-4982-BC38-0A61B6AC4E49}"/>
    <cellStyle name="Normal 3 5 5 2" xfId="15081" xr:uid="{45903ECE-B66B-4851-A596-6DA6AF77CBFA}"/>
    <cellStyle name="Normal 3 5 6" xfId="10472" xr:uid="{E01A1D1F-237C-4C08-B444-A76606D07D8E}"/>
    <cellStyle name="Normal 3 6" xfId="2552" xr:uid="{DE11C2A5-22D6-4BA4-B050-E76898FBB7F8}"/>
    <cellStyle name="Normal 3 6 2" xfId="3904" xr:uid="{DC6897D1-1AC8-4DBB-AE3E-A5E27BE8344A}"/>
    <cellStyle name="Normal 3 6 2 2" xfId="11408" xr:uid="{A6E65F72-571B-414E-8028-F0F1781594AA}"/>
    <cellStyle name="Normal 3 6 3" xfId="5551" xr:uid="{0D61EFFE-657C-44F0-9F05-A7F50999B3EC}"/>
    <cellStyle name="Normal 3 6 3 2" xfId="12819" xr:uid="{0BF71C96-1A61-40D8-8F92-110637AEB855}"/>
    <cellStyle name="Normal 3 6 4" xfId="7966" xr:uid="{F1EB175C-FA5D-4FFF-B65D-7FF49087B77C}"/>
    <cellStyle name="Normal 3 6 4 2" xfId="15053" xr:uid="{29E2229A-602C-4A59-B475-16535C689CD6}"/>
    <cellStyle name="Normal 3 6 5" xfId="8074" xr:uid="{F364105D-053B-4675-88BB-47E7A33EC74E}"/>
    <cellStyle name="Normal 3 6 5 2" xfId="15082" xr:uid="{32B07630-C376-450B-A1A1-F01221379099}"/>
    <cellStyle name="Normal 3 6 6" xfId="10473" xr:uid="{EEADEBA8-06DF-46EC-B655-86522DE45D9A}"/>
    <cellStyle name="Normal 3 7" xfId="2553" xr:uid="{C1EB02D0-4DFF-4403-8142-CF7313AFF00B}"/>
    <cellStyle name="Normal 3 7 2" xfId="3905" xr:uid="{C8FAF074-CCC7-4C9A-8BB4-ECBD17095EC5}"/>
    <cellStyle name="Normal 3 7 2 2" xfId="11409" xr:uid="{1EAEC4A1-8608-48A5-B5A6-D1C5ADB41BD9}"/>
    <cellStyle name="Normal 3 7 3" xfId="5552" xr:uid="{1D108E1A-8CDB-4B11-8A1F-5BE05390E202}"/>
    <cellStyle name="Normal 3 7 3 2" xfId="12820" xr:uid="{C724723D-59A7-45EA-BFDA-9F5162747C5E}"/>
    <cellStyle name="Normal 3 7 4" xfId="7967" xr:uid="{FAAF7BA2-0754-4A16-A21B-DC760F963296}"/>
    <cellStyle name="Normal 3 7 4 2" xfId="15054" xr:uid="{777AB358-68D8-4D3B-ACDA-9D5CF052A088}"/>
    <cellStyle name="Normal 3 7 5" xfId="8075" xr:uid="{56CFA55B-E5C1-49C1-8662-74BE7F10F694}"/>
    <cellStyle name="Normal 3 7 5 2" xfId="15083" xr:uid="{3D1ABB78-538A-4AD8-8D33-0291FDD758FF}"/>
    <cellStyle name="Normal 3 7 6" xfId="10474" xr:uid="{76B30C6B-1047-4C49-BAD1-ED0413C612A3}"/>
    <cellStyle name="Normal 3 8" xfId="2554" xr:uid="{D19120FA-6914-442C-9616-1FC2EB3063DB}"/>
    <cellStyle name="Normal 3 8 2" xfId="3906" xr:uid="{AA5A0570-0CA3-4E44-A311-1694713B23E3}"/>
    <cellStyle name="Normal 3 8 2 2" xfId="11410" xr:uid="{1D051D5E-00B4-4B33-9CAC-422D3BDD0F52}"/>
    <cellStyle name="Normal 3 8 3" xfId="5553" xr:uid="{19BDC664-9457-424F-A9ED-DE34809BF538}"/>
    <cellStyle name="Normal 3 8 3 2" xfId="12821" xr:uid="{680AF484-3448-4FDE-ADEC-52208063C099}"/>
    <cellStyle name="Normal 3 8 4" xfId="7968" xr:uid="{C307ACFE-5F33-47A6-977C-C4FF40126F30}"/>
    <cellStyle name="Normal 3 8 4 2" xfId="15055" xr:uid="{0866CE52-A0C4-46EC-AD51-BEC1173ED5CC}"/>
    <cellStyle name="Normal 3 8 5" xfId="8076" xr:uid="{A3AA73D8-2606-40E7-862E-A3AA19367E9E}"/>
    <cellStyle name="Normal 3 8 5 2" xfId="15084" xr:uid="{1F21F03F-2C29-4ECB-947D-51BCE4BE57B3}"/>
    <cellStyle name="Normal 3 8 6" xfId="10475" xr:uid="{C94A9023-B340-4D70-A8D3-C79A68AFDC85}"/>
    <cellStyle name="Normal 3 9" xfId="2555" xr:uid="{0DA0E235-F125-49AA-89A1-AECC7EE0B87D}"/>
    <cellStyle name="Normal 3 9 2" xfId="3907" xr:uid="{6EE75A14-001C-4B00-89AB-E884A91A48E2}"/>
    <cellStyle name="Normal 3 9 2 2" xfId="11411" xr:uid="{468D5AB6-4335-45D4-9002-F9F5DD7B7CEE}"/>
    <cellStyle name="Normal 3 9 3" xfId="5554" xr:uid="{8F6C7D56-A5EE-4920-A88C-995F9CF8157C}"/>
    <cellStyle name="Normal 3 9 3 2" xfId="12822" xr:uid="{2E354DB0-B422-4871-80F9-CD9813BEC919}"/>
    <cellStyle name="Normal 3 9 4" xfId="7969" xr:uid="{05AC56A8-4475-4656-BD2C-422257BB244E}"/>
    <cellStyle name="Normal 3 9 4 2" xfId="15056" xr:uid="{B5935657-13EB-43B2-B4AB-9F646F9CD921}"/>
    <cellStyle name="Normal 3 9 5" xfId="8077" xr:uid="{23E45090-9F9F-4E57-9345-1B3880FB760D}"/>
    <cellStyle name="Normal 3 9 5 2" xfId="15085" xr:uid="{A470FE26-6864-45E1-B299-F803EC5BC6E6}"/>
    <cellStyle name="Normal 3 9 6" xfId="10476" xr:uid="{DA15A37D-7299-4B01-8205-9DEF1C8F840E}"/>
    <cellStyle name="Normal 3_GVCS - Feb financial update - sbc - 031609 - Non Macro Version" xfId="99" xr:uid="{00000000-0005-0000-0000-00008E000000}"/>
    <cellStyle name="Normal 34" xfId="9277" xr:uid="{F33B4D20-3258-4127-9A06-F312CAC1B8E5}"/>
    <cellStyle name="Normal 4" xfId="66" xr:uid="{00000000-0005-0000-0000-00008F000000}"/>
    <cellStyle name="Normal 4 10" xfId="1172" xr:uid="{8AC587C0-1DD8-4D20-BCE1-406E338D1F62}"/>
    <cellStyle name="Normal 4 2" xfId="100" xr:uid="{00000000-0005-0000-0000-000090000000}"/>
    <cellStyle name="Normal 4 2 10" xfId="10478" xr:uid="{5CF572B7-D015-4175-A81D-A0869258B287}"/>
    <cellStyle name="Normal 4 2 11" xfId="2557" xr:uid="{5B1B46C5-7046-44EA-B85D-1901C24DEFE7}"/>
    <cellStyle name="Normal 4 2 2" xfId="2558" xr:uid="{F2BD9A56-3A2C-46F4-B262-23E758F7007D}"/>
    <cellStyle name="Normal 4 2 2 2" xfId="4042" xr:uid="{A6435C3C-A6A2-45B9-AFFD-B34B17406D46}"/>
    <cellStyle name="Normal 4 2 2 2 2" xfId="11446" xr:uid="{BBE02257-8578-4DB6-9DC3-F91F6567A50F}"/>
    <cellStyle name="Normal 4 2 2 3" xfId="9278" xr:uid="{8FCBCD3E-9797-4560-A933-25D42DC8D219}"/>
    <cellStyle name="Normal 4 2 2 3 2" xfId="16302" xr:uid="{822FBF6C-3145-4EF4-BA5A-FED2A02BC218}"/>
    <cellStyle name="Normal 4 2 2 4" xfId="9593" xr:uid="{F9CB2EAE-2746-4D03-B20F-FB035FFA7221}"/>
    <cellStyle name="Normal 4 2 2 4 2" xfId="16523" xr:uid="{FEBF6F01-3B0F-4EC2-B5E6-6C907AC191D8}"/>
    <cellStyle name="Normal 4 2 3" xfId="2559" xr:uid="{41DB24D1-7AAE-4ABB-8261-FAB40B4F7243}"/>
    <cellStyle name="Normal 4 2 3 2" xfId="2560" xr:uid="{AF41DC15-ECA1-4F82-AA4D-6289F3FB4641}"/>
    <cellStyle name="Normal 4 2 3 3" xfId="5556" xr:uid="{3EE8D069-F75A-4A21-BB18-9D6D24355257}"/>
    <cellStyle name="Normal 4 2 4" xfId="2855" xr:uid="{6BA09341-6992-4E56-8734-24258E4D722E}"/>
    <cellStyle name="Normal 4 2 4 2" xfId="5557" xr:uid="{8F024D75-036A-43A2-99A4-CD81C93ED030}"/>
    <cellStyle name="Normal 4 2 5" xfId="3909" xr:uid="{018F70BB-1518-423F-AF01-31A7A66483B1}"/>
    <cellStyle name="Normal 4 2 5 2" xfId="5558" xr:uid="{E149F2C9-B516-4951-AF28-3D96E609F6B6}"/>
    <cellStyle name="Normal 4 2 5 2 2" xfId="12824" xr:uid="{1D59E3EF-8738-49BD-A6B2-336689C3EB58}"/>
    <cellStyle name="Normal 4 2 5 3" xfId="7971" xr:uid="{13597890-0D88-48B1-B5A3-533D748479F7}"/>
    <cellStyle name="Normal 4 2 5 3 2" xfId="15058" xr:uid="{D2F60948-A3D6-4F94-BA11-EB41DA5F7690}"/>
    <cellStyle name="Normal 4 2 5 4" xfId="11413" xr:uid="{7B4A8EEF-241E-4FCA-A325-65A30B4C235A}"/>
    <cellStyle name="Normal 4 2 6" xfId="5555" xr:uid="{284F3E6D-78BD-4280-9565-38B247D1EFF6}"/>
    <cellStyle name="Normal 4 2 6 2" xfId="12823" xr:uid="{60E8728E-77AC-4CA0-A75D-83E2D742CDA1}"/>
    <cellStyle name="Normal 4 2 7" xfId="7970" xr:uid="{92D1675F-60D4-4DBA-8781-915D24CDF0DE}"/>
    <cellStyle name="Normal 4 2 7 2" xfId="15057" xr:uid="{F3B48060-54A2-4C29-AC71-31A4658BA58D}"/>
    <cellStyle name="Normal 4 2 8" xfId="8079" xr:uid="{656176CB-C288-49CA-9E4D-C4EFAC973FFD}"/>
    <cellStyle name="Normal 4 2 8 2" xfId="15087" xr:uid="{0C0CC6F2-EF0F-4082-9CA0-F92FB5A7360A}"/>
    <cellStyle name="Normal 4 2 9" xfId="9530" xr:uid="{12A4A02A-C3EC-48DE-9882-27D2EC2B6AD1}"/>
    <cellStyle name="Normal 4 3" xfId="212" xr:uid="{51F5E039-D2E1-4F5C-9FD1-95E83C5C500E}"/>
    <cellStyle name="Normal 4 3 10" xfId="10479" xr:uid="{997BADFD-2274-40DE-B660-B05EA2809FF1}"/>
    <cellStyle name="Normal 4 3 2" xfId="579" xr:uid="{47549E8F-1DFE-48B8-AB80-A5B0599ADAB2}"/>
    <cellStyle name="Normal 4 3 2 2" xfId="4043" xr:uid="{6647BBDC-DDEB-4EEC-BE5C-274F748AF7BC}"/>
    <cellStyle name="Normal 4 3 2 2 2" xfId="11447" xr:uid="{53A1BEF9-6225-44B1-B658-AFD3013E3500}"/>
    <cellStyle name="Normal 4 3 2 3" xfId="9279" xr:uid="{BE64A869-0037-4918-BC09-0E44BBA096AC}"/>
    <cellStyle name="Normal 4 3 2 3 2" xfId="16303" xr:uid="{9D51E7EA-5B5E-41EF-9D49-FD0ECF61FC77}"/>
    <cellStyle name="Normal 4 3 2 4" xfId="2561" xr:uid="{A1BC0932-80B0-44A6-820C-D0D55C872BEA}"/>
    <cellStyle name="Normal 4 3 3" xfId="2562" xr:uid="{002CF436-F798-4DA8-AB9B-D1150CD03F1F}"/>
    <cellStyle name="Normal 4 3 3 2" xfId="2563" xr:uid="{96F25C76-0C59-421D-AEF3-65D1EF84069E}"/>
    <cellStyle name="Normal 4 3 3 3" xfId="5560" xr:uid="{DF5C05F8-D9B6-4571-8101-4C97EB14A30C}"/>
    <cellStyle name="Normal 4 3 4" xfId="2856" xr:uid="{950577ED-D6B1-46BC-AD13-BC47FA0BD31B}"/>
    <cellStyle name="Normal 4 3 4 2" xfId="5561" xr:uid="{E1DC66AD-5CA0-4B6D-AB2F-268EE4DFE11F}"/>
    <cellStyle name="Normal 4 3 5" xfId="3910" xr:uid="{298ADE34-55F4-45AF-9217-F55E95FEAB0A}"/>
    <cellStyle name="Normal 4 3 5 2" xfId="5562" xr:uid="{A0ECB94E-CA3B-4387-9053-8738B87EC122}"/>
    <cellStyle name="Normal 4 3 5 2 2" xfId="12826" xr:uid="{3152CCBF-94C0-4694-B944-B156BB13BB7E}"/>
    <cellStyle name="Normal 4 3 5 3" xfId="7973" xr:uid="{79A7BB63-0D69-45DD-AE1B-D3E80F0CFC26}"/>
    <cellStyle name="Normal 4 3 5 3 2" xfId="15060" xr:uid="{7529A589-4EB3-488E-840B-66DB12E10660}"/>
    <cellStyle name="Normal 4 3 5 4" xfId="11414" xr:uid="{AD77AADB-D5E5-467A-B31D-83390A3757A2}"/>
    <cellStyle name="Normal 4 3 6" xfId="5559" xr:uid="{1EAD604C-311F-467C-B844-9A958DE29147}"/>
    <cellStyle name="Normal 4 3 6 2" xfId="12825" xr:uid="{CEECCF56-7DC7-438E-BBCC-B98189167DDD}"/>
    <cellStyle name="Normal 4 3 7" xfId="7972" xr:uid="{A76C16F3-1567-4FF2-957F-CE677224924B}"/>
    <cellStyle name="Normal 4 3 7 2" xfId="15059" xr:uid="{357629E5-FB9D-4E90-AE46-9990F55FD21A}"/>
    <cellStyle name="Normal 4 3 8" xfId="8080" xr:uid="{D210AA81-7918-45B1-81F0-5CF34CE07F69}"/>
    <cellStyle name="Normal 4 3 8 2" xfId="15088" xr:uid="{F7F69CD9-E908-426C-B5DA-26642A0F0628}"/>
    <cellStyle name="Normal 4 3 9" xfId="9536" xr:uid="{59992025-D6D0-4E14-98FA-85E4E2AD7904}"/>
    <cellStyle name="Normal 4 3 9 2" xfId="16521" xr:uid="{ECBC4A98-BF3B-42EC-B59C-51ADABC74198}"/>
    <cellStyle name="Normal 4 4" xfId="531" xr:uid="{A2A99DCC-5E54-4D07-BDA4-4D425B732A57}"/>
    <cellStyle name="Normal 4 4 2" xfId="2565" xr:uid="{85776529-08AC-4DF6-B90F-E109815C592D}"/>
    <cellStyle name="Normal 4 4 2 2" xfId="9280" xr:uid="{214D6812-DA7B-4DD8-9E62-9578D5CA3E7A}"/>
    <cellStyle name="Normal 4 4 2 2 2" xfId="16304" xr:uid="{A9412401-D57F-4B44-B210-6B6D99EBB03C}"/>
    <cellStyle name="Normal 4 4 3" xfId="3911" xr:uid="{288EA508-C888-4503-B76B-9BAF039DB10A}"/>
    <cellStyle name="Normal 4 4 3 2" xfId="11415" xr:uid="{0D7C8A19-19F0-4C9F-BE1F-789FDDFCFB57}"/>
    <cellStyle name="Normal 4 4 4" xfId="5563" xr:uid="{20B32027-2498-4954-B379-D6A5514B71E9}"/>
    <cellStyle name="Normal 4 4 4 2" xfId="12827" xr:uid="{F0B3AFC5-916D-4BE3-B234-37995B21D444}"/>
    <cellStyle name="Normal 4 4 5" xfId="7974" xr:uid="{B8F8F8A3-6D4F-4054-BDC2-E52041D09078}"/>
    <cellStyle name="Normal 4 4 5 2" xfId="15061" xr:uid="{6A0C3418-4125-4189-BB85-B98E0F7261B1}"/>
    <cellStyle name="Normal 4 4 6" xfId="8081" xr:uid="{9F745C59-FFDE-4580-AD84-08CBA9627923}"/>
    <cellStyle name="Normal 4 4 6 2" xfId="15089" xr:uid="{CD930526-B319-4362-8DB8-0D614774D091}"/>
    <cellStyle name="Normal 4 4 7" xfId="10480" xr:uid="{100D484B-A070-4F47-8FD5-F8AD0D54B3E2}"/>
    <cellStyle name="Normal 4 4 8" xfId="2564" xr:uid="{2841B4CA-8FD7-4B23-A257-C46BB19A8B42}"/>
    <cellStyle name="Normal 4 5" xfId="183" xr:uid="{D20FAA6E-BBC3-40A7-84C6-4039626207BB}"/>
    <cellStyle name="Normal 4 5 10" xfId="8657" xr:uid="{36BA1551-DB27-488F-B6AE-B511505F5CE2}"/>
    <cellStyle name="Normal 4 5 10 2" xfId="15685" xr:uid="{3A87E14B-A960-423F-BD61-A9601E4BECB0}"/>
    <cellStyle name="Normal 4 5 11" xfId="10481" xr:uid="{3D3806CA-BE5E-449B-97A5-719E52EB98F3}"/>
    <cellStyle name="Normal 4 5 12" xfId="2566" xr:uid="{6481066D-CAB2-4B09-8C7D-59680D1E199E}"/>
    <cellStyle name="Normal 4 5 2" xfId="2567" xr:uid="{38FA429E-398E-4165-9451-795CF2E2CE6D}"/>
    <cellStyle name="Normal 4 5 2 2" xfId="3913" xr:uid="{19BA898D-9588-4C45-8022-DE03A6D0A7A9}"/>
    <cellStyle name="Normal 4 5 2 2 2" xfId="11417" xr:uid="{16457675-334F-455B-8A56-4100796BD5E2}"/>
    <cellStyle name="Normal 4 5 2 3" xfId="5565" xr:uid="{62100237-0DE4-47C7-AA06-6FE5F662EAAF}"/>
    <cellStyle name="Normal 4 5 2 3 2" xfId="12829" xr:uid="{FA766EC0-6296-46AA-B682-09AD1D0AF8EC}"/>
    <cellStyle name="Normal 4 5 2 4" xfId="7976" xr:uid="{57FC44B3-DFEC-4CD5-AB5E-CEEFE1B4D413}"/>
    <cellStyle name="Normal 4 5 2 4 2" xfId="15063" xr:uid="{C27C1A40-06CB-436E-8999-01ABD896EAF9}"/>
    <cellStyle name="Normal 4 5 2 5" xfId="9236" xr:uid="{A39EE58C-87CD-4A13-854C-145561062B88}"/>
    <cellStyle name="Normal 4 5 2 5 2" xfId="16266" xr:uid="{B0234749-D830-4571-9D46-19002C4328E5}"/>
    <cellStyle name="Normal 4 5 2 6" xfId="10482" xr:uid="{EB9AF9A6-F4DD-42B4-A31F-66EC80E3F32D}"/>
    <cellStyle name="Normal 4 5 3" xfId="3912" xr:uid="{A9AE49E4-18D3-4439-9467-56C2687007EF}"/>
    <cellStyle name="Normal 4 5 3 2" xfId="11416" xr:uid="{1C689095-8760-4A0A-A30D-70C5810206D1}"/>
    <cellStyle name="Normal 4 5 4" xfId="4689" xr:uid="{21B67D81-A9E2-4642-A8A2-8EE90A7B8960}"/>
    <cellStyle name="Normal 4 5 4 2" xfId="12088" xr:uid="{C547540F-EFBD-4954-960A-F2A9660BCF38}"/>
    <cellStyle name="Normal 4 5 5" xfId="5564" xr:uid="{1CA73E84-6FDD-4F6B-BAB1-BBA46BCF8ACF}"/>
    <cellStyle name="Normal 4 5 5 2" xfId="12828" xr:uid="{09F72C93-BA42-4A58-99E8-9097C55F5A0F}"/>
    <cellStyle name="Normal 4 5 6" xfId="6227" xr:uid="{D1997C91-94EB-4213-B425-7AD87908541F}"/>
    <cellStyle name="Normal 4 5 6 2" xfId="13410" xr:uid="{23C0D983-6901-4954-9AF3-FA65A73F45AD}"/>
    <cellStyle name="Normal 4 5 7" xfId="6796" xr:uid="{05DE3BF8-1280-42BB-BA6E-2913B6F480AD}"/>
    <cellStyle name="Normal 4 5 7 2" xfId="13989" xr:uid="{BB7AA787-3713-4795-BEF8-41D94F45636B}"/>
    <cellStyle name="Normal 4 5 8" xfId="7975" xr:uid="{09EAB625-4C84-457C-8BF9-BB531A92C074}"/>
    <cellStyle name="Normal 4 5 8 2" xfId="15062" xr:uid="{70AE9FB9-8EE5-48DE-A588-F9B5E7876378}"/>
    <cellStyle name="Normal 4 5 9" xfId="8082" xr:uid="{DCEBE660-2BDA-4626-9B84-6AAE09D5BD51}"/>
    <cellStyle name="Normal 4 5 9 2" xfId="15090" xr:uid="{CE515E77-802D-43B2-B9E5-0A33BE299EE3}"/>
    <cellStyle name="Normal 4 6" xfId="2568" xr:uid="{D4410C00-B369-4541-B9C8-FBB5A5F2CA4A}"/>
    <cellStyle name="Normal 4 6 2" xfId="2569" xr:uid="{B44D15E3-C126-4A15-A01D-DE02F8C7FF29}"/>
    <cellStyle name="Normal 4 6 3" xfId="4041" xr:uid="{C69D3D59-9BC0-428F-9BC8-E0FBAB2402B7}"/>
    <cellStyle name="Normal 4 6 3 2" xfId="11445" xr:uid="{62BC9CF3-BC3F-4B3C-A399-C4D3435D6AB7}"/>
    <cellStyle name="Normal 4 7" xfId="3908" xr:uid="{7CDD7C10-D583-4441-895D-C17DE279C714}"/>
    <cellStyle name="Normal 4 7 2" xfId="5566" xr:uid="{7E5DCB3F-04DD-4D65-9045-976C82D2AD20}"/>
    <cellStyle name="Normal 4 7 2 2" xfId="12830" xr:uid="{2E8CFEE2-D930-4C1C-B029-3067B9BAF9C3}"/>
    <cellStyle name="Normal 4 7 3" xfId="7977" xr:uid="{E504620F-9517-41CC-BAD9-504E398A07AE}"/>
    <cellStyle name="Normal 4 7 3 2" xfId="15064" xr:uid="{8CE82F14-9173-43CC-899E-1A44583BCEB3}"/>
    <cellStyle name="Normal 4 7 4" xfId="11412" xr:uid="{3848A332-BACF-4715-8554-CB944495305A}"/>
    <cellStyle name="Normal 4 8" xfId="8078" xr:uid="{EC79E5F0-FB4C-412A-8265-0F5538A6C10E}"/>
    <cellStyle name="Normal 4 8 2" xfId="15086" xr:uid="{D1F25BA6-020E-47BD-97A4-54DD42E1690D}"/>
    <cellStyle name="Normal 4 9" xfId="2556" xr:uid="{BFE9763E-16E3-4C39-A47E-A0BDA0B2BFC4}"/>
    <cellStyle name="Normal 4 9 2" xfId="10477" xr:uid="{EF9C57C5-7A9D-4430-B83A-C4F95DF0A4E7}"/>
    <cellStyle name="Normal 4_GVCS - Feb financial update - sbc - 031609 - Non Macro Version" xfId="101" xr:uid="{00000000-0005-0000-0000-000091000000}"/>
    <cellStyle name="Normal 5" xfId="67" xr:uid="{00000000-0005-0000-0000-000092000000}"/>
    <cellStyle name="Normal 5 10" xfId="8083" xr:uid="{E5D125CF-27E0-4330-B186-6F8713DD1B79}"/>
    <cellStyle name="Normal 5 10 2" xfId="15091" xr:uid="{B896C4D1-0E48-4800-9324-814B56C9A5F5}"/>
    <cellStyle name="Normal 5 11" xfId="2570" xr:uid="{3A6D35D9-C0D9-45F4-B46D-39610A798BB9}"/>
    <cellStyle name="Normal 5 11 2" xfId="10483" xr:uid="{2DF2E0A3-C862-48CC-8339-E75CFB795445}"/>
    <cellStyle name="Normal 5 12" xfId="1173" xr:uid="{CAA13C5D-8697-46D5-A6F2-09325E92CCDE}"/>
    <cellStyle name="Normal 5 2" xfId="532" xr:uid="{BBB95425-6D4A-492F-A8FE-8AD55C77FA8E}"/>
    <cellStyle name="Normal 5 2 2" xfId="3915" xr:uid="{6A5B49C9-8DA0-4C02-A94C-2CCFCDE482DF}"/>
    <cellStyle name="Normal 5 2 2 2" xfId="9594" xr:uid="{53F1C1B1-41DF-4CEF-82E7-C8E07819CF3D}"/>
    <cellStyle name="Normal 5 2 2 2 2" xfId="16524" xr:uid="{F73355FB-51BE-4264-9E8B-9279B31AB49A}"/>
    <cellStyle name="Normal 5 2 2 3" xfId="11419" xr:uid="{9092EC14-95CD-441A-B3A8-CE6CB8864A98}"/>
    <cellStyle name="Normal 5 2 3" xfId="5568" xr:uid="{7592D633-E4FC-4BCA-ACE6-40B0D7318F8C}"/>
    <cellStyle name="Normal 5 2 3 2" xfId="12832" xr:uid="{E3E1469C-D317-4A92-853C-5D7A9506088A}"/>
    <cellStyle name="Normal 5 2 4" xfId="7979" xr:uid="{B1C42CE3-EBDE-4582-A4F6-900278D49A90}"/>
    <cellStyle name="Normal 5 2 4 2" xfId="15066" xr:uid="{F5CF2CAE-D563-491E-99DB-1B1DB80A74C7}"/>
    <cellStyle name="Normal 5 2 5" xfId="8084" xr:uid="{EE0446B0-212B-4984-8DF3-53AC05936217}"/>
    <cellStyle name="Normal 5 2 5 2" xfId="15092" xr:uid="{BB670DB6-1341-415A-AB84-CA321495D057}"/>
    <cellStyle name="Normal 5 2 6" xfId="9281" xr:uid="{0A680DFC-C07A-44CD-9D02-15FD26A7934F}"/>
    <cellStyle name="Normal 5 2 7" xfId="9531" xr:uid="{B85A6B4E-F2BB-4EAB-9252-266C4544B2E1}"/>
    <cellStyle name="Normal 5 2 8" xfId="10484" xr:uid="{A8FD1EB7-4DC6-4ECA-B68A-4D84DC88656C}"/>
    <cellStyle name="Normal 5 3" xfId="2571" xr:uid="{DC7B87BB-3465-4F07-9C17-AEEDE1F5F318}"/>
    <cellStyle name="Normal 5 3 2" xfId="3916" xr:uid="{02A880B8-ED42-4C8D-876B-CAF9D52A18CD}"/>
    <cellStyle name="Normal 5 3 2 2" xfId="11420" xr:uid="{7BA24473-A282-4610-BEC7-559B1A8753A2}"/>
    <cellStyle name="Normal 5 3 3" xfId="5569" xr:uid="{9E7ED2CC-24DF-4176-9CBD-296016D91A6C}"/>
    <cellStyle name="Normal 5 3 3 2" xfId="12833" xr:uid="{991E46D0-8922-4ED0-B2FE-2E23469E8DC6}"/>
    <cellStyle name="Normal 5 3 4" xfId="7980" xr:uid="{0E558ACB-0632-4C64-9250-872E7E107694}"/>
    <cellStyle name="Normal 5 3 4 2" xfId="15067" xr:uid="{761BD66F-C564-4D30-B8CC-A3B375636726}"/>
    <cellStyle name="Normal 5 3 5" xfId="8085" xr:uid="{935011A6-D135-4797-8468-3891ABAB4DD5}"/>
    <cellStyle name="Normal 5 3 5 2" xfId="15093" xr:uid="{762BB623-47F8-4688-8104-EA09AF4C5AD1}"/>
    <cellStyle name="Normal 5 3 6" xfId="9538" xr:uid="{7C14DD9B-AEFE-4B19-8698-22C251100220}"/>
    <cellStyle name="Normal 5 3 6 2" xfId="16522" xr:uid="{85338C94-4421-4080-A2A1-1BF011FF1481}"/>
    <cellStyle name="Normal 5 3 7" xfId="10485" xr:uid="{5005EAD4-BA6C-42E4-B6EC-DF44A72DBE2F}"/>
    <cellStyle name="Normal 5 4" xfId="2572" xr:uid="{733CA150-17F5-492B-A580-3978EE9EA440}"/>
    <cellStyle name="Normal 5 4 2" xfId="3917" xr:uid="{1C1C7334-6D74-47B2-8B16-711A304258FB}"/>
    <cellStyle name="Normal 5 4 2 2" xfId="11421" xr:uid="{2AB8AF94-D86F-4CB7-91BD-78BD4DE3C800}"/>
    <cellStyle name="Normal 5 4 3" xfId="5570" xr:uid="{C0925270-B4AC-4961-827D-B699D5123B3C}"/>
    <cellStyle name="Normal 5 4 3 2" xfId="12834" xr:uid="{40698676-D01B-4C52-A6CF-A644689FFB15}"/>
    <cellStyle name="Normal 5 4 4" xfId="7981" xr:uid="{F48EFA7C-01D6-414E-B1B1-C46149006CAE}"/>
    <cellStyle name="Normal 5 4 4 2" xfId="15068" xr:uid="{136FB44C-E5AA-4616-8A05-BA67DCBA9D4E}"/>
    <cellStyle name="Normal 5 4 5" xfId="8086" xr:uid="{1E18F5E0-F2F7-4C0F-908D-EE58D1DD6860}"/>
    <cellStyle name="Normal 5 4 5 2" xfId="15094" xr:uid="{DDFA07D8-02B9-4866-BF80-7874716203A0}"/>
    <cellStyle name="Normal 5 4 6" xfId="10486" xr:uid="{1E120C83-4D30-46A4-A3B8-5254F6101338}"/>
    <cellStyle name="Normal 5 5" xfId="2573" xr:uid="{C4DD868C-645A-41A2-A6C8-CCB6C5B23D2E}"/>
    <cellStyle name="Normal 5 5 2" xfId="3918" xr:uid="{1F2BA2DD-0E2B-4738-A4F2-9A7B6FAA6322}"/>
    <cellStyle name="Normal 5 5 2 2" xfId="11422" xr:uid="{0CB5007B-C09C-4707-8641-5245A1898808}"/>
    <cellStyle name="Normal 5 5 3" xfId="5571" xr:uid="{4013112F-3D61-4EFD-AEE3-F5CCC266CD74}"/>
    <cellStyle name="Normal 5 5 3 2" xfId="12835" xr:uid="{AFB3A9BE-D21A-4DB3-8C72-9C04F7EF2D93}"/>
    <cellStyle name="Normal 5 5 4" xfId="7982" xr:uid="{D7C304E7-F94A-4F5B-B8E9-28B2671F667D}"/>
    <cellStyle name="Normal 5 5 4 2" xfId="15069" xr:uid="{BDD299E4-A716-452C-B7F7-722B91339083}"/>
    <cellStyle name="Normal 5 5 5" xfId="8087" xr:uid="{B36EBF4B-6592-4DFB-BE73-B856B2B5BB0F}"/>
    <cellStyle name="Normal 5 5 5 2" xfId="15095" xr:uid="{65FE6119-1B2D-467D-8D58-A5C22001DF16}"/>
    <cellStyle name="Normal 5 5 6" xfId="10487" xr:uid="{43154533-2822-4BCE-BB0D-2FC3D7BC7EBA}"/>
    <cellStyle name="Normal 5 6" xfId="2574" xr:uid="{34894BC0-6A29-4F1C-86E3-4B9A4A7E27DD}"/>
    <cellStyle name="Normal 5 6 2" xfId="4015" xr:uid="{ABEDC649-5F31-4C8D-977E-A70DF7138463}"/>
    <cellStyle name="Normal 5 6 2 2" xfId="11425" xr:uid="{FDED6512-1CED-4700-97D5-2D3BDFF9CB9B}"/>
    <cellStyle name="Normal 5 7" xfId="3914" xr:uid="{877182CC-437A-45CA-A63F-D226290E64F2}"/>
    <cellStyle name="Normal 5 7 2" xfId="5572" xr:uid="{8147408F-C85C-4E2E-A72A-B0E772399C11}"/>
    <cellStyle name="Normal 5 7 2 2" xfId="12836" xr:uid="{82CA453E-2C15-4AC3-8B43-53BBC5ABFA7E}"/>
    <cellStyle name="Normal 5 7 3" xfId="7983" xr:uid="{708789A8-D488-4698-95D7-5EFBE7DA4A7B}"/>
    <cellStyle name="Normal 5 7 3 2" xfId="15070" xr:uid="{285276EF-8533-4B2B-86B3-940BC9665CE9}"/>
    <cellStyle name="Normal 5 7 4" xfId="11418" xr:uid="{3FF6D4F7-D075-404E-90CF-BD807FD7205D}"/>
    <cellStyle name="Normal 5 8" xfId="5567" xr:uid="{F7107648-32A0-48D1-9CCD-C646716C3D40}"/>
    <cellStyle name="Normal 5 8 2" xfId="12831" xr:uid="{F1D5ABEC-DDDD-4557-B9AE-4FA84F2C7F94}"/>
    <cellStyle name="Normal 5 9" xfId="7978" xr:uid="{9E66B651-3DAA-47BB-938B-869484764EFC}"/>
    <cellStyle name="Normal 5 9 2" xfId="15065" xr:uid="{D82CF4C5-D579-407F-841C-9EA3EF245DA5}"/>
    <cellStyle name="Normal 55" xfId="2575" xr:uid="{47A29DD2-670A-494D-B228-BE1B4B5A045D}"/>
    <cellStyle name="Normal 55 2" xfId="3919" xr:uid="{7A2546CB-6F46-4198-B593-054435E2138D}"/>
    <cellStyle name="Normal 55 2 2" xfId="9282" xr:uid="{4EF5E436-F54E-42D8-A340-9427367B6DDD}"/>
    <cellStyle name="Normal 55 2 2 2" xfId="16305" xr:uid="{344F2AE8-92AA-4AB0-A4E7-A7E9CCA04499}"/>
    <cellStyle name="Normal 55 2 3" xfId="11423" xr:uid="{D57F6070-6E67-42FF-8BCD-E3F2ACF28419}"/>
    <cellStyle name="Normal 55 3" xfId="4693" xr:uid="{C2484F3C-B2E0-4244-BF04-F806F9C9EB88}"/>
    <cellStyle name="Normal 55 3 2" xfId="9239" xr:uid="{9C439136-B42C-49BD-8AB3-A79CAF492CB9}"/>
    <cellStyle name="Normal 55 3 2 2" xfId="16269" xr:uid="{C6B3F83E-954E-4F2C-A0D0-DAEFFAF892D2}"/>
    <cellStyle name="Normal 55 3 3" xfId="12092" xr:uid="{D1B1F2F1-B6EA-468B-84AA-5E18EE3CC1A7}"/>
    <cellStyle name="Normal 55 4" xfId="6230" xr:uid="{AAE1FF3B-07EA-4801-B2CB-899981463003}"/>
    <cellStyle name="Normal 55 4 2" xfId="13413" xr:uid="{C8427F24-7ED1-4AEA-A4BF-7AC03AC8E615}"/>
    <cellStyle name="Normal 55 5" xfId="6799" xr:uid="{ADCFEFDF-C6F5-469D-8507-A3C5C0511BDC}"/>
    <cellStyle name="Normal 55 5 2" xfId="13992" xr:uid="{9C2F887C-71FE-4FAD-801D-BC70B73B3398}"/>
    <cellStyle name="Normal 55 6" xfId="8660" xr:uid="{7D2CBF8D-F3FD-48D4-94B8-E97DBC836CED}"/>
    <cellStyle name="Normal 55 6 2" xfId="15688" xr:uid="{0446A9E3-707C-45F1-AB57-AD8581D7B33B}"/>
    <cellStyle name="Normal 55 7" xfId="10488" xr:uid="{0CA48E71-8FA9-4782-A3BC-9E94B7655C0C}"/>
    <cellStyle name="Normal 57" xfId="182" xr:uid="{F20D8CE4-12E8-4936-BED0-CDD333858CCA}"/>
    <cellStyle name="Normal 6" xfId="63" xr:uid="{00000000-0005-0000-0000-000093000000}"/>
    <cellStyle name="Normal 6 2" xfId="138" xr:uid="{00000000-0005-0000-0000-000094000000}"/>
    <cellStyle name="Normal 6 2 2" xfId="2578" xr:uid="{EA9DEFB6-3D11-4566-B313-56BD5260DF91}"/>
    <cellStyle name="Normal 6 2 2 2" xfId="9590" xr:uid="{AFDBEFBC-B596-4B8F-9FF6-473E2E11DAAF}"/>
    <cellStyle name="Normal 6 2 3" xfId="9532" xr:uid="{83989283-FEDE-4EC2-AC61-2693535284F0}"/>
    <cellStyle name="Normal 6 2 4" xfId="2577" xr:uid="{0000CCF5-15B1-43BC-955B-7E3813544EB4}"/>
    <cellStyle name="Normal 6 3" xfId="529" xr:uid="{91B57F02-A6CC-45D4-9A15-25893963D7BB}"/>
    <cellStyle name="Normal 6 3 2" xfId="9583" xr:uid="{929288C6-475E-4D6C-BC3D-548A50958391}"/>
    <cellStyle name="Normal 6 3 3" xfId="3920" xr:uid="{4EF13DB9-1527-4372-91BC-C4E7A692B15A}"/>
    <cellStyle name="Normal 6 4" xfId="2576" xr:uid="{B0D34967-C275-495B-9B59-ABD7A1FE77C8}"/>
    <cellStyle name="Normal 6 5" xfId="1174" xr:uid="{FDB90388-A6A6-4EB9-AE00-455352F062C7}"/>
    <cellStyle name="Normal 7" xfId="102" xr:uid="{00000000-0005-0000-0000-000095000000}"/>
    <cellStyle name="Normal 7 2" xfId="2580" xr:uid="{6F0A24B0-C8A8-4322-AE55-E118F5443561}"/>
    <cellStyle name="Normal 7 2 2" xfId="4044" xr:uid="{16BFDF72-9CE0-4B03-8637-3027B3264819}"/>
    <cellStyle name="Normal 7 2 3" xfId="9533" xr:uid="{D08DA8DA-F39B-4BFF-A3CB-FFFCE131D29A}"/>
    <cellStyle name="Normal 7 3" xfId="3921" xr:uid="{A163B3E9-7230-4652-BA20-37AA0BF755C3}"/>
    <cellStyle name="Normal 7 4" xfId="2579" xr:uid="{EDB012F6-C206-4929-851D-7FFA5CE68E74}"/>
    <cellStyle name="Normal 7 5" xfId="1175" xr:uid="{CF43501E-1992-46DD-ACD9-911FB4339CAF}"/>
    <cellStyle name="Normal 8" xfId="103" xr:uid="{00000000-0005-0000-0000-000096000000}"/>
    <cellStyle name="Normal 8 2" xfId="2582" xr:uid="{F0D2E4D3-3BD5-4442-BD8F-483CF8A3EAF8}"/>
    <cellStyle name="Normal 8 3" xfId="2583" xr:uid="{EE0DBEC0-7D65-4131-B063-0A6990A7B77C}"/>
    <cellStyle name="Normal 8 3 2" xfId="4049" xr:uid="{56BD5A6F-6F4B-4B26-BEA7-49D5D09FB0D9}"/>
    <cellStyle name="Normal 8 4" xfId="3922" xr:uid="{E37A55F3-1AB8-44DF-86D5-30C17F35520D}"/>
    <cellStyle name="Normal 8 5" xfId="2581" xr:uid="{08E98485-EEB2-40B3-8DD4-46DD71AEE2CB}"/>
    <cellStyle name="Normal 8 6" xfId="1176" xr:uid="{47760A22-49EE-48C3-BC6B-0DE5A4F356EB}"/>
    <cellStyle name="Normal 9" xfId="104" xr:uid="{00000000-0005-0000-0000-000097000000}"/>
    <cellStyle name="Normal 9 2" xfId="2584" xr:uid="{49B6DDEA-E9F0-4534-9AD6-F1C5C223CE57}"/>
    <cellStyle name="Normal 9 2 2" xfId="3923" xr:uid="{18BDDE9C-F9D4-4C5A-8506-4D6EBDE7BCF5}"/>
    <cellStyle name="Normal 9 2 2 2" xfId="9283" xr:uid="{9813F4A2-0C9E-4D20-AC09-B84684ABE3AC}"/>
    <cellStyle name="Normal 9 2 2 2 2" xfId="16306" xr:uid="{1265D09A-FC97-4796-8538-E8DD09AEE540}"/>
    <cellStyle name="Normal 9 2 2 3" xfId="11424" xr:uid="{8C677F77-2249-41DA-8F08-A5395F5B88D4}"/>
    <cellStyle name="Normal 9 2 3" xfId="4691" xr:uid="{D075AB65-8706-41EB-AAA7-44DDA0DD361C}"/>
    <cellStyle name="Normal 9 2 3 2" xfId="9237" xr:uid="{9442562E-B6E0-4BAA-A3B7-1453C0AA0050}"/>
    <cellStyle name="Normal 9 2 3 2 2" xfId="16267" xr:uid="{6B5989CC-7732-4551-9197-BEF64E1FC4E3}"/>
    <cellStyle name="Normal 9 2 3 3" xfId="12090" xr:uid="{C11CF804-374D-43FD-A537-30EC0F2B81F4}"/>
    <cellStyle name="Normal 9 2 4" xfId="6228" xr:uid="{F24C4335-A8AE-4D43-B33F-6888E73C8BBB}"/>
    <cellStyle name="Normal 9 2 4 2" xfId="13411" xr:uid="{D4B7194B-14CF-4550-9A80-319BABAFD18B}"/>
    <cellStyle name="Normal 9 2 5" xfId="6797" xr:uid="{984B3BAA-270D-43AF-910B-7C527D843730}"/>
    <cellStyle name="Normal 9 2 5 2" xfId="13990" xr:uid="{B06AE6E5-B62E-4F62-BEDB-8565753BA46B}"/>
    <cellStyle name="Normal 9 2 6" xfId="8658" xr:uid="{F10D9948-C5B8-41A4-97A2-C20717891AC8}"/>
    <cellStyle name="Normal 9 2 6 2" xfId="15686" xr:uid="{F8EA62A2-07E7-47ED-8EEF-30FA996FFD28}"/>
    <cellStyle name="Normal 9 2 7" xfId="10489" xr:uid="{ED29704E-1A69-40FE-BCB8-12496284D6D8}"/>
    <cellStyle name="Normal 9 3" xfId="1177" xr:uid="{E775DE16-7585-4460-A55D-31142F6EAF52}"/>
    <cellStyle name="Note" xfId="149" builtinId="10" customBuiltin="1"/>
    <cellStyle name="Note 10" xfId="306" xr:uid="{2C3F5570-5F40-471C-BD3B-6EB1D1E8641C}"/>
    <cellStyle name="Note 10 2" xfId="672" xr:uid="{3FBB4398-FA81-4612-9FB6-42988700BCA9}"/>
    <cellStyle name="Note 11" xfId="319" xr:uid="{3BC68416-ECF2-4751-90FC-A2B2FBB7E0BB}"/>
    <cellStyle name="Note 11 2" xfId="685" xr:uid="{4A743C76-617E-4192-A731-DE2139EC3841}"/>
    <cellStyle name="Note 12" xfId="332" xr:uid="{66C6E7A5-C907-4CEE-AA2D-FF091B329129}"/>
    <cellStyle name="Note 12 2" xfId="698" xr:uid="{7433190A-BDFA-4C41-A46C-F49AA82D71B2}"/>
    <cellStyle name="Note 13" xfId="345" xr:uid="{31654DD8-EA38-4313-A053-3DED2F8B299F}"/>
    <cellStyle name="Note 13 2" xfId="713" xr:uid="{55FFCF95-C804-4172-A29D-6A7FC1FFFDA1}"/>
    <cellStyle name="Note 14" xfId="358" xr:uid="{861FDCE6-B453-4BDA-B5A0-DCA0FEAA6567}"/>
    <cellStyle name="Note 14 2" xfId="726" xr:uid="{0F7AA246-071D-42E7-A7D5-CA0EEA10DB9D}"/>
    <cellStyle name="Note 15" xfId="371" xr:uid="{FFC5DA4B-A532-427E-86C8-7183ECE2899B}"/>
    <cellStyle name="Note 15 2" xfId="739" xr:uid="{9B46E871-5D5C-477C-846D-EBBD93D62391}"/>
    <cellStyle name="Note 16" xfId="384" xr:uid="{C4A68D59-67DB-4853-A0D6-2B5EE1E66B70}"/>
    <cellStyle name="Note 16 2" xfId="752" xr:uid="{183CE43C-28F5-4662-BB65-B1004FCE11B2}"/>
    <cellStyle name="Note 17" xfId="397" xr:uid="{540AB961-0782-4B4E-B734-79D024EFFE07}"/>
    <cellStyle name="Note 17 2" xfId="765" xr:uid="{BFB8829D-9E4F-4241-BFAD-91AA2AE44BAA}"/>
    <cellStyle name="Note 18" xfId="410" xr:uid="{40B2CFC6-65EA-485A-B167-DE2967B91210}"/>
    <cellStyle name="Note 18 2" xfId="778" xr:uid="{E5478858-3429-4B2D-9445-D71C961205E9}"/>
    <cellStyle name="Note 19" xfId="423" xr:uid="{3593E731-3107-49F1-B3D3-16C680232996}"/>
    <cellStyle name="Note 19 2" xfId="791" xr:uid="{EF39206C-9EE2-4D10-9998-F66AA11421D1}"/>
    <cellStyle name="Note 2" xfId="132" xr:uid="{00000000-0005-0000-0000-000099000000}"/>
    <cellStyle name="Note 2 10" xfId="2586" xr:uid="{7A22863B-0582-45AF-9141-5374A09BA1EC}"/>
    <cellStyle name="Note 2 10 2" xfId="5574" xr:uid="{3BBB528E-FE77-4025-BD68-A02418B0E000}"/>
    <cellStyle name="Note 2 10 3" xfId="5573" xr:uid="{04D6FA6F-8852-4E04-8D8E-81EA042B9F67}"/>
    <cellStyle name="Note 2 10 3 2" xfId="12837" xr:uid="{023EE64E-0A0E-4B35-BDCD-ABD6B26037F7}"/>
    <cellStyle name="Note 2 10 4" xfId="9343" xr:uid="{927F254B-914B-4B8A-AEEC-02ABFD68BBB6}"/>
    <cellStyle name="Note 2 10 4 2" xfId="16326" xr:uid="{71DAFE75-FA8B-41ED-8356-4ADE60B98D72}"/>
    <cellStyle name="Note 2 11" xfId="2587" xr:uid="{DCD4502E-DC8C-4034-B82A-2F80F7E2CD8A}"/>
    <cellStyle name="Note 2 11 2" xfId="9432" xr:uid="{BBB36F6F-C9BD-4B70-88CD-6D7EF6A974F1}"/>
    <cellStyle name="Note 2 11 2 2" xfId="16415" xr:uid="{7BB0CB8C-D7B7-47DA-9AD1-E77065181573}"/>
    <cellStyle name="Note 2 12" xfId="2588" xr:uid="{5B753281-DE62-465D-ABF5-30E8D06B35F9}"/>
    <cellStyle name="Note 2 12 2" xfId="2589" xr:uid="{A81AEE2F-D38D-4387-8F93-2AE60085FB08}"/>
    <cellStyle name="Note 2 12 2 2" xfId="3926" xr:uid="{69B5D626-99DB-44B5-88C8-3666978720AA}"/>
    <cellStyle name="Note 2 12 3" xfId="3925" xr:uid="{22B2DCD2-BBE2-4C98-9C7C-73A2931B4E93}"/>
    <cellStyle name="Note 2 12 4" xfId="9521" xr:uid="{62482084-F2FB-4134-BE1D-B770ED351A76}"/>
    <cellStyle name="Note 2 12 4 2" xfId="16504" xr:uid="{F9B51E29-EAA0-4E86-9030-73F1F14FE2AD}"/>
    <cellStyle name="Note 2 13" xfId="2590" xr:uid="{6D8C5B5C-0C08-4313-93F6-E22C764D0D83}"/>
    <cellStyle name="Note 2 13 2" xfId="8675" xr:uid="{E986ED8D-9741-44C9-B705-882581A6D21D}"/>
    <cellStyle name="Note 2 13 2 2" xfId="15705" xr:uid="{F418419A-9544-484D-A7B3-3C43A3E615E3}"/>
    <cellStyle name="Note 2 14" xfId="2591" xr:uid="{EC42DEAC-EF09-4D56-A7CF-69E6DB6DC431}"/>
    <cellStyle name="Note 2 14 2" xfId="3927" xr:uid="{41ADAEAA-A004-4A8F-8F9C-28B7BCCED7DD}"/>
    <cellStyle name="Note 2 15" xfId="2592" xr:uid="{A6C96050-4B45-44CE-9033-5351E54E535C}"/>
    <cellStyle name="Note 2 15 2" xfId="3928" xr:uid="{FD094C4D-B91F-47DD-B8C3-CC79CAC8B3E5}"/>
    <cellStyle name="Note 2 16" xfId="2593" xr:uid="{27CBBDF1-2EE4-44D0-8C76-C8CC2C9A6EF4}"/>
    <cellStyle name="Note 2 16 2" xfId="3929" xr:uid="{C94A7A40-784B-4747-B709-54D178CCCAEC}"/>
    <cellStyle name="Note 2 17" xfId="2594" xr:uid="{DA1E3111-31A7-4BB6-A906-DBB3E7424EA6}"/>
    <cellStyle name="Note 2 17 2" xfId="3930" xr:uid="{0EEAC14A-CA73-45FC-9607-441C4139B2B2}"/>
    <cellStyle name="Note 2 18" xfId="2595" xr:uid="{0544A420-7114-4D6E-BCE7-7A3BFD20E0C8}"/>
    <cellStyle name="Note 2 18 2" xfId="3931" xr:uid="{170A4194-B717-46B8-9D04-599F08A5AF83}"/>
    <cellStyle name="Note 2 19" xfId="2596" xr:uid="{DAB0634B-C26F-4429-85D9-8C782FC4D2C2}"/>
    <cellStyle name="Note 2 19 2" xfId="3932" xr:uid="{85D50237-0E41-4463-8F1C-3E311A1F14F0}"/>
    <cellStyle name="Note 2 2" xfId="210" xr:uid="{73EB7580-F6D6-470A-8BDD-BBDDC4C1667D}"/>
    <cellStyle name="Note 2 2 10" xfId="3933" xr:uid="{574A5590-37E3-4F29-80E4-78F92ABD3F4F}"/>
    <cellStyle name="Note 2 2 11" xfId="4160" xr:uid="{16BD8F2D-FE0D-4CCE-B901-65F3AF77CBB9}"/>
    <cellStyle name="Note 2 2 11 2" xfId="7984" xr:uid="{9BE8CDEC-0D4B-405B-9855-C6276290635F}"/>
    <cellStyle name="Note 2 2 11 3" xfId="11562" xr:uid="{4E8B667E-41A3-42FF-AE2C-736018AE337D}"/>
    <cellStyle name="Note 2 2 12" xfId="5723" xr:uid="{E4A90134-F279-404E-9B3A-A786680EF516}"/>
    <cellStyle name="Note 2 2 12 2" xfId="12906" xr:uid="{AB15A0ED-B48E-48F6-8510-DE3061A7FF5E}"/>
    <cellStyle name="Note 2 2 13" xfId="6292" xr:uid="{364D4F68-4462-4FC6-B594-0E6CEF3A7D6D}"/>
    <cellStyle name="Note 2 2 13 2" xfId="13485" xr:uid="{1317C528-1629-4C29-BEFD-F2D3651F6818}"/>
    <cellStyle name="Note 2 2 14" xfId="8153" xr:uid="{C0B5A606-1FE1-4627-8C35-B46CDFA5676C}"/>
    <cellStyle name="Note 2 2 14 2" xfId="15181" xr:uid="{993E6578-BB6B-4F6F-B197-51A555046E19}"/>
    <cellStyle name="Note 2 2 15" xfId="2597" xr:uid="{82E04C4B-F5D5-4FC2-A4D8-E1FA6CE9044F}"/>
    <cellStyle name="Note 2 2 2" xfId="577" xr:uid="{7F4B9CB1-15E2-4CE9-AA88-2A02D77DF953}"/>
    <cellStyle name="Note 2 2 2 2" xfId="2599" xr:uid="{D74C1A70-EAFD-43FD-8F4F-1B9787876364}"/>
    <cellStyle name="Note 2 2 2 2 2" xfId="2600" xr:uid="{FAB0B00A-2E08-457A-8AE1-E0920384A53F}"/>
    <cellStyle name="Note 2 2 2 2 2 2" xfId="2601" xr:uid="{F35764A4-39FC-4DC7-AC90-9CE671B7C49C}"/>
    <cellStyle name="Note 2 2 2 2 2 2 2" xfId="3934" xr:uid="{6E6BB539-A277-454D-A737-54FD53C11C28}"/>
    <cellStyle name="Note 2 2 2 2 2 2 3" xfId="9210" xr:uid="{536EA0ED-5692-4FFC-BB08-DF4F56A864F1}"/>
    <cellStyle name="Note 2 2 2 2 2 2 3 2" xfId="16240" xr:uid="{17C96736-92FC-454E-A25E-F02DF4198943}"/>
    <cellStyle name="Note 2 2 2 2 2 3" xfId="4663" xr:uid="{0A8F3CAE-43A3-431A-93C6-1A7AD4411E03}"/>
    <cellStyle name="Note 2 2 2 2 2 3 2" xfId="5575" xr:uid="{1BA4BF37-F1DC-41BD-86F0-31C9EB18A433}"/>
    <cellStyle name="Note 2 2 2 2 2 3 3" xfId="12062" xr:uid="{7D652C67-1D5E-40FE-9965-5FB0A6C7F9B4}"/>
    <cellStyle name="Note 2 2 2 2 2 4" xfId="6201" xr:uid="{30F61B3F-0C6A-48FE-85E9-506A51C71917}"/>
    <cellStyle name="Note 2 2 2 2 2 4 2" xfId="7985" xr:uid="{54FDA73D-ED51-4E01-9B84-4FF38098D989}"/>
    <cellStyle name="Note 2 2 2 2 2 4 3" xfId="13384" xr:uid="{CF0BF13D-41AA-4A45-B555-3B927FF09C37}"/>
    <cellStyle name="Note 2 2 2 2 2 5" xfId="6770" xr:uid="{A6382523-1D31-4E5B-A15F-4B816F0D9261}"/>
    <cellStyle name="Note 2 2 2 2 2 5 2" xfId="13963" xr:uid="{DDE41D44-642B-4E98-868A-149921C67E0F}"/>
    <cellStyle name="Note 2 2 2 2 2 6" xfId="8631" xr:uid="{3A96603C-AA48-45DB-86F5-CBF989940AEF}"/>
    <cellStyle name="Note 2 2 2 2 2 6 2" xfId="15659" xr:uid="{9CB7577C-3E6A-4A66-A54C-187AC502F1CF}"/>
    <cellStyle name="Note 2 2 2 2 3" xfId="2602" xr:uid="{9DB6CB8A-2172-4FA4-B6D2-126467A8CE23}"/>
    <cellStyle name="Note 2 2 2 2 3 2" xfId="3935" xr:uid="{55441DA5-1D1D-41A0-9898-F7501899FBAC}"/>
    <cellStyle name="Note 2 2 2 2 3 3" xfId="8921" xr:uid="{A72154CE-D593-41C5-B386-D6D0D39D3D38}"/>
    <cellStyle name="Note 2 2 2 2 3 3 2" xfId="15951" xr:uid="{D0CC1611-53EB-48FA-A0FF-2D1849B88C25}"/>
    <cellStyle name="Note 2 2 2 2 4" xfId="4363" xr:uid="{4E121654-41C0-4943-97AF-6F2C0605B13F}"/>
    <cellStyle name="Note 2 2 2 2 4 2" xfId="5576" xr:uid="{3F2F8C8E-1D05-4ABB-A7D9-8866D8944CE3}"/>
    <cellStyle name="Note 2 2 2 2 4 3" xfId="11765" xr:uid="{75D50FF9-F5E3-46C9-B22E-8BF59087D6C5}"/>
    <cellStyle name="Note 2 2 2 2 5" xfId="5912" xr:uid="{4CC4810B-CF23-46E8-9522-9E8217047E91}"/>
    <cellStyle name="Note 2 2 2 2 5 2" xfId="7986" xr:uid="{AF28E7EB-A3E4-4F7A-83F0-A06ECEC4B5A3}"/>
    <cellStyle name="Note 2 2 2 2 5 3" xfId="13095" xr:uid="{A98D911E-9C8C-4324-9C89-CBDDA2B432A7}"/>
    <cellStyle name="Note 2 2 2 2 6" xfId="6481" xr:uid="{6E77E849-E374-4127-96DB-C7A5C648A972}"/>
    <cellStyle name="Note 2 2 2 2 6 2" xfId="13674" xr:uid="{BA97D3FD-B033-40E4-8DF0-2FA1D736F501}"/>
    <cellStyle name="Note 2 2 2 2 7" xfId="8342" xr:uid="{6CD7DF62-0BA4-4E6D-9F67-79C676E636E3}"/>
    <cellStyle name="Note 2 2 2 2 7 2" xfId="15370" xr:uid="{B613AF62-9B1A-492E-A52D-F70F8C3A6037}"/>
    <cellStyle name="Note 2 2 2 3" xfId="2603" xr:uid="{7E9A5AAD-1966-490F-A90D-E5335B1FAE0F}"/>
    <cellStyle name="Note 2 2 2 3 2" xfId="2604" xr:uid="{FEF57D54-AC03-4901-A264-58145CA11CDA}"/>
    <cellStyle name="Note 2 2 2 3 2 2" xfId="3936" xr:uid="{CCE67B89-D069-4666-AC1F-184B4026B726}"/>
    <cellStyle name="Note 2 2 2 3 2 3" xfId="9067" xr:uid="{333F5984-BEAE-4D04-9934-C2EE166BE872}"/>
    <cellStyle name="Note 2 2 2 3 2 3 2" xfId="16097" xr:uid="{33DEBCA3-3549-402C-A48C-2C9794C76616}"/>
    <cellStyle name="Note 2 2 2 3 3" xfId="4520" xr:uid="{80DA60CD-8A92-4706-AC1A-111A2A245EF6}"/>
    <cellStyle name="Note 2 2 2 3 3 2" xfId="5577" xr:uid="{2CD0B0E1-42C5-49FD-999B-D46888E0EA64}"/>
    <cellStyle name="Note 2 2 2 3 3 3" xfId="11919" xr:uid="{71FB8027-ED44-443B-8F37-DC053F2818CD}"/>
    <cellStyle name="Note 2 2 2 3 4" xfId="6058" xr:uid="{29711220-A347-4536-B1FB-A6E05113A078}"/>
    <cellStyle name="Note 2 2 2 3 4 2" xfId="7987" xr:uid="{26057CB4-9BE4-4593-A2FC-5FBB57D47E92}"/>
    <cellStyle name="Note 2 2 2 3 4 3" xfId="13241" xr:uid="{74D96AC7-1360-4965-9924-F23BF6A997FB}"/>
    <cellStyle name="Note 2 2 2 3 5" xfId="6627" xr:uid="{32BB56B1-4C85-4FD8-BD33-F7AD638CE544}"/>
    <cellStyle name="Note 2 2 2 3 5 2" xfId="13820" xr:uid="{48A1ED2F-615D-4D40-AE73-F294D41873C6}"/>
    <cellStyle name="Note 2 2 2 3 6" xfId="8488" xr:uid="{1E5F1F48-D603-46DD-8FBD-3011FEAD7A99}"/>
    <cellStyle name="Note 2 2 2 3 6 2" xfId="15516" xr:uid="{7ED90E46-FE5D-490A-9A68-78AB551A49C2}"/>
    <cellStyle name="Note 2 2 2 4" xfId="2605" xr:uid="{FE5178FD-468C-4651-832D-C277896315CF}"/>
    <cellStyle name="Note 2 2 2 4 2" xfId="3937" xr:uid="{78E69570-9868-40C2-924A-944EFFE7B55D}"/>
    <cellStyle name="Note 2 2 2 4 3" xfId="9412" xr:uid="{8A7C052F-CB52-49CE-94D2-914855E71E16}"/>
    <cellStyle name="Note 2 2 2 4 3 2" xfId="16395" xr:uid="{91A7C958-EE38-467D-A729-716AD257207B}"/>
    <cellStyle name="Note 2 2 2 5" xfId="4218" xr:uid="{F719EFC0-9234-4FFD-990F-9EEF4524B690}"/>
    <cellStyle name="Note 2 2 2 5 2" xfId="5578" xr:uid="{2EEA609C-B2ED-45CA-85AB-9596472F8E40}"/>
    <cellStyle name="Note 2 2 2 5 3" xfId="9501" xr:uid="{86EDF7A4-0E1C-4283-A7CD-748947604ECD}"/>
    <cellStyle name="Note 2 2 2 5 3 2" xfId="16484" xr:uid="{32ED87B1-78F1-41C6-89EC-2CE08BDAB3B1}"/>
    <cellStyle name="Note 2 2 2 5 4" xfId="11620" xr:uid="{7127BD34-A77D-472B-AC93-707B51FB0D66}"/>
    <cellStyle name="Note 2 2 2 6" xfId="5769" xr:uid="{C59BD2E7-5F58-45BE-A550-0D761096ADC9}"/>
    <cellStyle name="Note 2 2 2 6 2" xfId="7988" xr:uid="{6C82520F-241D-4DD8-BA68-E00CBC73C865}"/>
    <cellStyle name="Note 2 2 2 6 3" xfId="8778" xr:uid="{80E7B649-E65C-4140-80F4-5E8F3D39353B}"/>
    <cellStyle name="Note 2 2 2 6 3 2" xfId="15808" xr:uid="{04D5716E-79B7-43AB-BA3E-74C579291193}"/>
    <cellStyle name="Note 2 2 2 6 4" xfId="12952" xr:uid="{DF5A3F2B-E161-4131-80FB-26058615059E}"/>
    <cellStyle name="Note 2 2 2 7" xfId="6338" xr:uid="{F420E762-8B0B-4476-AFDA-2D67A32F4C77}"/>
    <cellStyle name="Note 2 2 2 7 2" xfId="13531" xr:uid="{A3AB5BF7-CF4E-4720-B4D0-0591CBAE5554}"/>
    <cellStyle name="Note 2 2 2 8" xfId="8199" xr:uid="{A8F33585-B016-47E8-A112-C449F09A3EA0}"/>
    <cellStyle name="Note 2 2 2 8 2" xfId="15227" xr:uid="{61E91CF1-2E3F-4219-8B98-67D47C07F2E6}"/>
    <cellStyle name="Note 2 2 2 9" xfId="2598" xr:uid="{9E285960-28B9-4E0F-A543-BED47F8E133C}"/>
    <cellStyle name="Note 2 2 3" xfId="2606" xr:uid="{07B030F3-15D2-4C7A-BE39-D2A9147BFA4E}"/>
    <cellStyle name="Note 2 2 3 2" xfId="2607" xr:uid="{8474E9CD-02FD-43C7-B0AD-2BCF6F3CDC96}"/>
    <cellStyle name="Note 2 2 3 2 2" xfId="2608" xr:uid="{7D53F552-9A47-4C5F-BD2B-0903E1CDA6DA}"/>
    <cellStyle name="Note 2 2 3 2 2 2" xfId="3938" xr:uid="{0D264255-F3DD-44C4-8072-3C1FAF00E62F}"/>
    <cellStyle name="Note 2 2 3 2 2 3" xfId="9164" xr:uid="{BB229B83-D676-4CBC-8C3B-57B72305AE60}"/>
    <cellStyle name="Note 2 2 3 2 2 3 2" xfId="16194" xr:uid="{D97C5515-FEAA-42D6-AB1D-14BB37C153A7}"/>
    <cellStyle name="Note 2 2 3 2 3" xfId="4617" xr:uid="{D1760C89-5A59-487D-8E1C-27C8BC575959}"/>
    <cellStyle name="Note 2 2 3 2 3 2" xfId="5579" xr:uid="{005B272E-2A94-4547-ADA2-EA49C00C0B03}"/>
    <cellStyle name="Note 2 2 3 2 3 3" xfId="12016" xr:uid="{B6FA80CD-6205-45E4-A5FF-E385AD04CD74}"/>
    <cellStyle name="Note 2 2 3 2 4" xfId="6155" xr:uid="{2CDD27A5-0E1E-4FF2-BF1D-77200DF45A8F}"/>
    <cellStyle name="Note 2 2 3 2 4 2" xfId="7989" xr:uid="{381D0F0F-839F-4622-A8DD-FCB659B3C799}"/>
    <cellStyle name="Note 2 2 3 2 4 3" xfId="13338" xr:uid="{9C6EB714-1ABB-4FA5-8067-29FDEFBE8D18}"/>
    <cellStyle name="Note 2 2 3 2 5" xfId="6724" xr:uid="{C4DAD673-D7E7-4404-BE5B-05DFD065BFDB}"/>
    <cellStyle name="Note 2 2 3 2 5 2" xfId="13917" xr:uid="{5492C3F7-6D4B-4235-9137-CC3BB8997934}"/>
    <cellStyle name="Note 2 2 3 2 6" xfId="8585" xr:uid="{C8B4F2A5-9609-46E7-A9B5-7279F9CF33D7}"/>
    <cellStyle name="Note 2 2 3 2 6 2" xfId="15613" xr:uid="{CB47EC32-C585-4861-84F4-9E0DB39523A4}"/>
    <cellStyle name="Note 2 2 3 3" xfId="2609" xr:uid="{D98EC24A-06BC-4F2D-AF20-1B85B42500A5}"/>
    <cellStyle name="Note 2 2 3 3 2" xfId="3939" xr:uid="{3AA894CF-5672-48AB-B719-12EC789A6018}"/>
    <cellStyle name="Note 2 2 3 3 3" xfId="8875" xr:uid="{B3F0ACFE-BC24-4F80-BB53-BB66BCD8E1EF}"/>
    <cellStyle name="Note 2 2 3 3 3 2" xfId="15905" xr:uid="{CEB2B73D-232A-4386-95E5-756E1B2E8179}"/>
    <cellStyle name="Note 2 2 3 4" xfId="4317" xr:uid="{947341C5-3363-43C8-BCD4-86A1C08EA6CC}"/>
    <cellStyle name="Note 2 2 3 4 2" xfId="5580" xr:uid="{DD8A517F-13D1-45D1-A641-1F8754B832CA}"/>
    <cellStyle name="Note 2 2 3 4 3" xfId="11719" xr:uid="{5F8BEE4D-340E-425A-A6AB-7392DDEB6098}"/>
    <cellStyle name="Note 2 2 3 5" xfId="5866" xr:uid="{10ABD6ED-EE1B-4414-A6A5-9ABBFAAF509D}"/>
    <cellStyle name="Note 2 2 3 5 2" xfId="7990" xr:uid="{CEC7820E-75AA-47D6-A819-4D374639AFD2}"/>
    <cellStyle name="Note 2 2 3 5 3" xfId="13049" xr:uid="{BDC03DE4-85EB-4A2D-A600-CDECBFC83917}"/>
    <cellStyle name="Note 2 2 3 6" xfId="6435" xr:uid="{02B119A0-7EDC-4D70-902E-CD24121CF50B}"/>
    <cellStyle name="Note 2 2 3 6 2" xfId="13628" xr:uid="{670AECF5-B559-48EE-960F-D79505E3958E}"/>
    <cellStyle name="Note 2 2 3 7" xfId="8296" xr:uid="{88B8047C-6463-4C2B-A76B-6C42C03155EB}"/>
    <cellStyle name="Note 2 2 3 7 2" xfId="15324" xr:uid="{CFE60F5F-842C-48F6-ACC5-1CFAFADFDE9D}"/>
    <cellStyle name="Note 2 2 4" xfId="2610" xr:uid="{6878E6C3-EC4F-4B6B-B0DB-54E6611B1D43}"/>
    <cellStyle name="Note 2 2 4 2" xfId="2611" xr:uid="{D623976B-BD74-47AB-BBEF-A3BD34A2216D}"/>
    <cellStyle name="Note 2 2 4 2 2" xfId="3940" xr:uid="{2CB8E7FF-3AC9-42D4-8907-95BDCAA84F93}"/>
    <cellStyle name="Note 2 2 4 2 3" xfId="9021" xr:uid="{426B2400-6AE7-4A3F-8FA1-7661D8B8F50C}"/>
    <cellStyle name="Note 2 2 4 2 3 2" xfId="16051" xr:uid="{6F674CAC-19BD-4F0F-9303-D768458EC334}"/>
    <cellStyle name="Note 2 2 4 3" xfId="4474" xr:uid="{4A43C072-1744-4187-882E-AA2C10D4BCD1}"/>
    <cellStyle name="Note 2 2 4 3 2" xfId="5581" xr:uid="{441D7970-1F47-4E11-9F4D-AC9D9B030BD9}"/>
    <cellStyle name="Note 2 2 4 3 3" xfId="11873" xr:uid="{45524FEA-19E6-4BAF-A61A-BF208E22DB5F}"/>
    <cellStyle name="Note 2 2 4 4" xfId="6012" xr:uid="{B0C4378D-015F-44BB-B226-438D2CCDD4B7}"/>
    <cellStyle name="Note 2 2 4 4 2" xfId="7991" xr:uid="{C54B7C76-C516-4E32-A7BA-2B0C8CADB535}"/>
    <cellStyle name="Note 2 2 4 4 3" xfId="13195" xr:uid="{B2D42AA7-6EFC-405A-805D-F411DA9E2285}"/>
    <cellStyle name="Note 2 2 4 5" xfId="6581" xr:uid="{77B0813F-D4E5-4F65-AC51-142F2AD9E048}"/>
    <cellStyle name="Note 2 2 4 5 2" xfId="13774" xr:uid="{B023A2AF-4EA6-4450-AC85-BDC32775EA99}"/>
    <cellStyle name="Note 2 2 4 6" xfId="8442" xr:uid="{FDEB6B81-3626-4FEA-8D9C-CA3B19F1E430}"/>
    <cellStyle name="Note 2 2 4 6 2" xfId="15470" xr:uid="{B845DC84-ADF2-4447-8F1F-39F845CF96C1}"/>
    <cellStyle name="Note 2 2 5" xfId="2612" xr:uid="{B640B926-326D-46F1-996B-0B6ACF43A3FF}"/>
    <cellStyle name="Note 2 2 5 2" xfId="2613" xr:uid="{81B88A4F-44D7-4AFE-B7D7-D202FCC405AB}"/>
    <cellStyle name="Note 2 2 5 2 2" xfId="3942" xr:uid="{FA372303-50D0-49AA-BE82-365A479AF963}"/>
    <cellStyle name="Note 2 2 5 3" xfId="3941" xr:uid="{E6F85130-0C43-41A7-A633-2C1E76116ACF}"/>
    <cellStyle name="Note 2 2 5 4" xfId="9285" xr:uid="{FB562FC5-ABA0-41C6-BAD2-A65D4B5844DD}"/>
    <cellStyle name="Note 2 2 5 4 2" xfId="16308" xr:uid="{8B5E55E1-6499-463E-AD5B-704016D38A27}"/>
    <cellStyle name="Note 2 2 6" xfId="2614" xr:uid="{C065746B-D7D1-448F-8FA2-2FB2E60945E6}"/>
    <cellStyle name="Note 2 2 6 2" xfId="9366" xr:uid="{E43CC075-1810-486C-87AE-B078B5378749}"/>
    <cellStyle name="Note 2 2 6 2 2" xfId="16349" xr:uid="{6F00B450-A903-4980-B2D3-FC959F05BA53}"/>
    <cellStyle name="Note 2 2 7" xfId="2615" xr:uid="{18FD0244-01A7-454A-86CE-347323642972}"/>
    <cellStyle name="Note 2 2 7 2" xfId="3943" xr:uid="{D36E82D1-F651-4183-BD4B-D58846C2DD92}"/>
    <cellStyle name="Note 2 2 7 3" xfId="9455" xr:uid="{D1C11AFE-831E-498E-9B24-892387D40A4A}"/>
    <cellStyle name="Note 2 2 7 3 2" xfId="16438" xr:uid="{994C096B-E8A4-4123-BF56-A1926E76D095}"/>
    <cellStyle name="Note 2 2 8" xfId="2616" xr:uid="{F52EEDAB-333C-42E0-BA9F-941185FDA46E}"/>
    <cellStyle name="Note 2 2 8 2" xfId="3944" xr:uid="{D391445F-021C-4D58-B22B-30DAC1D199E1}"/>
    <cellStyle name="Note 2 2 8 3" xfId="8732" xr:uid="{BCD1FE02-6AF0-4E5C-B256-69AD8A87E9EB}"/>
    <cellStyle name="Note 2 2 8 3 2" xfId="15762" xr:uid="{C1AF6FAC-E6E6-436F-972E-1CA045904925}"/>
    <cellStyle name="Note 2 2 9" xfId="2875" xr:uid="{E3C90822-0962-4C1F-A534-99835B1CD1D2}"/>
    <cellStyle name="Note 2 2 9 2" xfId="5582" xr:uid="{9FD11F8E-6179-4006-ACD9-818FE1B15D90}"/>
    <cellStyle name="Note 2 2 9 2 2" xfId="12838" xr:uid="{77D972E6-B8B1-4157-99EB-ACC2C7354E2E}"/>
    <cellStyle name="Note 2 2 9 3" xfId="7992" xr:uid="{EB151A35-1B66-4923-955B-0F52A9DAA14F}"/>
    <cellStyle name="Note 2 2 9 4" xfId="10539" xr:uid="{D3A44E6C-5F24-46B3-BB06-B671ED686183}"/>
    <cellStyle name="Note 2 20" xfId="2843" xr:uid="{40833AE3-68D9-41E1-80A7-51792E8645A1}"/>
    <cellStyle name="Note 2 20 2" xfId="4037" xr:uid="{CC3D593D-C794-4A2A-9A8D-1636C822782D}"/>
    <cellStyle name="Note 2 20 2 2" xfId="11442" xr:uid="{F2BEEA85-8AC8-447A-8DF1-4404E85B5538}"/>
    <cellStyle name="Note 2 20 3" xfId="5583" xr:uid="{13CE4FB0-BA40-43B9-949B-A560B8476D95}"/>
    <cellStyle name="Note 2 20 3 2" xfId="12839" xr:uid="{19523E85-8614-4A4D-89C4-749FEA539555}"/>
    <cellStyle name="Note 2 20 4" xfId="7993" xr:uid="{3E02D874-C412-4BC2-855C-471D62BA2713}"/>
    <cellStyle name="Note 2 20 5" xfId="10505" xr:uid="{3B64E0C5-91A6-4F5B-87B8-32C5F9E00A16}"/>
    <cellStyle name="Note 2 21" xfId="2857" xr:uid="{BE1CAA76-2431-45CE-A4E5-532EAA48990A}"/>
    <cellStyle name="Note 2 21 2" xfId="5584" xr:uid="{EC514176-56E8-4CB4-9A05-7F1736CF8E40}"/>
    <cellStyle name="Note 2 21 2 2" xfId="12840" xr:uid="{1F4FCD71-7342-4731-805C-24C4EBF4F733}"/>
    <cellStyle name="Note 2 21 3" xfId="7994" xr:uid="{A72DE95A-EC69-4BF5-AFA0-EE2B79581997}"/>
    <cellStyle name="Note 2 21 4" xfId="10522" xr:uid="{40307EF2-4853-4097-92C0-34F297BBB4CE}"/>
    <cellStyle name="Note 2 22" xfId="3924" xr:uid="{2DFD74FE-98EE-4EA3-AC29-6412A9C05B67}"/>
    <cellStyle name="Note 2 23" xfId="4088" xr:uid="{4A8EB673-0D25-4E98-8F8D-EF80FA432F62}"/>
    <cellStyle name="Note 2 23 2" xfId="11490" xr:uid="{9173E598-42DD-4057-8105-192E345B56D8}"/>
    <cellStyle name="Note 2 24" xfId="5666" xr:uid="{7AD57286-E5B4-425F-817D-2205EBF67874}"/>
    <cellStyle name="Note 2 24 2" xfId="12849" xr:uid="{1106E3FB-AFCB-4745-9397-FF8608B67379}"/>
    <cellStyle name="Note 2 25" xfId="6235" xr:uid="{88B141B3-F942-4BDD-B016-6803A87959BA}"/>
    <cellStyle name="Note 2 25 2" xfId="13428" xr:uid="{D86FAA06-C427-48BB-9E63-2FEA24A826F5}"/>
    <cellStyle name="Note 2 26" xfId="8091" xr:uid="{03AC1B70-B01C-4FEC-9948-8B500873F92E}"/>
    <cellStyle name="Note 2 26 2" xfId="15109" xr:uid="{35A21C97-3979-46CB-93D0-FAFDA12D8525}"/>
    <cellStyle name="Note 2 27" xfId="8096" xr:uid="{0B67896C-9E1A-4EB7-8D7B-10D009DBBED6}"/>
    <cellStyle name="Note 2 27 2" xfId="15124" xr:uid="{FFE5B341-54A9-47C4-B19F-BBA945BDF175}"/>
    <cellStyle name="Note 2 28" xfId="2585" xr:uid="{7C1B74BB-9BA8-4D10-AFC1-EDF46A4CDBA2}"/>
    <cellStyle name="Note 2 29" xfId="9553" xr:uid="{AA790696-6F94-43D3-8812-69DF7243021B}"/>
    <cellStyle name="Note 2 3" xfId="449" xr:uid="{D9AF392B-D375-40C2-9BED-4657E2CF4FF9}"/>
    <cellStyle name="Note 2 3 10" xfId="2617" xr:uid="{F1C129A1-BAD6-49A0-A7EF-AE35CD965608}"/>
    <cellStyle name="Note 2 3 2" xfId="450" xr:uid="{A123B0DC-9B5B-43E2-BF49-8AE3348D85E7}"/>
    <cellStyle name="Note 2 3 2 2" xfId="1031" xr:uid="{AAF223AC-D5D4-4BB0-AB53-5574A1AC35C4}"/>
    <cellStyle name="Note 2 3 2 2 2" xfId="2620" xr:uid="{3111D490-1465-425B-AC3F-84F28CB712D5}"/>
    <cellStyle name="Note 2 3 2 2 2 2" xfId="3945" xr:uid="{CF79D8CE-F60B-4972-9252-F630F4E8DACB}"/>
    <cellStyle name="Note 2 3 2 2 2 3" xfId="9187" xr:uid="{46E25C21-FB3E-4AB5-A97A-CF4A9D88B974}"/>
    <cellStyle name="Note 2 3 2 2 2 3 2" xfId="16217" xr:uid="{E281E067-9D93-4D9E-ABF5-78BBBB79F288}"/>
    <cellStyle name="Note 2 3 2 2 3" xfId="4640" xr:uid="{138048F0-53A9-4F55-8484-81C4858198A3}"/>
    <cellStyle name="Note 2 3 2 2 3 2" xfId="5585" xr:uid="{97A515E8-92F7-4A65-AA07-63D98E376561}"/>
    <cellStyle name="Note 2 3 2 2 3 3" xfId="12039" xr:uid="{31B46A05-922A-4C01-9A9E-F172AC413EFA}"/>
    <cellStyle name="Note 2 3 2 2 4" xfId="6178" xr:uid="{8FE45DAA-4E37-4672-9B98-E1A574047EBB}"/>
    <cellStyle name="Note 2 3 2 2 4 2" xfId="7995" xr:uid="{C4B66959-2986-4CF8-9178-B30E8DA3D37D}"/>
    <cellStyle name="Note 2 3 2 2 4 3" xfId="13361" xr:uid="{85FE0EE3-1919-4A2D-8BE4-6FD1494FDE6E}"/>
    <cellStyle name="Note 2 3 2 2 5" xfId="6747" xr:uid="{3426D7C2-D525-4380-8582-D1D848FD3ED2}"/>
    <cellStyle name="Note 2 3 2 2 5 2" xfId="13940" xr:uid="{E4A83513-BD4D-4094-8B83-F25416673980}"/>
    <cellStyle name="Note 2 3 2 2 6" xfId="8608" xr:uid="{71273E85-5C77-4AD1-B40F-81F8E8E1BABC}"/>
    <cellStyle name="Note 2 3 2 2 6 2" xfId="15636" xr:uid="{ACF2DE9F-8045-4889-87AC-DA37DAFB5A80}"/>
    <cellStyle name="Note 2 3 2 2 7" xfId="2619" xr:uid="{BFC71403-3FB2-4B2E-9464-50C9064A603E}"/>
    <cellStyle name="Note 2 3 2 3" xfId="2621" xr:uid="{098655EA-3E36-4BE8-995A-54D9CDCAD3F7}"/>
    <cellStyle name="Note 2 3 2 3 2" xfId="3946" xr:uid="{56050445-9568-4D09-AC13-D6C6E11684E7}"/>
    <cellStyle name="Note 2 3 2 3 3" xfId="8898" xr:uid="{04042BEF-FF89-43E3-98A8-D14BE875C247}"/>
    <cellStyle name="Note 2 3 2 3 3 2" xfId="15928" xr:uid="{010330E1-907F-4228-B99F-4CB89F1E2CED}"/>
    <cellStyle name="Note 2 3 2 4" xfId="4340" xr:uid="{CC66E621-FC3F-430D-92DA-FECB4AB9380E}"/>
    <cellStyle name="Note 2 3 2 4 2" xfId="5586" xr:uid="{B5714392-ADE9-46E0-87AC-04A20C9B0B03}"/>
    <cellStyle name="Note 2 3 2 4 3" xfId="11742" xr:uid="{F52A93FA-D2C6-43BE-AA9F-4219C5FD0F53}"/>
    <cellStyle name="Note 2 3 2 5" xfId="5889" xr:uid="{23BB9366-E44F-407B-9F35-8EC44F426809}"/>
    <cellStyle name="Note 2 3 2 5 2" xfId="7996" xr:uid="{D03DCF35-0F5B-45FC-BE8F-CA1514F34B10}"/>
    <cellStyle name="Note 2 3 2 5 3" xfId="13072" xr:uid="{4AAB5B9C-9CAA-4208-8FE1-199E149D45DD}"/>
    <cellStyle name="Note 2 3 2 6" xfId="6458" xr:uid="{00ADC667-9E40-4CEF-8D94-2DD1AA3AE4BF}"/>
    <cellStyle name="Note 2 3 2 6 2" xfId="13651" xr:uid="{CC41BD9A-BEF8-4D93-83BF-841CE869683E}"/>
    <cellStyle name="Note 2 3 2 7" xfId="8319" xr:uid="{5E11612D-FCFA-4380-9993-6B11452FC5F9}"/>
    <cellStyle name="Note 2 3 2 7 2" xfId="15347" xr:uid="{7404D787-1001-462D-AB06-14ED611FAB70}"/>
    <cellStyle name="Note 2 3 2 8" xfId="2618" xr:uid="{7ABE9FDD-A40D-4DB2-AEC8-C87757E7A477}"/>
    <cellStyle name="Note 2 3 3" xfId="817" xr:uid="{85BF608B-CC45-4D3D-8F88-5908FB588CE5}"/>
    <cellStyle name="Note 2 3 3 2" xfId="2623" xr:uid="{B7D4A492-2D2C-4C1B-BE91-E4B90D4EC32D}"/>
    <cellStyle name="Note 2 3 3 2 2" xfId="3947" xr:uid="{C821BD50-D879-475E-9D95-82429DDE4EA5}"/>
    <cellStyle name="Note 2 3 3 2 3" xfId="9044" xr:uid="{69FAFFC9-907A-440A-B61E-F9DBA413E4AB}"/>
    <cellStyle name="Note 2 3 3 2 3 2" xfId="16074" xr:uid="{D887C976-D5B7-49D9-8557-8F9C8CE0025E}"/>
    <cellStyle name="Note 2 3 3 3" xfId="4497" xr:uid="{DFCE18FF-633B-46E2-AA73-EFFC4997426A}"/>
    <cellStyle name="Note 2 3 3 3 2" xfId="5587" xr:uid="{A9AD928F-5D4B-4B0F-9E1A-A2AA0B8C8519}"/>
    <cellStyle name="Note 2 3 3 3 3" xfId="11896" xr:uid="{734E91DE-C68C-450E-8C3B-65EF5CAE7596}"/>
    <cellStyle name="Note 2 3 3 4" xfId="6035" xr:uid="{D7726F4E-D1E8-498C-B3D0-F17FEEFDDA13}"/>
    <cellStyle name="Note 2 3 3 4 2" xfId="7997" xr:uid="{13EC145F-3B30-4320-9DEF-175061665F45}"/>
    <cellStyle name="Note 2 3 3 4 3" xfId="13218" xr:uid="{F275FE34-C192-491A-8D5D-EE54F52675DC}"/>
    <cellStyle name="Note 2 3 3 5" xfId="6604" xr:uid="{D7F7304B-1309-4D07-8C23-64926CD488FA}"/>
    <cellStyle name="Note 2 3 3 5 2" xfId="13797" xr:uid="{EE9183E0-006E-4C23-87DB-DFA5AB519367}"/>
    <cellStyle name="Note 2 3 3 6" xfId="8465" xr:uid="{001A4B4D-1B5B-4175-8E26-EBAB9CE31877}"/>
    <cellStyle name="Note 2 3 3 6 2" xfId="15493" xr:uid="{29CA6A9D-F90E-4BB3-9B56-C404560D0747}"/>
    <cellStyle name="Note 2 3 3 7" xfId="2622" xr:uid="{01E909AF-128F-4A58-8AEE-188F4B97C256}"/>
    <cellStyle name="Note 2 3 4" xfId="2624" xr:uid="{C51324B5-257F-4A44-9035-03495CAF3B3C}"/>
    <cellStyle name="Note 2 3 4 2" xfId="9389" xr:uid="{26889448-3C34-404E-BC17-2A63624D701E}"/>
    <cellStyle name="Note 2 3 4 2 2" xfId="16372" xr:uid="{04EEBF93-B3AC-4206-8620-2BF8524ED3CC}"/>
    <cellStyle name="Note 2 3 5" xfId="2625" xr:uid="{1BDAADEB-B976-4FC4-BAB3-DFF3EAADC9EE}"/>
    <cellStyle name="Note 2 3 5 2" xfId="3948" xr:uid="{AFD15747-670A-4D4C-84F9-0997B9D6B81F}"/>
    <cellStyle name="Note 2 3 5 3" xfId="9478" xr:uid="{063F08F2-E3B4-4492-AB6F-29E6FAAA3700}"/>
    <cellStyle name="Note 2 3 5 3 2" xfId="16461" xr:uid="{55290C20-E24B-4203-9764-28B856903040}"/>
    <cellStyle name="Note 2 3 6" xfId="4195" xr:uid="{7609FB31-82DB-4544-ABC5-93F68A4FE622}"/>
    <cellStyle name="Note 2 3 6 2" xfId="5588" xr:uid="{5C13DA3D-0DC1-4231-BD01-01C879BAD184}"/>
    <cellStyle name="Note 2 3 6 3" xfId="8755" xr:uid="{793FCEF9-E852-437C-ABF1-226163B9EB3C}"/>
    <cellStyle name="Note 2 3 6 3 2" xfId="15785" xr:uid="{350E571E-A51B-477D-8A03-3B31FEACF04A}"/>
    <cellStyle name="Note 2 3 6 4" xfId="11597" xr:uid="{BE8CD1E0-2C31-45BF-90A1-9401B5C35727}"/>
    <cellStyle name="Note 2 3 7" xfId="5746" xr:uid="{EC7BCCEF-3A7F-4DA7-B122-DBC734903E4F}"/>
    <cellStyle name="Note 2 3 7 2" xfId="7998" xr:uid="{755142B1-BD6B-4C1B-9DB3-2C79ECE6E64E}"/>
    <cellStyle name="Note 2 3 7 3" xfId="12929" xr:uid="{DFBED9F4-4092-4D3B-A857-161D7B57DD62}"/>
    <cellStyle name="Note 2 3 8" xfId="6315" xr:uid="{FC3A65EC-7BCF-4D22-B81E-DCB9B5F51E14}"/>
    <cellStyle name="Note 2 3 8 2" xfId="13508" xr:uid="{94F8A099-79DB-4E03-B15A-86DB174B7B09}"/>
    <cellStyle name="Note 2 3 9" xfId="8176" xr:uid="{2139B0CD-DB75-45AE-B328-0BB02CC46E42}"/>
    <cellStyle name="Note 2 3 9 2" xfId="15204" xr:uid="{FF070AF6-67BC-4AE0-8E8F-1FDFDAD3881D}"/>
    <cellStyle name="Note 2 30" xfId="9606" xr:uid="{3D0CA203-12B7-46EC-8630-3A550674AA37}"/>
    <cellStyle name="Note 2 4" xfId="556" xr:uid="{BB08B76A-7BBC-4FB7-90F6-6B5D6626DEE9}"/>
    <cellStyle name="Note 2 4 2" xfId="2627" xr:uid="{A5826F60-D9DF-438C-920E-70CA0C683ECF}"/>
    <cellStyle name="Note 2 4 2 2" xfId="2628" xr:uid="{3C765D66-49FC-4D0C-856C-A5ECFA6F7320}"/>
    <cellStyle name="Note 2 4 2 2 2" xfId="2629" xr:uid="{001D1F7D-FCAA-480D-B759-8516C6E2810F}"/>
    <cellStyle name="Note 2 4 2 2 2 2" xfId="3949" xr:uid="{0807C9E7-9E9C-421B-B821-0461E0B38CF0}"/>
    <cellStyle name="Note 2 4 2 2 2 3" xfId="9141" xr:uid="{D48F95BF-BE4A-4430-900B-C8AF813E294F}"/>
    <cellStyle name="Note 2 4 2 2 2 3 2" xfId="16171" xr:uid="{A19CC861-E6A0-40EF-A58B-9C2C306A5709}"/>
    <cellStyle name="Note 2 4 2 2 3" xfId="4594" xr:uid="{00C258A8-E96C-4529-82F4-F2B828790797}"/>
    <cellStyle name="Note 2 4 2 2 3 2" xfId="5589" xr:uid="{B8789CD0-9DFC-4F27-A72A-01E7BF435152}"/>
    <cellStyle name="Note 2 4 2 2 3 3" xfId="11993" xr:uid="{C778B995-B3CF-4F49-A0AB-FC844D3A9A67}"/>
    <cellStyle name="Note 2 4 2 2 4" xfId="6132" xr:uid="{074173D6-BC2D-4C66-9490-31CB1B4A8163}"/>
    <cellStyle name="Note 2 4 2 2 4 2" xfId="7999" xr:uid="{D9DC4872-A802-4652-8A44-E6A3B4B67ABB}"/>
    <cellStyle name="Note 2 4 2 2 4 3" xfId="13315" xr:uid="{B1B4C0D7-408A-4E4D-A7BC-8BFB863366AE}"/>
    <cellStyle name="Note 2 4 2 2 5" xfId="6701" xr:uid="{28CD3A57-7AE5-4B20-969C-44657D8D0A15}"/>
    <cellStyle name="Note 2 4 2 2 5 2" xfId="13894" xr:uid="{314F699A-8E24-4482-B509-E333D5E4A098}"/>
    <cellStyle name="Note 2 4 2 2 6" xfId="8562" xr:uid="{38B8772A-3421-48DB-9115-0D23FC3D03C8}"/>
    <cellStyle name="Note 2 4 2 2 6 2" xfId="15590" xr:uid="{65CB8BC4-9B5D-44D5-9671-86A2615823E9}"/>
    <cellStyle name="Note 2 4 2 3" xfId="2630" xr:uid="{6C39171A-1A20-45B8-9AA7-0236D73DDF43}"/>
    <cellStyle name="Note 2 4 2 3 2" xfId="3950" xr:uid="{5301EAB3-18D4-4C63-A6DF-CD714A3F29EC}"/>
    <cellStyle name="Note 2 4 2 3 3" xfId="8852" xr:uid="{6BEB7440-0199-4D5A-813F-20FFE6A81070}"/>
    <cellStyle name="Note 2 4 2 3 3 2" xfId="15882" xr:uid="{47B058DE-65DA-4A2B-9D65-D3E1EE2CC970}"/>
    <cellStyle name="Note 2 4 2 4" xfId="4294" xr:uid="{1EA0082D-B3FF-4CC6-A327-50EB581282AB}"/>
    <cellStyle name="Note 2 4 2 4 2" xfId="5590" xr:uid="{6A835659-7FE0-4D14-9B0E-3EE62D02CD00}"/>
    <cellStyle name="Note 2 4 2 4 3" xfId="11696" xr:uid="{B617B081-1B1B-4CB1-B773-BB9A3AB65EE3}"/>
    <cellStyle name="Note 2 4 2 5" xfId="5843" xr:uid="{2753A691-8356-4808-9DAA-8969D76902CB}"/>
    <cellStyle name="Note 2 4 2 5 2" xfId="8000" xr:uid="{153E8BB7-EAE0-4B9A-B608-15E6CB65AF8C}"/>
    <cellStyle name="Note 2 4 2 5 3" xfId="13026" xr:uid="{5F169AEE-7BB6-464F-8D5A-62E302155E35}"/>
    <cellStyle name="Note 2 4 2 6" xfId="6412" xr:uid="{27D41D98-56C8-4CD7-B622-5E989EA10919}"/>
    <cellStyle name="Note 2 4 2 6 2" xfId="13605" xr:uid="{6601AB61-0DE9-44B7-9776-3B606A23CF2C}"/>
    <cellStyle name="Note 2 4 2 7" xfId="8273" xr:uid="{A9117B5A-2E60-4B5F-B042-2878567595EB}"/>
    <cellStyle name="Note 2 4 2 7 2" xfId="15301" xr:uid="{102512E0-E8DB-44DC-80B7-3A1E8417FBE2}"/>
    <cellStyle name="Note 2 4 3" xfId="2631" xr:uid="{66779699-0F50-4DA1-953F-ADF9B1A85C2D}"/>
    <cellStyle name="Note 2 4 3 2" xfId="2632" xr:uid="{AA81601E-A67B-4CD3-B6A9-9DC80956F7DD}"/>
    <cellStyle name="Note 2 4 3 2 2" xfId="3951" xr:uid="{A98E9E55-F085-41E6-884B-92784C3882EC}"/>
    <cellStyle name="Note 2 4 3 2 3" xfId="9001" xr:uid="{FF0AA7A9-087C-4A3C-B42D-89F363825467}"/>
    <cellStyle name="Note 2 4 3 2 3 2" xfId="16031" xr:uid="{E25E08E5-D761-450B-85EE-D2A508B5D147}"/>
    <cellStyle name="Note 2 4 3 3" xfId="4454" xr:uid="{A42EFA65-8AE0-49A4-821A-A269B6C28B9E}"/>
    <cellStyle name="Note 2 4 3 3 2" xfId="5591" xr:uid="{283824BA-9ADB-449B-ACF9-5257455AC443}"/>
    <cellStyle name="Note 2 4 3 3 3" xfId="11853" xr:uid="{C4C72095-B8D9-46FD-B3AC-C67B155698A8}"/>
    <cellStyle name="Note 2 4 3 4" xfId="5992" xr:uid="{A797FA5D-091E-4902-B3C1-E05132109CB8}"/>
    <cellStyle name="Note 2 4 3 4 2" xfId="8001" xr:uid="{B2E9107B-D422-4D69-9DAC-70D3BFFF7911}"/>
    <cellStyle name="Note 2 4 3 4 3" xfId="13175" xr:uid="{AC586BE3-7A09-4383-9AC4-5F6F5139EA30}"/>
    <cellStyle name="Note 2 4 3 5" xfId="6561" xr:uid="{8742D6AC-1916-4281-A168-31E329FDB61C}"/>
    <cellStyle name="Note 2 4 3 5 2" xfId="13754" xr:uid="{3008CDFC-EC7B-4DAE-9D5B-F97019D06023}"/>
    <cellStyle name="Note 2 4 3 6" xfId="8422" xr:uid="{0F582B36-D82F-46E2-9F40-A320B8CB34A9}"/>
    <cellStyle name="Note 2 4 3 6 2" xfId="15450" xr:uid="{60487EF3-856B-4E7F-9E28-2FD25D11FDDB}"/>
    <cellStyle name="Note 2 4 4" xfId="2633" xr:uid="{AFA52AA0-A065-4965-9F28-1D6A4F4D8EF5}"/>
    <cellStyle name="Note 2 4 4 2" xfId="3952" xr:uid="{10A513D9-E0CF-48D9-B918-259761189487}"/>
    <cellStyle name="Note 2 4 4 3" xfId="8709" xr:uid="{989551DA-877D-4D49-A49D-6B78968A391F}"/>
    <cellStyle name="Note 2 4 4 3 2" xfId="15739" xr:uid="{382A8F7D-DD1F-4750-86DD-04591C6FE392}"/>
    <cellStyle name="Note 2 4 5" xfId="4125" xr:uid="{095A9782-7648-404B-8A1B-9E7C9837F58C}"/>
    <cellStyle name="Note 2 4 5 2" xfId="5592" xr:uid="{CF48B135-F601-49A1-A3B1-450C735580AB}"/>
    <cellStyle name="Note 2 4 5 3" xfId="11527" xr:uid="{CFFBCC3D-C884-46C7-BFC9-36D83BEEC7B5}"/>
    <cellStyle name="Note 2 4 6" xfId="5700" xr:uid="{2A6F1220-3217-4139-B37C-26FA5BCF2DCD}"/>
    <cellStyle name="Note 2 4 6 2" xfId="8002" xr:uid="{7C82CFD0-B7F3-4725-99A7-505C4F95C7FF}"/>
    <cellStyle name="Note 2 4 6 3" xfId="12883" xr:uid="{E13B7F0B-E1EC-4FB8-B764-0D8DB1125921}"/>
    <cellStyle name="Note 2 4 7" xfId="6269" xr:uid="{09DE1FAF-8A7E-4CCC-8D14-15D6CAE23CA6}"/>
    <cellStyle name="Note 2 4 7 2" xfId="13462" xr:uid="{F87D5F8A-3327-406C-8308-835647F48CFE}"/>
    <cellStyle name="Note 2 4 8" xfId="8130" xr:uid="{27C0E116-B891-4EF2-BF1A-C15224B59FC7}"/>
    <cellStyle name="Note 2 4 8 2" xfId="15158" xr:uid="{2ECFAA3D-3D1E-48DF-8B05-F2F9A6C1420E}"/>
    <cellStyle name="Note 2 4 9" xfId="2626" xr:uid="{4BED435C-490E-4570-A9FA-1215DC83D47E}"/>
    <cellStyle name="Note 2 5" xfId="2634" xr:uid="{AEFA797C-1542-4B08-A641-2D0C65553668}"/>
    <cellStyle name="Note 2 5 2" xfId="2635" xr:uid="{E1F09023-1996-4E77-998A-AB0DFD712F6B}"/>
    <cellStyle name="Note 2 5 2 2" xfId="2636" xr:uid="{A29A1C9A-5744-43FB-861A-4B5D0456E3E1}"/>
    <cellStyle name="Note 2 5 2 2 2" xfId="2637" xr:uid="{1BCB145C-3EA2-4A61-9F24-DEB1CB12720E}"/>
    <cellStyle name="Note 2 5 2 2 2 2" xfId="3953" xr:uid="{A89FEDC8-3B96-4EB0-A8D2-EE0850F13622}"/>
    <cellStyle name="Note 2 5 2 2 2 3" xfId="9124" xr:uid="{121775C3-4938-4F85-AA8F-96E828B72678}"/>
    <cellStyle name="Note 2 5 2 2 2 3 2" xfId="16154" xr:uid="{571ACF33-BB28-4FF2-A08F-B7999FB673E6}"/>
    <cellStyle name="Note 2 5 2 2 3" xfId="4577" xr:uid="{186E5573-3295-4CB1-9169-917BD3ECA204}"/>
    <cellStyle name="Note 2 5 2 2 3 2" xfId="5593" xr:uid="{7C996299-E971-40B6-9F6F-F93ADA8009EA}"/>
    <cellStyle name="Note 2 5 2 2 3 3" xfId="11976" xr:uid="{0758448E-5A58-4EAA-AAB5-D37B92EB1A74}"/>
    <cellStyle name="Note 2 5 2 2 4" xfId="6115" xr:uid="{96D36E7B-8A18-4B93-87C6-AC21646A289B}"/>
    <cellStyle name="Note 2 5 2 2 4 2" xfId="8003" xr:uid="{387D7904-4AF6-49F8-81A4-6FB2E6F01C65}"/>
    <cellStyle name="Note 2 5 2 2 4 3" xfId="13298" xr:uid="{2736DF40-C06F-4851-89A4-AE47BE9FF082}"/>
    <cellStyle name="Note 2 5 2 2 5" xfId="6684" xr:uid="{E5E01826-24ED-41DE-95E8-A149458FDDCD}"/>
    <cellStyle name="Note 2 5 2 2 5 2" xfId="13877" xr:uid="{02B50C8D-9830-4F22-AED0-915B823642EF}"/>
    <cellStyle name="Note 2 5 2 2 6" xfId="8545" xr:uid="{E0EC340F-7DE3-47C9-8736-71243D0DF124}"/>
    <cellStyle name="Note 2 5 2 2 6 2" xfId="15573" xr:uid="{29C3CC8D-EC99-45DD-9328-0F912EC6A2E2}"/>
    <cellStyle name="Note 2 5 2 3" xfId="2638" xr:uid="{158EFFBB-6730-4BCE-BDC9-DCD441218A81}"/>
    <cellStyle name="Note 2 5 2 3 2" xfId="3954" xr:uid="{7A1C54F7-E75F-4060-81F4-068C04F25354}"/>
    <cellStyle name="Note 2 5 2 3 3" xfId="8835" xr:uid="{EB055128-B6B0-4E46-A130-55742EB9E840}"/>
    <cellStyle name="Note 2 5 2 3 3 2" xfId="15865" xr:uid="{2A914074-AF60-4114-A492-F950951C7C54}"/>
    <cellStyle name="Note 2 5 2 4" xfId="4277" xr:uid="{E2AE18A3-3F4C-4F02-97D8-41ED0139B01F}"/>
    <cellStyle name="Note 2 5 2 4 2" xfId="5594" xr:uid="{246C0521-6BE4-42D6-977E-A648EC9FA4B9}"/>
    <cellStyle name="Note 2 5 2 4 3" xfId="11679" xr:uid="{1C32DC52-A84D-4019-89D3-045C2A697962}"/>
    <cellStyle name="Note 2 5 2 5" xfId="5826" xr:uid="{10405019-AEDE-4744-B003-0122504142C7}"/>
    <cellStyle name="Note 2 5 2 5 2" xfId="8004" xr:uid="{F086BDB6-67A7-4E64-9AB5-FC615F4FDEF6}"/>
    <cellStyle name="Note 2 5 2 5 3" xfId="13009" xr:uid="{CCD7D99A-A84E-4CB8-BC20-D2CB02668381}"/>
    <cellStyle name="Note 2 5 2 6" xfId="6395" xr:uid="{D6B3C342-ED57-4BCC-957F-D65BF07E1799}"/>
    <cellStyle name="Note 2 5 2 6 2" xfId="13588" xr:uid="{6E572936-E238-445A-8673-812C94011545}"/>
    <cellStyle name="Note 2 5 2 7" xfId="8256" xr:uid="{292F5C5B-D7AE-4F8C-9764-B2238B98B47D}"/>
    <cellStyle name="Note 2 5 2 7 2" xfId="15284" xr:uid="{47C90864-3A34-435E-8BA8-073F4E083CCF}"/>
    <cellStyle name="Note 2 5 3" xfId="2639" xr:uid="{ABE17E54-192C-407E-B6FD-249195796531}"/>
    <cellStyle name="Note 2 5 3 2" xfId="2640" xr:uid="{D1E60893-8939-4842-B3B1-A4DEA6BB2A13}"/>
    <cellStyle name="Note 2 5 3 2 2" xfId="3955" xr:uid="{EFFD7173-4122-4826-8EF7-7B2AAB0ECB3B}"/>
    <cellStyle name="Note 2 5 3 2 3" xfId="8984" xr:uid="{46EE3EA7-6C21-49D2-85BD-5F8C100C6BBE}"/>
    <cellStyle name="Note 2 5 3 2 3 2" xfId="16014" xr:uid="{AC1EC064-9A15-417C-AE85-D07117AFEDEA}"/>
    <cellStyle name="Note 2 5 3 3" xfId="4437" xr:uid="{15F94CD8-C9B5-4FD7-BE9B-583A82F1A250}"/>
    <cellStyle name="Note 2 5 3 3 2" xfId="5595" xr:uid="{382D6D6F-2284-4944-AE22-25630C1FCF26}"/>
    <cellStyle name="Note 2 5 3 3 3" xfId="11836" xr:uid="{2E42C6AB-7218-46E7-AFAB-998968F4427C}"/>
    <cellStyle name="Note 2 5 3 4" xfId="5975" xr:uid="{BA7ABEFE-A1BF-41D6-8832-86EEBE4774F0}"/>
    <cellStyle name="Note 2 5 3 4 2" xfId="8005" xr:uid="{19CD9DC1-95C1-4090-80C9-87D51ACD2D89}"/>
    <cellStyle name="Note 2 5 3 4 3" xfId="13158" xr:uid="{A0197CC4-05CB-4517-90AF-F0181503905E}"/>
    <cellStyle name="Note 2 5 3 5" xfId="6544" xr:uid="{C5D010B3-31C2-4323-A4CD-A7351426C4CC}"/>
    <cellStyle name="Note 2 5 3 5 2" xfId="13737" xr:uid="{9575E929-66D2-4502-A8AE-0AE9E62F2EF9}"/>
    <cellStyle name="Note 2 5 3 6" xfId="8405" xr:uid="{F1B663C6-4A8A-4887-B9AC-2F910CEC1692}"/>
    <cellStyle name="Note 2 5 3 6 2" xfId="15433" xr:uid="{B1C34F12-32D2-4C06-B9FA-9BAAE11EC2F8}"/>
    <cellStyle name="Note 2 5 4" xfId="2641" xr:uid="{65968DF4-8542-4D29-958C-68F1F30BFAA8}"/>
    <cellStyle name="Note 2 5 4 2" xfId="3956" xr:uid="{94819DDE-ADCD-4416-A313-640F22147996}"/>
    <cellStyle name="Note 2 5 4 3" xfId="8692" xr:uid="{1CDBAA3F-8C99-4BD7-9A1B-A643CC65D7C6}"/>
    <cellStyle name="Note 2 5 4 3 2" xfId="15722" xr:uid="{26862F95-A14F-4470-9888-F2E096D41700}"/>
    <cellStyle name="Note 2 5 5" xfId="4108" xr:uid="{25D16C92-B298-4A2F-BE97-821A3AF0FF4D}"/>
    <cellStyle name="Note 2 5 5 2" xfId="5596" xr:uid="{A90D7905-9446-45CA-9640-4D937833C9AE}"/>
    <cellStyle name="Note 2 5 5 3" xfId="11510" xr:uid="{C860E53A-A310-4264-ABB6-C11FE00B95FA}"/>
    <cellStyle name="Note 2 5 6" xfId="5683" xr:uid="{55D12821-6CCB-4E0D-93B8-216AC64C2EF3}"/>
    <cellStyle name="Note 2 5 6 2" xfId="8006" xr:uid="{2CE01C41-71E7-4B49-812B-5E410542C167}"/>
    <cellStyle name="Note 2 5 6 3" xfId="12866" xr:uid="{9B0E3F0B-6CE1-4F5F-8AF9-87A5429EA2FC}"/>
    <cellStyle name="Note 2 5 7" xfId="6252" xr:uid="{D0B1CD4A-2E2A-4D1A-8646-8719B0D798E0}"/>
    <cellStyle name="Note 2 5 7 2" xfId="13445" xr:uid="{4D6EC0D4-5E55-4E87-92BA-7799F337E8D9}"/>
    <cellStyle name="Note 2 5 8" xfId="8113" xr:uid="{4DFC1E1C-2D86-4D44-AF8C-F7DB5DC59BBD}"/>
    <cellStyle name="Note 2 5 8 2" xfId="15141" xr:uid="{6BFAA748-5A59-4DFC-AADF-16A04F8FF8E4}"/>
    <cellStyle name="Note 2 6" xfId="2642" xr:uid="{8FD7D9A3-E56C-4FD5-9854-567E69BB0071}"/>
    <cellStyle name="Note 2 6 2" xfId="2643" xr:uid="{6F7D1A8F-6A4F-466C-9F50-5726BFB425C6}"/>
    <cellStyle name="Note 2 6 2 2" xfId="2644" xr:uid="{76FF9EF9-AA9B-46B2-9D23-1990AE89FA8F}"/>
    <cellStyle name="Note 2 6 2 2 2" xfId="2645" xr:uid="{660320E7-744A-4042-973D-0190B697C963}"/>
    <cellStyle name="Note 2 6 2 2 2 2" xfId="3957" xr:uid="{E60B31F9-A279-404D-AD7E-65BBB6A6FC8D}"/>
    <cellStyle name="Note 2 6 2 2 2 3" xfId="9230" xr:uid="{F1F0BEF2-ABD6-49A7-BB05-75F13F6EC814}"/>
    <cellStyle name="Note 2 6 2 2 2 3 2" xfId="16260" xr:uid="{1F87EABB-5159-4A92-AB31-444D37E05EA1}"/>
    <cellStyle name="Note 2 6 2 2 3" xfId="4683" xr:uid="{4FE57D36-88BF-46E6-B099-7067CF040BC2}"/>
    <cellStyle name="Note 2 6 2 2 3 2" xfId="5597" xr:uid="{7C7A44A7-287E-4627-A618-BE01AAA5BD6E}"/>
    <cellStyle name="Note 2 6 2 2 3 3" xfId="12082" xr:uid="{55F1CE5C-3461-4A89-ACCE-EE3B25DB00AC}"/>
    <cellStyle name="Note 2 6 2 2 4" xfId="6221" xr:uid="{301FE9EE-3364-4850-BE8C-FBF0870B17EE}"/>
    <cellStyle name="Note 2 6 2 2 4 2" xfId="8007" xr:uid="{CE017519-0257-4048-A29B-C8A96CF388E8}"/>
    <cellStyle name="Note 2 6 2 2 4 3" xfId="13404" xr:uid="{F327FE5D-6692-414E-A0B6-7F41CEC5F323}"/>
    <cellStyle name="Note 2 6 2 2 5" xfId="6790" xr:uid="{7D561D0D-C0F6-4DA5-921B-2C7708F791CD}"/>
    <cellStyle name="Note 2 6 2 2 5 2" xfId="13983" xr:uid="{391358D9-F13E-46AB-A846-CF60CAEE581C}"/>
    <cellStyle name="Note 2 6 2 2 6" xfId="8651" xr:uid="{F84FD3C6-3761-4EF5-8777-371F7201C95B}"/>
    <cellStyle name="Note 2 6 2 2 6 2" xfId="15679" xr:uid="{77A8416A-1ADA-48E7-ADB7-57DFC08AA052}"/>
    <cellStyle name="Note 2 6 2 3" xfId="2646" xr:uid="{5AFE4F5B-4B54-4DF1-A5D2-033D2FAE16CF}"/>
    <cellStyle name="Note 2 6 2 3 2" xfId="3958" xr:uid="{67EACDBB-1FCA-411C-9A55-58D0C6A5291F}"/>
    <cellStyle name="Note 2 6 2 3 3" xfId="8941" xr:uid="{87CD8BE2-B281-4ECC-973E-DA20546311C7}"/>
    <cellStyle name="Note 2 6 2 3 3 2" xfId="15971" xr:uid="{21D571F2-0D1C-4AD0-8742-22AF778DA026}"/>
    <cellStyle name="Note 2 6 2 4" xfId="4383" xr:uid="{E381D8F4-418A-4470-B5FC-8896FD14C077}"/>
    <cellStyle name="Note 2 6 2 4 2" xfId="5598" xr:uid="{E040531E-F4B9-44B0-A71C-B26A6FE7C2B2}"/>
    <cellStyle name="Note 2 6 2 4 3" xfId="11785" xr:uid="{86B0E7EA-7493-4322-A6D8-04EE5840EFAF}"/>
    <cellStyle name="Note 2 6 2 5" xfId="5932" xr:uid="{7052E48C-53A0-4D1C-96C2-D9FA7A6A9BD1}"/>
    <cellStyle name="Note 2 6 2 5 2" xfId="8008" xr:uid="{A7156711-5C85-4A59-9272-64E32ABC748E}"/>
    <cellStyle name="Note 2 6 2 5 3" xfId="13115" xr:uid="{19E03CAE-48ED-4305-A4D4-07E090E1CD49}"/>
    <cellStyle name="Note 2 6 2 6" xfId="6501" xr:uid="{9BECCB3D-A91D-4ADB-A3F3-6D9D0C4B1F8C}"/>
    <cellStyle name="Note 2 6 2 6 2" xfId="13694" xr:uid="{AC6826B8-ECBE-4867-BF5F-15DD178EF0C7}"/>
    <cellStyle name="Note 2 6 2 7" xfId="8362" xr:uid="{9FD329D9-F02D-4A9C-9F1D-B6897FCC15B0}"/>
    <cellStyle name="Note 2 6 2 7 2" xfId="15390" xr:uid="{28167A97-E731-4C01-80BE-84B4A00BF34C}"/>
    <cellStyle name="Note 2 6 3" xfId="2647" xr:uid="{A75AAA55-3D97-43BA-8965-714E9B30B382}"/>
    <cellStyle name="Note 2 6 3 2" xfId="2648" xr:uid="{42FCE9CE-CC17-4F01-BDA9-3BB64A2371B1}"/>
    <cellStyle name="Note 2 6 3 2 2" xfId="3959" xr:uid="{55496D32-7E56-4CF3-9CEC-D6FC5B41CD32}"/>
    <cellStyle name="Note 2 6 3 2 3" xfId="9087" xr:uid="{0D5BD6B3-CA0E-4A63-BCDC-AB0D7CB85186}"/>
    <cellStyle name="Note 2 6 3 2 3 2" xfId="16117" xr:uid="{C4496176-6F29-4170-AC5A-7A7C5EAF38B9}"/>
    <cellStyle name="Note 2 6 3 3" xfId="4540" xr:uid="{0E284797-E160-4A04-8F24-E704811AD793}"/>
    <cellStyle name="Note 2 6 3 3 2" xfId="5599" xr:uid="{FD1C4701-2FA4-4EEB-AD60-C54D7A772E00}"/>
    <cellStyle name="Note 2 6 3 3 3" xfId="11939" xr:uid="{D11D1D94-A988-4C4C-911D-478BEF044C56}"/>
    <cellStyle name="Note 2 6 3 4" xfId="6078" xr:uid="{0A2AFCA8-6042-47B2-B171-E06839899D67}"/>
    <cellStyle name="Note 2 6 3 4 2" xfId="8009" xr:uid="{B3CED73E-B0E9-493E-8BF4-8676C5A5468F}"/>
    <cellStyle name="Note 2 6 3 4 3" xfId="13261" xr:uid="{6B2675A8-7AF2-4F64-A13F-86161D9D5F95}"/>
    <cellStyle name="Note 2 6 3 5" xfId="6647" xr:uid="{C426EDF3-1E43-465D-AB71-C7B8B939A7D5}"/>
    <cellStyle name="Note 2 6 3 5 2" xfId="13840" xr:uid="{C09F3FF1-EF6C-4995-B4A7-FB25FC749AAF}"/>
    <cellStyle name="Note 2 6 3 6" xfId="8508" xr:uid="{8418579B-A75D-4DB7-827E-191B70572C1B}"/>
    <cellStyle name="Note 2 6 3 6 2" xfId="15536" xr:uid="{8EBF499C-F357-43B4-A3F0-ADB323F5CC64}"/>
    <cellStyle name="Note 2 6 4" xfId="2649" xr:uid="{7686E408-B329-47D8-86E0-7E3772E1F4C6}"/>
    <cellStyle name="Note 2 6 4 2" xfId="3960" xr:uid="{23930771-010F-4720-AF1C-9EF516BE9730}"/>
    <cellStyle name="Note 2 6 4 3" xfId="8798" xr:uid="{A051567E-5EA6-4C1C-9501-59DB7570EDCD}"/>
    <cellStyle name="Note 2 6 4 3 2" xfId="15828" xr:uid="{9A88344C-1BE2-4771-8A1C-2AC9A2D4D305}"/>
    <cellStyle name="Note 2 6 5" xfId="4238" xr:uid="{18C45E31-31E6-45AC-920E-8952E3122115}"/>
    <cellStyle name="Note 2 6 5 2" xfId="5600" xr:uid="{B657B0F4-443A-4A4B-8DED-BA57E6880D4A}"/>
    <cellStyle name="Note 2 6 5 3" xfId="11640" xr:uid="{FC04BC21-865A-40A1-B582-FA4B90D6AC32}"/>
    <cellStyle name="Note 2 6 6" xfId="5789" xr:uid="{AB1B17EE-4A53-454C-A258-BBA1BCAF0EAE}"/>
    <cellStyle name="Note 2 6 6 2" xfId="8010" xr:uid="{3B79C4B6-6CAB-43A0-8486-F5C369DC4B0E}"/>
    <cellStyle name="Note 2 6 6 3" xfId="12972" xr:uid="{B036E8A0-8C12-4B69-9B47-B36D594EB24A}"/>
    <cellStyle name="Note 2 6 7" xfId="6358" xr:uid="{DFC1CED5-6D30-457D-81EC-867DE30B43B1}"/>
    <cellStyle name="Note 2 6 7 2" xfId="13551" xr:uid="{366CCF5D-8CF0-415A-9447-2A22E000E33D}"/>
    <cellStyle name="Note 2 6 8" xfId="8219" xr:uid="{223A8B0B-D4B4-4FEC-A96F-9B24E7FE1BFE}"/>
    <cellStyle name="Note 2 6 8 2" xfId="15247" xr:uid="{23E0E0B7-AC38-45A4-A5BA-C36F77EFB0AE}"/>
    <cellStyle name="Note 2 7" xfId="2650" xr:uid="{65A1933D-FAE1-4950-A7A1-F92B847C646F}"/>
    <cellStyle name="Note 2 7 2" xfId="2651" xr:uid="{408B715F-0EE9-42F5-9970-7183205CA94C}"/>
    <cellStyle name="Note 2 7 2 2" xfId="2652" xr:uid="{5DEEE0C8-D25F-4BCC-8825-3DF1EA5369DB}"/>
    <cellStyle name="Note 2 7 2 2 2" xfId="3961" xr:uid="{A392E0D4-1D87-488B-8012-360792293765}"/>
    <cellStyle name="Note 2 7 2 2 3" xfId="9107" xr:uid="{FC867593-0237-4629-8259-5A8D0B64D2E6}"/>
    <cellStyle name="Note 2 7 2 2 3 2" xfId="16137" xr:uid="{24952987-B4D3-4FE4-880A-15AE3B10781F}"/>
    <cellStyle name="Note 2 7 2 3" xfId="4560" xr:uid="{501958C7-CCCE-448A-B773-3CD034E4B7C3}"/>
    <cellStyle name="Note 2 7 2 3 2" xfId="5601" xr:uid="{476FE5EF-5EDE-42EF-9788-2A3133D18967}"/>
    <cellStyle name="Note 2 7 2 3 3" xfId="11959" xr:uid="{84F80BB5-6FBF-4143-864E-8887DB7E79D5}"/>
    <cellStyle name="Note 2 7 2 4" xfId="6098" xr:uid="{6CD77881-0CC3-4720-A1E3-0021404ECC55}"/>
    <cellStyle name="Note 2 7 2 4 2" xfId="8011" xr:uid="{964FFE64-FBD7-41DA-9C68-DE0B29598EF6}"/>
    <cellStyle name="Note 2 7 2 4 3" xfId="13281" xr:uid="{8AD2CE9E-2863-4D0F-AD01-013C656490E2}"/>
    <cellStyle name="Note 2 7 2 5" xfId="6667" xr:uid="{20999F52-0E37-454E-BF9F-56976644B309}"/>
    <cellStyle name="Note 2 7 2 5 2" xfId="13860" xr:uid="{085D7E62-1A1D-4557-8A94-D29D6A817BCE}"/>
    <cellStyle name="Note 2 7 2 6" xfId="8528" xr:uid="{79E86D5D-E1C4-45B8-94FB-C0BAC28246BB}"/>
    <cellStyle name="Note 2 7 2 6 2" xfId="15556" xr:uid="{75FDDF2B-9563-4191-9C50-2BEB64FE5F02}"/>
    <cellStyle name="Note 2 7 3" xfId="2653" xr:uid="{A0F515E1-E8DA-4E23-BE5D-E5A759679D5A}"/>
    <cellStyle name="Note 2 7 3 2" xfId="3962" xr:uid="{AA0AC2A0-58B9-432D-B811-BC523ABE8CBA}"/>
    <cellStyle name="Note 2 7 3 3" xfId="8818" xr:uid="{1CD77A37-C501-4249-A799-9A24956AB15B}"/>
    <cellStyle name="Note 2 7 3 3 2" xfId="15848" xr:uid="{4A9C3FFE-B58A-4889-8C90-74E5B643BD87}"/>
    <cellStyle name="Note 2 7 4" xfId="4260" xr:uid="{BFD58E0B-AA4C-4D27-8C80-DBC48B674CDE}"/>
    <cellStyle name="Note 2 7 4 2" xfId="5602" xr:uid="{9FF2CDE8-716B-454E-A871-10DB70E6CCCA}"/>
    <cellStyle name="Note 2 7 4 3" xfId="11662" xr:uid="{0C0B05F6-E99B-4B54-BD60-B25D94E29E2A}"/>
    <cellStyle name="Note 2 7 5" xfId="5809" xr:uid="{D25A7648-E793-47BA-A869-A672710EF358}"/>
    <cellStyle name="Note 2 7 5 2" xfId="8012" xr:uid="{DEB3B777-DE46-4931-BA02-0EF42F4941A9}"/>
    <cellStyle name="Note 2 7 5 3" xfId="12992" xr:uid="{86CC629B-AC7E-4F31-90A1-1688AF8612F1}"/>
    <cellStyle name="Note 2 7 6" xfId="6378" xr:uid="{37EEBA74-668C-4158-9041-8BA8E63E5AB4}"/>
    <cellStyle name="Note 2 7 6 2" xfId="13571" xr:uid="{F6E402A2-F442-4494-A91E-7515E3F10DD0}"/>
    <cellStyle name="Note 2 7 7" xfId="8239" xr:uid="{4AE2AAE4-250D-4B9D-AB21-4FC743C21A26}"/>
    <cellStyle name="Note 2 7 7 2" xfId="15267" xr:uid="{66BA8817-BE94-4EFD-A2DA-70920BB93C34}"/>
    <cellStyle name="Note 2 8" xfId="2654" xr:uid="{491AFD7D-4F80-44EA-85BC-1CBA50606A19}"/>
    <cellStyle name="Note 2 8 2" xfId="2655" xr:uid="{80DC6B91-A6BA-42EE-A09F-7E32B59EEF79}"/>
    <cellStyle name="Note 2 8 2 2" xfId="3963" xr:uid="{D59AE4E1-8C3B-46C7-9C58-EE709AA66EE1}"/>
    <cellStyle name="Note 2 8 2 3" xfId="8963" xr:uid="{56D73217-E51A-41A3-9C2A-39BB9F21675D}"/>
    <cellStyle name="Note 2 8 2 3 2" xfId="15993" xr:uid="{3F752B82-FF13-4D19-8595-62EE317F11C3}"/>
    <cellStyle name="Note 2 8 3" xfId="4416" xr:uid="{7F32189D-C28C-4340-9F80-A0C8DF335A5A}"/>
    <cellStyle name="Note 2 8 3 2" xfId="5603" xr:uid="{598ABE93-153D-4E91-A9DE-0D7148DC428D}"/>
    <cellStyle name="Note 2 8 3 3" xfId="11815" xr:uid="{789CD26D-8D66-4A12-B7B6-01181A675213}"/>
    <cellStyle name="Note 2 8 4" xfId="5954" xr:uid="{6DDC0492-9CBC-47E3-AB56-0D51D248BDB2}"/>
    <cellStyle name="Note 2 8 4 2" xfId="8013" xr:uid="{1B3A802E-1202-4D2C-9A13-EEBD80FEB05C}"/>
    <cellStyle name="Note 2 8 4 3" xfId="13137" xr:uid="{51144816-5661-475D-90A1-9DD98554536B}"/>
    <cellStyle name="Note 2 8 5" xfId="6523" xr:uid="{D2DA25CA-CF36-4DD8-B164-3698622B7087}"/>
    <cellStyle name="Note 2 8 5 2" xfId="13716" xr:uid="{257126C2-D616-4392-862B-DCD3CBA57492}"/>
    <cellStyle name="Note 2 8 6" xfId="8384" xr:uid="{02CEEAE1-1219-4678-90A6-5D4C650DE308}"/>
    <cellStyle name="Note 2 8 6 2" xfId="15412" xr:uid="{AB435CFB-A15C-49BE-A174-95305F4B6CBC}"/>
    <cellStyle name="Note 2 9" xfId="2656" xr:uid="{6613AA1B-9FE6-43B1-8006-C88F1EE9555C}"/>
    <cellStyle name="Note 2 9 2" xfId="5604" xr:uid="{6D663922-A9E7-427C-BBBB-A7ADBAFF70DD}"/>
    <cellStyle name="Note 2 9 3" xfId="9284" xr:uid="{4E2460A0-D936-42C5-BD1A-262F47212F3C}"/>
    <cellStyle name="Note 2 9 3 2" xfId="16307" xr:uid="{87DA2DA1-606B-4E33-AC02-10DA66927E6A}"/>
    <cellStyle name="Note 20" xfId="436" xr:uid="{6900DF5D-82F4-46F1-B6C5-520A0F3A99DC}"/>
    <cellStyle name="Note 20 2" xfId="804" xr:uid="{31B2BFB1-A805-467A-967D-F9586924EE15}"/>
    <cellStyle name="Note 21" xfId="454" xr:uid="{7CCD9520-E8AC-4BDC-B00F-FC230EA7A68B}"/>
    <cellStyle name="Note 21 2" xfId="818" xr:uid="{FF127818-1429-4472-B5F9-86FCB812578A}"/>
    <cellStyle name="Note 22" xfId="473" xr:uid="{F625296C-C9D9-498F-984C-E69ECDD3089F}"/>
    <cellStyle name="Note 22 2" xfId="832" xr:uid="{671ECF68-FC70-4592-B3A7-C6EFF09AE955}"/>
    <cellStyle name="Note 23" xfId="492" xr:uid="{B8CA7B25-1583-457D-8369-8500B74EA8AB}"/>
    <cellStyle name="Note 23 2" xfId="845" xr:uid="{5F69BF35-542C-4AB8-B9E1-F257EB056070}"/>
    <cellStyle name="Note 24" xfId="505" xr:uid="{ADFD6DEF-229A-4921-AF02-EF4D0C6F9C3D}"/>
    <cellStyle name="Note 24 2" xfId="858" xr:uid="{98EE80D0-3DD9-4852-8A72-CCBD31BBD2C8}"/>
    <cellStyle name="Note 25" xfId="871" xr:uid="{E33A6E74-9AC2-446D-A9D8-89C04E2B59B9}"/>
    <cellStyle name="Note 26" xfId="884" xr:uid="{03C7376B-4C9E-4521-A0CA-269F712C4ADE}"/>
    <cellStyle name="Note 27" xfId="897" xr:uid="{3F4B058A-9233-4E05-A34B-CEA6F47CBDCD}"/>
    <cellStyle name="Note 28" xfId="910" xr:uid="{2A13BFC1-5119-44AB-85A5-FA58210D0149}"/>
    <cellStyle name="Note 29" xfId="923" xr:uid="{601613AB-FDDC-4E09-B7D5-CFB6A245C5C8}"/>
    <cellStyle name="Note 3" xfId="195" xr:uid="{4EC46EE9-76ED-475C-9CD3-DBA4B0AE0906}"/>
    <cellStyle name="Note 3 10" xfId="2657" xr:uid="{FE2D3DFE-0A4C-4E63-B1D7-AB07FD60397A}"/>
    <cellStyle name="Note 3 2" xfId="563" xr:uid="{B24D8966-DD20-4484-85AA-4654BE602C1C}"/>
    <cellStyle name="Note 3 2 2" xfId="2659" xr:uid="{F609CB54-6390-4ED3-BB4C-3E83D88FFD26}"/>
    <cellStyle name="Note 3 2 2 2" xfId="2660" xr:uid="{289FAF57-7E3B-4E13-8413-13A9F4CB370A}"/>
    <cellStyle name="Note 3 2 2 2 2" xfId="2661" xr:uid="{F4B36BE2-769D-419F-80A9-8D2F2AF5C792}"/>
    <cellStyle name="Note 3 2 2 2 2 2" xfId="3964" xr:uid="{0497F67A-EE6E-4B61-A83F-9AFAEBEDAB29}"/>
    <cellStyle name="Note 3 2 2 2 2 3" xfId="9194" xr:uid="{9392E25C-9AE5-435F-BBF7-1313B7118C33}"/>
    <cellStyle name="Note 3 2 2 2 2 3 2" xfId="16224" xr:uid="{4BF36E2D-F369-48F9-A3CD-E3EEA542531F}"/>
    <cellStyle name="Note 3 2 2 2 3" xfId="4647" xr:uid="{CAEAE2E4-A255-4539-B78E-843D68E47B85}"/>
    <cellStyle name="Note 3 2 2 2 3 2" xfId="5605" xr:uid="{BA828C7D-BB5D-4F33-99E4-5D9B0BC8924E}"/>
    <cellStyle name="Note 3 2 2 2 3 3" xfId="12046" xr:uid="{CF15D8E3-1708-450B-9528-DEA2370BD6E5}"/>
    <cellStyle name="Note 3 2 2 2 4" xfId="6185" xr:uid="{DEE5F3DE-EACC-4A3B-888C-FA9442DAEAE2}"/>
    <cellStyle name="Note 3 2 2 2 4 2" xfId="8014" xr:uid="{737C4654-4018-431E-9A53-8C7EC279CE2B}"/>
    <cellStyle name="Note 3 2 2 2 4 3" xfId="13368" xr:uid="{3AA8E111-A2E1-4875-9E2B-6197BC11CE6A}"/>
    <cellStyle name="Note 3 2 2 2 5" xfId="6754" xr:uid="{D71361FD-6D0E-43EB-9806-10B44D3C43DE}"/>
    <cellStyle name="Note 3 2 2 2 5 2" xfId="13947" xr:uid="{952BAC47-EB65-45CB-BE58-E2396BC882E7}"/>
    <cellStyle name="Note 3 2 2 2 6" xfId="8615" xr:uid="{6C0256A2-7C8D-4903-B1B8-F1167CBBB1E7}"/>
    <cellStyle name="Note 3 2 2 2 6 2" xfId="15643" xr:uid="{27088BF6-8945-4160-B19E-F50A1F474FF2}"/>
    <cellStyle name="Note 3 2 2 3" xfId="2662" xr:uid="{AFDDF0ED-61BF-4F6B-AD70-6100D5E07889}"/>
    <cellStyle name="Note 3 2 2 3 2" xfId="3965" xr:uid="{F6629B0F-A948-4E5E-9E09-BF2C8845D70A}"/>
    <cellStyle name="Note 3 2 2 3 3" xfId="8905" xr:uid="{A11DBB6F-C417-463D-AF8C-4183B8517D3A}"/>
    <cellStyle name="Note 3 2 2 3 3 2" xfId="15935" xr:uid="{FBD8D6CA-41A6-4CBA-9C6D-1B81DF3F582D}"/>
    <cellStyle name="Note 3 2 2 4" xfId="4347" xr:uid="{036C900E-FA56-4C04-9170-945775E46081}"/>
    <cellStyle name="Note 3 2 2 4 2" xfId="5606" xr:uid="{99890822-1A01-422A-813D-9613B1DAC5F1}"/>
    <cellStyle name="Note 3 2 2 4 3" xfId="11749" xr:uid="{FE65F6F9-AAD0-4D32-93B0-B54AE021A11E}"/>
    <cellStyle name="Note 3 2 2 5" xfId="5896" xr:uid="{C8353181-9D0C-4110-A0A7-6F33EE402431}"/>
    <cellStyle name="Note 3 2 2 5 2" xfId="8015" xr:uid="{0C3F8143-5BAE-4120-87BB-5BF6C11CB065}"/>
    <cellStyle name="Note 3 2 2 5 3" xfId="13079" xr:uid="{96ED7C2C-EF14-4A3A-B6D7-5A529809738E}"/>
    <cellStyle name="Note 3 2 2 6" xfId="6465" xr:uid="{E10C1A0C-2648-4834-BF26-CCD898EF9208}"/>
    <cellStyle name="Note 3 2 2 6 2" xfId="13658" xr:uid="{3A0D54AD-457F-44D7-B1D1-3FA4E669D351}"/>
    <cellStyle name="Note 3 2 2 7" xfId="8326" xr:uid="{A75B657E-995E-4F6D-B5B2-335790541218}"/>
    <cellStyle name="Note 3 2 2 7 2" xfId="15354" xr:uid="{26F9D3D8-3D59-4316-A0AD-8316FA367353}"/>
    <cellStyle name="Note 3 2 3" xfId="2663" xr:uid="{B9986E39-34BF-42CA-A4DC-14AF556002B7}"/>
    <cellStyle name="Note 3 2 3 2" xfId="2664" xr:uid="{3CE6D40D-185F-4AC1-AA2F-4EE2B6994708}"/>
    <cellStyle name="Note 3 2 3 2 2" xfId="3966" xr:uid="{260F6F76-8783-46ED-8F06-3EA74418A7B9}"/>
    <cellStyle name="Note 3 2 3 2 3" xfId="9051" xr:uid="{B32E3D7A-48BB-496F-A67D-70C53CAD4689}"/>
    <cellStyle name="Note 3 2 3 2 3 2" xfId="16081" xr:uid="{D0A84A67-AD68-4511-A4EC-D704BE8BC08D}"/>
    <cellStyle name="Note 3 2 3 3" xfId="4504" xr:uid="{A6449B8B-EDAA-4770-A57D-12566D5CF069}"/>
    <cellStyle name="Note 3 2 3 3 2" xfId="5607" xr:uid="{1E9A2513-5A3F-4A1B-81CF-1F278C5A0E73}"/>
    <cellStyle name="Note 3 2 3 3 3" xfId="11903" xr:uid="{D981E2BE-A3E2-4E12-A1B8-DAF872400528}"/>
    <cellStyle name="Note 3 2 3 4" xfId="6042" xr:uid="{7EF09D27-2DD6-4CD8-8A10-2FB252A513E8}"/>
    <cellStyle name="Note 3 2 3 4 2" xfId="8016" xr:uid="{5F05D350-211F-4A78-A8ED-0A7DFB230D7C}"/>
    <cellStyle name="Note 3 2 3 4 3" xfId="13225" xr:uid="{7BA34797-4B35-46C2-8A5A-4D07DD377CEF}"/>
    <cellStyle name="Note 3 2 3 5" xfId="6611" xr:uid="{BB486EB0-D7FC-408D-9EAA-F02F95A05980}"/>
    <cellStyle name="Note 3 2 3 5 2" xfId="13804" xr:uid="{4D365784-8548-4E75-A50D-18C3CC68BF28}"/>
    <cellStyle name="Note 3 2 3 6" xfId="8472" xr:uid="{D926E4BE-91EF-4E22-8849-C4D5CC1B4A45}"/>
    <cellStyle name="Note 3 2 3 6 2" xfId="15500" xr:uid="{DD58820E-CCD3-45D6-974C-D1EBE305D704}"/>
    <cellStyle name="Note 3 2 4" xfId="2665" xr:uid="{95E7F804-A141-4D36-916A-0CB180429ADC}"/>
    <cellStyle name="Note 3 2 4 2" xfId="3967" xr:uid="{EF4F7806-0F76-4CC9-AD7B-7DD3E8319B42}"/>
    <cellStyle name="Note 3 2 4 3" xfId="9396" xr:uid="{0F60218D-22F3-4843-9A85-B63D83DE16C4}"/>
    <cellStyle name="Note 3 2 4 3 2" xfId="16379" xr:uid="{658D3DBE-662F-4CB3-BBB3-FFC87FCFEBCF}"/>
    <cellStyle name="Note 3 2 5" xfId="4202" xr:uid="{440EA4F7-026E-4E51-82B2-0BA0D6C62237}"/>
    <cellStyle name="Note 3 2 5 2" xfId="5608" xr:uid="{888236BF-D169-44A5-996F-42A02F9A9420}"/>
    <cellStyle name="Note 3 2 5 3" xfId="9485" xr:uid="{E49EBCEB-3A3B-4769-8126-8FB0A1164A85}"/>
    <cellStyle name="Note 3 2 5 3 2" xfId="16468" xr:uid="{432EB038-9A70-4B5B-84D6-A5A4FEDB1546}"/>
    <cellStyle name="Note 3 2 5 4" xfId="11604" xr:uid="{29389552-475F-47E6-8896-776931B4F452}"/>
    <cellStyle name="Note 3 2 6" xfId="5753" xr:uid="{0B56E62A-301B-417D-AE76-AFCFA1E58AE6}"/>
    <cellStyle name="Note 3 2 6 2" xfId="8017" xr:uid="{57DF9CBF-1C61-493A-AF4A-80F2A18E3A88}"/>
    <cellStyle name="Note 3 2 6 3" xfId="8762" xr:uid="{13F7B02E-0EE7-4C12-AF28-6689E3DEC438}"/>
    <cellStyle name="Note 3 2 6 3 2" xfId="15792" xr:uid="{19C735EF-CAE1-41D7-953C-90E241393E46}"/>
    <cellStyle name="Note 3 2 6 4" xfId="12936" xr:uid="{F5C282F5-7ABC-4BD5-8F8D-3C7331E1C9B5}"/>
    <cellStyle name="Note 3 2 7" xfId="6322" xr:uid="{3358797C-6140-4E17-ADF6-29A99B0682D3}"/>
    <cellStyle name="Note 3 2 7 2" xfId="13515" xr:uid="{AB14B1DB-2A7A-4C04-8CBC-B4A67F64AAEA}"/>
    <cellStyle name="Note 3 2 8" xfId="8183" xr:uid="{66050E25-D51A-47E2-BFFF-663F0C230AA0}"/>
    <cellStyle name="Note 3 2 8 2" xfId="15211" xr:uid="{BC8835C4-6D6F-4A6B-8025-02A7BBB4DCA2}"/>
    <cellStyle name="Note 3 2 9" xfId="2658" xr:uid="{F8969336-1CDF-4A24-9C66-6997F5C43BB2}"/>
    <cellStyle name="Note 3 3" xfId="2666" xr:uid="{26FFD232-AFCC-4B94-B4BF-EF77C9A65061}"/>
    <cellStyle name="Note 3 3 2" xfId="2667" xr:uid="{8F1BD5FD-F92A-4C12-9F07-0F45388AAED5}"/>
    <cellStyle name="Note 3 3 2 2" xfId="2668" xr:uid="{869D2BEC-146A-4144-8200-77E6A42826BE}"/>
    <cellStyle name="Note 3 3 2 2 2" xfId="3968" xr:uid="{56E44B96-9E91-4903-828B-3B7C0666FBB3}"/>
    <cellStyle name="Note 3 3 2 2 3" xfId="9148" xr:uid="{2E058C2D-8D96-4164-835D-18958E2E2403}"/>
    <cellStyle name="Note 3 3 2 2 3 2" xfId="16178" xr:uid="{40D7D049-DD14-4340-9C12-0A744B743D35}"/>
    <cellStyle name="Note 3 3 2 3" xfId="4601" xr:uid="{AE92A60C-CE04-415E-B9BA-3445614EFF0A}"/>
    <cellStyle name="Note 3 3 2 3 2" xfId="5609" xr:uid="{B595469D-1409-4224-9B0C-B28289AF6ADA}"/>
    <cellStyle name="Note 3 3 2 3 3" xfId="12000" xr:uid="{AAC4A2F0-F260-4904-A4CF-4B1A5C86C5AD}"/>
    <cellStyle name="Note 3 3 2 4" xfId="6139" xr:uid="{06CFF2BE-3A30-4102-A8F0-A175E9A3EFC8}"/>
    <cellStyle name="Note 3 3 2 4 2" xfId="8018" xr:uid="{6C85255E-D8D2-4DF3-8457-2FC4F1F9DE96}"/>
    <cellStyle name="Note 3 3 2 4 3" xfId="13322" xr:uid="{BD166347-8C7B-4F46-8D89-5643D33E7974}"/>
    <cellStyle name="Note 3 3 2 5" xfId="6708" xr:uid="{D4B50591-EE25-4F81-A6CE-38491797A11A}"/>
    <cellStyle name="Note 3 3 2 5 2" xfId="13901" xr:uid="{E8CD7C20-9E87-421D-870D-79EC3D4DB5E1}"/>
    <cellStyle name="Note 3 3 2 6" xfId="8569" xr:uid="{24FB53AC-55B7-45C2-B999-1EA47BE68CFF}"/>
    <cellStyle name="Note 3 3 2 6 2" xfId="15597" xr:uid="{606D12F0-C416-4774-A4C9-08519EEC55B2}"/>
    <cellStyle name="Note 3 3 3" xfId="2669" xr:uid="{3EF7A46A-A2B3-4FEE-80D8-FB321EEE81FE}"/>
    <cellStyle name="Note 3 3 3 2" xfId="3969" xr:uid="{B1EB6F04-353C-4717-B179-90B39765C589}"/>
    <cellStyle name="Note 3 3 3 3" xfId="8859" xr:uid="{B508A03B-B97D-4EB3-A681-152B36F8C05A}"/>
    <cellStyle name="Note 3 3 3 3 2" xfId="15889" xr:uid="{D4156544-6ACE-4226-9F75-9C033CF17007}"/>
    <cellStyle name="Note 3 3 4" xfId="4301" xr:uid="{BE149462-12DE-4F09-97BC-878B3EA235D4}"/>
    <cellStyle name="Note 3 3 4 2" xfId="5610" xr:uid="{73EE2FD9-93F7-4D77-922A-9957E5E2CCE7}"/>
    <cellStyle name="Note 3 3 4 3" xfId="11703" xr:uid="{F12DA586-2991-4CF1-A677-B6CA7FA51EC7}"/>
    <cellStyle name="Note 3 3 5" xfId="5850" xr:uid="{0A43EDF5-10DE-45CF-BF0B-6CC302DB9443}"/>
    <cellStyle name="Note 3 3 5 2" xfId="8019" xr:uid="{4E2F9052-05A6-496A-B5FB-AE470FE618E0}"/>
    <cellStyle name="Note 3 3 5 3" xfId="13033" xr:uid="{B1AFAFD3-A5B7-4CDB-8714-ED0E72DEE9B7}"/>
    <cellStyle name="Note 3 3 6" xfId="6419" xr:uid="{B03911A1-7C8A-41D6-B146-BA0E948F4E6D}"/>
    <cellStyle name="Note 3 3 6 2" xfId="13612" xr:uid="{884559D2-117E-4411-8746-E7CED407F126}"/>
    <cellStyle name="Note 3 3 7" xfId="8280" xr:uid="{D927408C-CE26-4497-9FC6-294A10331950}"/>
    <cellStyle name="Note 3 3 7 2" xfId="15308" xr:uid="{B4484385-CE66-4C4F-A4A3-E305D80A1A1B}"/>
    <cellStyle name="Note 3 4" xfId="2670" xr:uid="{4E78D30A-A86A-43D2-9188-82A4619D6C71}"/>
    <cellStyle name="Note 3 4 2" xfId="2671" xr:uid="{62FFB1A4-CEAF-40FD-9FA2-0B34E3C9F5F9}"/>
    <cellStyle name="Note 3 4 2 2" xfId="3970" xr:uid="{7F82BF6A-DB61-4EBA-A691-0400FC0223CC}"/>
    <cellStyle name="Note 3 4 2 3" xfId="9005" xr:uid="{19F4A8B5-065B-40DF-A086-DF563E9E4CE5}"/>
    <cellStyle name="Note 3 4 2 3 2" xfId="16035" xr:uid="{3CA6A33A-87C0-479C-B851-B15A5EC08A56}"/>
    <cellStyle name="Note 3 4 3" xfId="4458" xr:uid="{19366407-D933-48B9-B3DD-E892EF8B8A90}"/>
    <cellStyle name="Note 3 4 3 2" xfId="5611" xr:uid="{738987DC-19CC-43CA-AC59-0641C042C7A2}"/>
    <cellStyle name="Note 3 4 3 3" xfId="11857" xr:uid="{D199A7B0-82A1-4461-A309-7A352F61C384}"/>
    <cellStyle name="Note 3 4 4" xfId="5996" xr:uid="{DB9417AE-F709-4873-A1EC-ACC07A30F026}"/>
    <cellStyle name="Note 3 4 4 2" xfId="8020" xr:uid="{ACEDBFFE-8AD1-4EC3-9336-5B88C1EF41C6}"/>
    <cellStyle name="Note 3 4 4 3" xfId="13179" xr:uid="{08E6247D-67E9-427C-84D5-AD53D551E5DD}"/>
    <cellStyle name="Note 3 4 5" xfId="6565" xr:uid="{0280B15D-10C5-437D-9FE5-558CB0D99054}"/>
    <cellStyle name="Note 3 4 5 2" xfId="13758" xr:uid="{70539329-564C-42B5-AD21-056504A9CAE3}"/>
    <cellStyle name="Note 3 4 6" xfId="8426" xr:uid="{D2CB4A74-5418-4F11-8D09-C1539C53C47A}"/>
    <cellStyle name="Note 3 4 6 2" xfId="15454" xr:uid="{FA63397C-31E1-4092-874C-7AB733797B52}"/>
    <cellStyle name="Note 3 5" xfId="2672" xr:uid="{6BBA282C-498E-4C85-ADFF-D06B346ACFCF}"/>
    <cellStyle name="Note 3 5 2" xfId="3971" xr:uid="{6451EF06-581A-4166-B62F-8C2E0B2B933D}"/>
    <cellStyle name="Note 3 5 3" xfId="9350" xr:uid="{E419F0C2-1829-4F20-8184-0009D69079AC}"/>
    <cellStyle name="Note 3 5 3 2" xfId="16333" xr:uid="{D4DA7F8D-2CEC-4062-A436-41A2B1033713}"/>
    <cellStyle name="Note 3 6" xfId="4133" xr:uid="{E609087A-9812-430E-8BBD-BD08695207C9}"/>
    <cellStyle name="Note 3 6 2" xfId="5612" xr:uid="{9C0D1614-1EB1-4915-B44E-EACDA41433F0}"/>
    <cellStyle name="Note 3 6 3" xfId="9439" xr:uid="{9C3369B4-80D0-48DC-95A7-1B267903B6EE}"/>
    <cellStyle name="Note 3 6 3 2" xfId="16422" xr:uid="{EF69AE19-F69F-48A5-8A16-212B27B379A8}"/>
    <cellStyle name="Note 3 6 4" xfId="11535" xr:uid="{7299549C-54C8-4A34-AB60-3A4C50358EDB}"/>
    <cellStyle name="Note 3 7" xfId="5707" xr:uid="{A9D1D61F-897E-4BC9-B4B4-E2F8E2262721}"/>
    <cellStyle name="Note 3 7 2" xfId="8021" xr:uid="{091C70CE-BC89-4581-8752-A69140086637}"/>
    <cellStyle name="Note 3 7 3" xfId="8716" xr:uid="{346E0C8B-E628-464F-93F5-E10047546590}"/>
    <cellStyle name="Note 3 7 3 2" xfId="15746" xr:uid="{7C999B17-9543-445F-9D75-57C33231DC62}"/>
    <cellStyle name="Note 3 7 4" xfId="12890" xr:uid="{63154F48-2D0A-4CEA-8EE8-7D1AD7B195A1}"/>
    <cellStyle name="Note 3 8" xfId="6276" xr:uid="{D525E287-EB07-4D4E-8452-84511926746C}"/>
    <cellStyle name="Note 3 8 2" xfId="13469" xr:uid="{ABA6E512-DDF7-482F-9FA7-A45BC3582626}"/>
    <cellStyle name="Note 3 9" xfId="8137" xr:uid="{EBBD26DF-E88B-4F03-886A-3430A1187B59}"/>
    <cellStyle name="Note 3 9 2" xfId="15165" xr:uid="{EB6C2D5C-F85F-4CA6-B476-CA7F435A49BC}"/>
    <cellStyle name="Note 30" xfId="938" xr:uid="{82774896-61E8-4F4E-B0BC-6188B18B41B0}"/>
    <cellStyle name="Note 31" xfId="951" xr:uid="{3AAE8C00-61DE-45C7-B8A2-4600F3DC5C29}"/>
    <cellStyle name="Note 32" xfId="964" xr:uid="{32DF14CB-6B81-4FBC-AC03-1997A92DC793}"/>
    <cellStyle name="Note 33" xfId="977" xr:uid="{C980594A-7EAD-4F39-B901-B170BA4F7028}"/>
    <cellStyle name="Note 34" xfId="990" xr:uid="{24025335-B72F-45E9-A5D1-CE03CF1EFAD2}"/>
    <cellStyle name="Note 35" xfId="1003" xr:uid="{F73734B9-6152-4CE8-B4C0-3B5255DFE45C}"/>
    <cellStyle name="Note 36" xfId="1016" xr:uid="{E785B076-CEDC-4333-92A7-B6B8E7941A61}"/>
    <cellStyle name="Note 37" xfId="1032" xr:uid="{DCE5EFB5-5E0F-4C9F-807A-88D0C59EDA77}"/>
    <cellStyle name="Note 38" xfId="1051" xr:uid="{4303C4E0-4753-4F0F-890F-90B63957ED88}"/>
    <cellStyle name="Note 39" xfId="1071" xr:uid="{6CE66F9A-9B05-48B0-9CDD-8D1CEC54E5E5}"/>
    <cellStyle name="Note 4" xfId="224" xr:uid="{456949A5-A426-4E5A-B907-26DEAC57BFD1}"/>
    <cellStyle name="Note 4 2" xfId="591" xr:uid="{05DFC294-AE72-44F2-AFB7-0FAB6FCA41B4}"/>
    <cellStyle name="Note 5" xfId="237" xr:uid="{89EB7A6F-872B-45C1-BD74-DF2707CA905F}"/>
    <cellStyle name="Note 5 2" xfId="604" xr:uid="{5BB93AD2-C93A-4985-A8F3-9F138EEAC4D1}"/>
    <cellStyle name="Note 6" xfId="250" xr:uid="{611A5F01-C506-430D-AD49-54B250AA7B43}"/>
    <cellStyle name="Note 6 2" xfId="617" xr:uid="{B0515C20-8FD4-4533-AF1D-51F82CE4EF06}"/>
    <cellStyle name="Note 7" xfId="266" xr:uid="{36B27601-CFDD-41ED-8CE1-1831E80F2332}"/>
    <cellStyle name="Note 7 2" xfId="632" xr:uid="{D61AA120-CD0C-43C4-8D7C-F00956A0FC2E}"/>
    <cellStyle name="Note 8" xfId="280" xr:uid="{CB77E848-8836-4EED-9049-D3347A9D8812}"/>
    <cellStyle name="Note 8 2" xfId="646" xr:uid="{8AF35855-CC72-4F51-ACA4-9577E14264D0}"/>
    <cellStyle name="Note 9" xfId="293" xr:uid="{CE28D7FC-CFDE-454A-AB94-80A37ABAD58E}"/>
    <cellStyle name="Note 9 2" xfId="659" xr:uid="{B708B287-AD53-48DF-940C-92AB6F02E4C3}"/>
    <cellStyle name="Output" xfId="18" builtinId="21" customBuiltin="1"/>
    <cellStyle name="Output 10" xfId="2674" xr:uid="{39DE9FDB-499F-4F3C-A9BE-7D64A7346344}"/>
    <cellStyle name="Output 11" xfId="2675" xr:uid="{A9182CBF-E882-4EB1-AC3D-65F223A3AD1E}"/>
    <cellStyle name="Output 12" xfId="2844" xr:uid="{18972D2C-C119-4030-A097-A0730F5C311E}"/>
    <cellStyle name="Output 12 2" xfId="8022" xr:uid="{BF2A7C92-128B-4B52-BA3E-9FD4F00AB692}"/>
    <cellStyle name="Output 13" xfId="3972" xr:uid="{2EFC6D75-24B3-4019-8168-9A528929490F}"/>
    <cellStyle name="Output 14" xfId="2673" xr:uid="{7E39D547-E45B-40BC-90B9-42B57DDEBE41}"/>
    <cellStyle name="Output 2" xfId="1130" xr:uid="{D5B8B737-8E14-4066-9E07-9F474A9461B5}"/>
    <cellStyle name="Output 2 2" xfId="9548" xr:uid="{EEBC3C81-6FCA-497B-AD06-49D8FD967E86}"/>
    <cellStyle name="Output 2 3" xfId="2676" xr:uid="{5B385025-484E-405C-A3AB-8D58FDED665B}"/>
    <cellStyle name="Output 3" xfId="2677" xr:uid="{20257D66-3497-4E54-8D08-5133C4404B17}"/>
    <cellStyle name="Output 3 2" xfId="2678" xr:uid="{5ACB9BF4-6853-44CB-98AD-87D65A68AB41}"/>
    <cellStyle name="Output 4" xfId="2679" xr:uid="{13BEF58B-B53A-435E-8FA8-C9E63358B656}"/>
    <cellStyle name="Output 4 2" xfId="5614" xr:uid="{077B25FF-DAB1-4E89-ACDC-BB5928B90960}"/>
    <cellStyle name="Output 4 3" xfId="5613" xr:uid="{1E92816C-A5CC-43D3-A16B-682897FA0301}"/>
    <cellStyle name="Output 5" xfId="2680" xr:uid="{BFCF50BD-ABBD-4185-B522-6E9D60A966C5}"/>
    <cellStyle name="Output 5 2" xfId="2681" xr:uid="{BFBFC377-887F-4553-AA7B-11838151B9A1}"/>
    <cellStyle name="Output 6" xfId="2682" xr:uid="{7686FF7A-993E-4FC4-AEDD-6ECBD8A94847}"/>
    <cellStyle name="Output 7" xfId="2683" xr:uid="{0C218D31-61DE-4B50-8815-9055326785C4}"/>
    <cellStyle name="Output 8" xfId="2684" xr:uid="{47811E4C-4234-4FDA-84F7-31AE07510733}"/>
    <cellStyle name="Output 9" xfId="2685" xr:uid="{3B41A094-0FC0-4FB6-A372-6A3287C194BB}"/>
    <cellStyle name="Percent" xfId="2" builtinId="5"/>
    <cellStyle name="Percent 10" xfId="44" xr:uid="{00000000-0005-0000-0000-00009C000000}"/>
    <cellStyle name="Percent 10 2" xfId="712" xr:uid="{709A61FC-C340-40BF-834D-C96EA2AD9033}"/>
    <cellStyle name="Percent 11" xfId="181" xr:uid="{00000000-0005-0000-0000-000097000000}"/>
    <cellStyle name="Percent 12" xfId="1106" xr:uid="{0ABE471B-3927-42EE-8AA3-C9ADFD935564}"/>
    <cellStyle name="Percent 13" xfId="1121" xr:uid="{39BC2BC2-C3DF-47DE-8CBD-16933E113F4C}"/>
    <cellStyle name="Percent 2" xfId="65" xr:uid="{00000000-0005-0000-0000-00009D000000}"/>
    <cellStyle name="Percent 2 10" xfId="2687" xr:uid="{C88332B8-CE32-484F-B8A2-08CF26DC27B6}"/>
    <cellStyle name="Percent 2 11" xfId="2688" xr:uid="{FD6E2723-DE31-485B-959A-B8C80E3BD324}"/>
    <cellStyle name="Percent 2 11 2" xfId="5615" xr:uid="{0F4E507C-AF09-43E4-9EE7-895ADAB74A20}"/>
    <cellStyle name="Percent 2 11 3" xfId="9286" xr:uid="{DB6C4559-3977-4A2A-94B1-31CFFF2C45C5}"/>
    <cellStyle name="Percent 2 11 3 2" xfId="16309" xr:uid="{50139F14-AEAF-4462-A350-E3C614C1DF25}"/>
    <cellStyle name="Percent 2 12" xfId="2689" xr:uid="{DC7FE77D-5B43-4A46-8B96-0DA473AB7951}"/>
    <cellStyle name="Percent 2 12 2" xfId="5617" xr:uid="{FDB866BC-35F1-4642-B6CF-63AD3D6EB9AE}"/>
    <cellStyle name="Percent 2 12 3" xfId="5616" xr:uid="{07FEB372-E176-4B31-83D5-9A705BBA9454}"/>
    <cellStyle name="Percent 2 12 3 2" xfId="12841" xr:uid="{C334C05A-C050-41E7-9258-33B5E7F69A5D}"/>
    <cellStyle name="Percent 2 12 4" xfId="9344" xr:uid="{1D524E98-66DD-406C-91F7-922FCCFE0CB4}"/>
    <cellStyle name="Percent 2 12 4 2" xfId="16327" xr:uid="{9F81BEDD-08B1-468D-A1D7-358F0949CDDF}"/>
    <cellStyle name="Percent 2 13" xfId="2690" xr:uid="{E880D9C1-EE79-4703-B91A-477AE6FB5BDA}"/>
    <cellStyle name="Percent 2 13 2" xfId="9433" xr:uid="{F04AF98F-6C32-43EC-8196-164EBA9538C1}"/>
    <cellStyle name="Percent 2 13 2 2" xfId="16416" xr:uid="{B99166EA-D417-4C97-9C86-905F22A1BB13}"/>
    <cellStyle name="Percent 2 14" xfId="2691" xr:uid="{142F51CF-4F49-40CE-AC37-31B7C24614A5}"/>
    <cellStyle name="Percent 2 14 2" xfId="2692" xr:uid="{16D84C08-962F-4D8A-9737-A82274DD0B39}"/>
    <cellStyle name="Percent 2 14 2 2" xfId="3975" xr:uid="{DB28E371-D2AE-4818-8994-0ADDF06BB36F}"/>
    <cellStyle name="Percent 2 14 3" xfId="3974" xr:uid="{84A28E9E-C09C-4064-951C-964B32C0187A}"/>
    <cellStyle name="Percent 2 14 4" xfId="9522" xr:uid="{64C73A41-5D69-45F5-B26B-F16900673EC3}"/>
    <cellStyle name="Percent 2 14 4 2" xfId="16505" xr:uid="{D677F540-A0A6-4C5C-81A5-4068DF15679E}"/>
    <cellStyle name="Percent 2 15" xfId="2693" xr:uid="{D28F09FA-8F40-4CDC-8F2D-606542866ACE}"/>
    <cellStyle name="Percent 2 15 2" xfId="3976" xr:uid="{5BC7E234-ACD5-43AD-B889-8C24D6883009}"/>
    <cellStyle name="Percent 2 15 3" xfId="8676" xr:uid="{0C613929-47EC-4BA0-9765-57FDEEAC81BA}"/>
    <cellStyle name="Percent 2 15 3 2" xfId="15706" xr:uid="{B85883AF-49B2-40E1-BAB1-3505868806E0}"/>
    <cellStyle name="Percent 2 16" xfId="2694" xr:uid="{82564441-CE01-40EF-8FC9-1A0DC2C10BBB}"/>
    <cellStyle name="Percent 2 16 2" xfId="3977" xr:uid="{05263AED-7808-4944-8A79-8A6406464340}"/>
    <cellStyle name="Percent 2 17" xfId="2695" xr:uid="{B177DEF6-A241-4430-9552-D8F531ABAEEA}"/>
    <cellStyle name="Percent 2 17 2" xfId="3978" xr:uid="{4F2F063E-DD2F-4513-AE28-009CAE167D6E}"/>
    <cellStyle name="Percent 2 18" xfId="2696" xr:uid="{B00DFCBA-1627-4BE6-A1D3-C00C7BD1B9E3}"/>
    <cellStyle name="Percent 2 18 2" xfId="3979" xr:uid="{30B33BC9-F6F4-481C-94B0-C6DB9AC19DDD}"/>
    <cellStyle name="Percent 2 19" xfId="2697" xr:uid="{CB5FE950-7CFC-459F-A2E1-FDFEB1EF1ABF}"/>
    <cellStyle name="Percent 2 19 2" xfId="3980" xr:uid="{80AE6D9F-7135-465F-88F9-1DEE7BC6ED1B}"/>
    <cellStyle name="Percent 2 2" xfId="105" xr:uid="{00000000-0005-0000-0000-00009E000000}"/>
    <cellStyle name="Percent 2 2 10" xfId="3981" xr:uid="{46AB51ED-E039-45C8-B76B-FAAF278A29F3}"/>
    <cellStyle name="Percent 2 2 11" xfId="4045" xr:uid="{0C45FC1F-04B2-4E44-B8A5-9F4DF41AFAC9}"/>
    <cellStyle name="Percent 2 2 11 2" xfId="5618" xr:uid="{E68DD944-00DA-41C3-8DAE-AEDE3CC7BB0C}"/>
    <cellStyle name="Percent 2 2 11 2 2" xfId="12842" xr:uid="{286420B0-6F6B-455B-9858-B533A486A136}"/>
    <cellStyle name="Percent 2 2 11 3" xfId="8023" xr:uid="{2B8A1DAF-C3FF-4E3B-A952-F852834684F2}"/>
    <cellStyle name="Percent 2 2 12" xfId="4162" xr:uid="{E9133633-32BE-4022-BA74-5D67DECBA775}"/>
    <cellStyle name="Percent 2 2 12 2" xfId="11564" xr:uid="{C3F61018-856A-4C6D-BADA-D21C4A23D833}"/>
    <cellStyle name="Percent 2 2 13" xfId="5724" xr:uid="{754EA23E-F420-47C4-AB09-745F8226A177}"/>
    <cellStyle name="Percent 2 2 13 2" xfId="12907" xr:uid="{1E272516-F6C6-401D-B1C8-E3D3BCA1325F}"/>
    <cellStyle name="Percent 2 2 14" xfId="6293" xr:uid="{5B691F3A-DF1C-49DA-88B4-DC83919B584D}"/>
    <cellStyle name="Percent 2 2 14 2" xfId="13486" xr:uid="{3E63D9CD-B53B-4C74-9809-22FFE066AEE9}"/>
    <cellStyle name="Percent 2 2 15" xfId="8154" xr:uid="{53E653F5-3747-4863-A717-0E06C10F4EE3}"/>
    <cellStyle name="Percent 2 2 15 2" xfId="15182" xr:uid="{92B37237-6519-4821-8F91-A5E58F99CA27}"/>
    <cellStyle name="Percent 2 2 16" xfId="2698" xr:uid="{50CBD133-7D8C-4332-AB7D-B7456E12086E}"/>
    <cellStyle name="Percent 2 2 2" xfId="2699" xr:uid="{3111D3B9-3A98-474D-A0EE-1F5B165E0170}"/>
    <cellStyle name="Percent 2 2 2 2" xfId="2700" xr:uid="{9EE6DE83-DA3B-4C5C-8C9F-A439B87B4A9A}"/>
    <cellStyle name="Percent 2 2 2 2 2" xfId="2701" xr:uid="{B1FD7C04-C4C4-4697-80CB-029B301971E1}"/>
    <cellStyle name="Percent 2 2 2 2 2 2" xfId="2702" xr:uid="{10A43547-28CC-4A67-B133-43B974EB06BE}"/>
    <cellStyle name="Percent 2 2 2 2 2 2 2" xfId="3982" xr:uid="{EB87F6A1-24F1-43BE-A6CD-4F0FC4834A55}"/>
    <cellStyle name="Percent 2 2 2 2 2 2 3" xfId="9211" xr:uid="{F024F39E-AE72-4DC8-A124-58E08C221905}"/>
    <cellStyle name="Percent 2 2 2 2 2 2 3 2" xfId="16241" xr:uid="{7C0F7E20-EF30-437E-AB67-BD54C9D1A2FC}"/>
    <cellStyle name="Percent 2 2 2 2 2 3" xfId="4664" xr:uid="{10AD6051-B42E-487C-B597-9AE42E44DF20}"/>
    <cellStyle name="Percent 2 2 2 2 2 3 2" xfId="5619" xr:uid="{5C41FF89-CE01-4581-8558-FB3C7C73027E}"/>
    <cellStyle name="Percent 2 2 2 2 2 3 3" xfId="12063" xr:uid="{3AC9B8FB-BCF3-4E31-8179-3E9988E572AE}"/>
    <cellStyle name="Percent 2 2 2 2 2 4" xfId="6202" xr:uid="{76F4D6EB-6F2A-44B2-8A0B-31C2694356D0}"/>
    <cellStyle name="Percent 2 2 2 2 2 4 2" xfId="8024" xr:uid="{2FD37A33-8A14-41F8-B35E-B79F708FFF37}"/>
    <cellStyle name="Percent 2 2 2 2 2 4 3" xfId="13385" xr:uid="{107E7F5D-9102-4237-8066-F1D840623CDD}"/>
    <cellStyle name="Percent 2 2 2 2 2 5" xfId="6771" xr:uid="{9C207412-3FF3-4627-8B6A-AE67B09D8ADB}"/>
    <cellStyle name="Percent 2 2 2 2 2 5 2" xfId="13964" xr:uid="{D807673C-D79E-428F-8266-B88ED799DFFE}"/>
    <cellStyle name="Percent 2 2 2 2 2 6" xfId="8632" xr:uid="{899B100C-7F52-4C2F-8EFD-A313F75B829E}"/>
    <cellStyle name="Percent 2 2 2 2 2 6 2" xfId="15660" xr:uid="{F2006B0F-1F42-46AF-9D0F-BE035D0EA977}"/>
    <cellStyle name="Percent 2 2 2 2 3" xfId="2703" xr:uid="{199200C3-A192-4060-BD0C-45B0F4E733AF}"/>
    <cellStyle name="Percent 2 2 2 2 3 2" xfId="3983" xr:uid="{663785D6-4512-4AD3-8921-4CF1A6C81F43}"/>
    <cellStyle name="Percent 2 2 2 2 3 3" xfId="8922" xr:uid="{FE70F61D-9E5C-45DA-816A-E2168E3D4825}"/>
    <cellStyle name="Percent 2 2 2 2 3 3 2" xfId="15952" xr:uid="{70D21ADF-98B2-4383-8D9F-7AC4D4C140DD}"/>
    <cellStyle name="Percent 2 2 2 2 4" xfId="4364" xr:uid="{5890692E-3EF3-4511-984C-3E60A4ABEAFA}"/>
    <cellStyle name="Percent 2 2 2 2 4 2" xfId="5620" xr:uid="{86961C2E-BEE1-496D-8B83-165620F37E38}"/>
    <cellStyle name="Percent 2 2 2 2 4 3" xfId="11766" xr:uid="{4A1E5653-2286-4B9F-AE76-ACF59F757659}"/>
    <cellStyle name="Percent 2 2 2 2 5" xfId="5913" xr:uid="{3B37E32C-BCA0-4F2F-95E8-E8CC4F96401F}"/>
    <cellStyle name="Percent 2 2 2 2 5 2" xfId="8025" xr:uid="{1E8416F7-400F-4B64-8252-9E5A70415E66}"/>
    <cellStyle name="Percent 2 2 2 2 5 3" xfId="13096" xr:uid="{32300309-3EAD-4EFB-A118-40E0921AE1A1}"/>
    <cellStyle name="Percent 2 2 2 2 6" xfId="6482" xr:uid="{F697BAE0-02FF-4734-8095-10CE0A890B2D}"/>
    <cellStyle name="Percent 2 2 2 2 6 2" xfId="13675" xr:uid="{5DFA382B-325C-465E-B315-1E63E7B850D2}"/>
    <cellStyle name="Percent 2 2 2 2 7" xfId="8343" xr:uid="{DF0746F5-D633-4136-976F-5AA31A35652A}"/>
    <cellStyle name="Percent 2 2 2 2 7 2" xfId="15371" xr:uid="{780EB200-A03F-4E00-9B60-30CD06E1A7D9}"/>
    <cellStyle name="Percent 2 2 2 3" xfId="2704" xr:uid="{53DF6F0C-C5A4-4D32-93B6-994FB0D1D84B}"/>
    <cellStyle name="Percent 2 2 2 3 2" xfId="2705" xr:uid="{F4EB432A-647D-43D3-AC06-CBB40489600A}"/>
    <cellStyle name="Percent 2 2 2 3 2 2" xfId="3984" xr:uid="{08BD9EE4-A2CD-4494-9E55-05D7148D1093}"/>
    <cellStyle name="Percent 2 2 2 3 2 3" xfId="9068" xr:uid="{89997E2C-B01A-462B-973C-EE2D4A07E647}"/>
    <cellStyle name="Percent 2 2 2 3 2 3 2" xfId="16098" xr:uid="{1DEA941E-D87E-4790-A98D-8C46CA4BEEAE}"/>
    <cellStyle name="Percent 2 2 2 3 3" xfId="4521" xr:uid="{F3251724-4983-4C4B-A01B-0C8E29D0808B}"/>
    <cellStyle name="Percent 2 2 2 3 3 2" xfId="5621" xr:uid="{34D8BE4B-9183-4942-A919-F4C238AC821F}"/>
    <cellStyle name="Percent 2 2 2 3 3 3" xfId="11920" xr:uid="{4CBAA834-5C58-4E3D-B9F9-220048CAD424}"/>
    <cellStyle name="Percent 2 2 2 3 4" xfId="6059" xr:uid="{5435A981-E7AC-4800-AD75-3D71C80E8A91}"/>
    <cellStyle name="Percent 2 2 2 3 4 2" xfId="8026" xr:uid="{5E081188-C493-47B3-BEDB-036B391C8F73}"/>
    <cellStyle name="Percent 2 2 2 3 4 3" xfId="13242" xr:uid="{566B6F7E-FF51-48C0-A96C-156105E3767C}"/>
    <cellStyle name="Percent 2 2 2 3 5" xfId="6628" xr:uid="{BC0AD07B-3661-446C-83C1-D5AB26936CED}"/>
    <cellStyle name="Percent 2 2 2 3 5 2" xfId="13821" xr:uid="{E5A3E8A3-79F3-4ED6-8177-66E69AC56A02}"/>
    <cellStyle name="Percent 2 2 2 3 6" xfId="8489" xr:uid="{DEEB744F-3B38-4A5A-BAD4-2EA4F105139F}"/>
    <cellStyle name="Percent 2 2 2 3 6 2" xfId="15517" xr:uid="{C9784D6C-E4DB-42E6-A0B6-63E2635A9118}"/>
    <cellStyle name="Percent 2 2 2 4" xfId="2706" xr:uid="{26A1D197-269A-4B8A-AF39-C0FE042E0330}"/>
    <cellStyle name="Percent 2 2 2 4 2" xfId="9413" xr:uid="{A33C883E-33D5-4283-9594-31685561727F}"/>
    <cellStyle name="Percent 2 2 2 4 2 2" xfId="16396" xr:uid="{682B289C-388F-4BDE-A776-92694961A811}"/>
    <cellStyle name="Percent 2 2 2 5" xfId="2707" xr:uid="{7DFD050B-2225-450F-A98F-EDC4BB38ACAA}"/>
    <cellStyle name="Percent 2 2 2 5 2" xfId="3985" xr:uid="{F3BCDC1E-5B4F-4929-94EA-902E76335171}"/>
    <cellStyle name="Percent 2 2 2 5 3" xfId="9502" xr:uid="{96218175-C385-4987-8DF4-D866A2ADD244}"/>
    <cellStyle name="Percent 2 2 2 5 3 2" xfId="16485" xr:uid="{8A803034-F6FB-4863-86BF-08FB3F65BD1A}"/>
    <cellStyle name="Percent 2 2 2 6" xfId="4219" xr:uid="{24291913-2979-4735-ACF9-44EECAE51D94}"/>
    <cellStyle name="Percent 2 2 2 6 2" xfId="5622" xr:uid="{891176AA-FDA5-40A9-9A2A-FDAE783D20CD}"/>
    <cellStyle name="Percent 2 2 2 6 3" xfId="8779" xr:uid="{FFB437E9-5BBA-4750-8475-B950E405D64B}"/>
    <cellStyle name="Percent 2 2 2 6 3 2" xfId="15809" xr:uid="{E8E92476-454E-4D46-A9BA-D9B959065A42}"/>
    <cellStyle name="Percent 2 2 2 6 4" xfId="11621" xr:uid="{0A19994C-0EB8-468A-851B-B568E9510D76}"/>
    <cellStyle name="Percent 2 2 2 7" xfId="5770" xr:uid="{73957D04-2FD2-41BF-A470-4E0C04DCEF49}"/>
    <cellStyle name="Percent 2 2 2 7 2" xfId="8027" xr:uid="{8BEA46D9-E8BD-48C7-B333-83942F187A90}"/>
    <cellStyle name="Percent 2 2 2 7 3" xfId="12953" xr:uid="{BA7A8945-3797-479E-81AF-C6FD5353118D}"/>
    <cellStyle name="Percent 2 2 2 8" xfId="6339" xr:uid="{69686503-C4BA-4950-BB83-6959AAC43F87}"/>
    <cellStyle name="Percent 2 2 2 8 2" xfId="13532" xr:uid="{B068B7A5-5FDC-456F-814D-351A0A30D4A7}"/>
    <cellStyle name="Percent 2 2 2 9" xfId="8200" xr:uid="{92938579-4555-4E5F-AEAE-88185178C25A}"/>
    <cellStyle name="Percent 2 2 2 9 2" xfId="15228" xr:uid="{61A632DF-F6DB-4B45-B5A6-50481724AAAF}"/>
    <cellStyle name="Percent 2 2 3" xfId="2708" xr:uid="{9ABA0C6C-1984-4B92-89C5-D9BE797DCD30}"/>
    <cellStyle name="Percent 2 2 3 2" xfId="2709" xr:uid="{5B084194-2D86-4920-BC44-3677B4E72BF3}"/>
    <cellStyle name="Percent 2 2 3 2 2" xfId="2710" xr:uid="{95A9BAE6-ED0F-40A6-91BF-5485C84DCA2D}"/>
    <cellStyle name="Percent 2 2 3 2 2 2" xfId="3986" xr:uid="{08F840D8-E104-46D1-8326-6764D0347454}"/>
    <cellStyle name="Percent 2 2 3 2 2 3" xfId="9165" xr:uid="{11E31283-AF03-4631-8A8D-72B212A5C116}"/>
    <cellStyle name="Percent 2 2 3 2 2 3 2" xfId="16195" xr:uid="{F33468F4-94A9-48AB-ADA4-A5296ABDAB2B}"/>
    <cellStyle name="Percent 2 2 3 2 3" xfId="4618" xr:uid="{0523A371-4005-4E88-BE1C-74762B939E5D}"/>
    <cellStyle name="Percent 2 2 3 2 3 2" xfId="5623" xr:uid="{900CDDDA-39D5-4463-978C-662CC58750B5}"/>
    <cellStyle name="Percent 2 2 3 2 3 3" xfId="12017" xr:uid="{D5F3B6AD-60FA-44B7-B2EC-74E2651E4DBC}"/>
    <cellStyle name="Percent 2 2 3 2 4" xfId="6156" xr:uid="{1FCC33E3-F9C8-40F3-AC41-733B91357197}"/>
    <cellStyle name="Percent 2 2 3 2 4 2" xfId="8028" xr:uid="{5A3672F7-9EC7-4CA2-B3B5-1DF338E8C43F}"/>
    <cellStyle name="Percent 2 2 3 2 4 3" xfId="13339" xr:uid="{10B1B56C-1FAD-42F9-8E0D-C1D1234FBF12}"/>
    <cellStyle name="Percent 2 2 3 2 5" xfId="6725" xr:uid="{197CFFDA-BCCB-4212-A927-1216168B8453}"/>
    <cellStyle name="Percent 2 2 3 2 5 2" xfId="13918" xr:uid="{71CEE4ED-A6EC-436C-97C6-B59093D6871F}"/>
    <cellStyle name="Percent 2 2 3 2 6" xfId="8586" xr:uid="{EB410AC9-7456-45EE-8710-0249D6CDCE9F}"/>
    <cellStyle name="Percent 2 2 3 2 6 2" xfId="15614" xr:uid="{7FEE7430-23C5-44A7-A8C5-FFD8C79EFCE6}"/>
    <cellStyle name="Percent 2 2 3 3" xfId="2711" xr:uid="{EF022E4E-86E7-4CD3-9B0E-8E95E2A5B765}"/>
    <cellStyle name="Percent 2 2 3 3 2" xfId="3987" xr:uid="{06AAFC49-0D94-4C36-A45A-AF9D5FE230E7}"/>
    <cellStyle name="Percent 2 2 3 3 3" xfId="8876" xr:uid="{0AE10754-F95C-499F-B8BF-09CE58725831}"/>
    <cellStyle name="Percent 2 2 3 3 3 2" xfId="15906" xr:uid="{7E2C6FEF-B0A0-4E5E-ACF2-04BE7A6E9A52}"/>
    <cellStyle name="Percent 2 2 3 4" xfId="4318" xr:uid="{AB37FC7B-FE6C-4122-B955-DA414AED2BC2}"/>
    <cellStyle name="Percent 2 2 3 4 2" xfId="5624" xr:uid="{99E26EB0-1E53-4F8A-928B-F073D02151E6}"/>
    <cellStyle name="Percent 2 2 3 4 3" xfId="11720" xr:uid="{7C8D645D-1765-4799-89CC-363749BD595E}"/>
    <cellStyle name="Percent 2 2 3 5" xfId="5867" xr:uid="{141765CD-ACA2-4FF7-A76C-C43ECF344617}"/>
    <cellStyle name="Percent 2 2 3 5 2" xfId="8029" xr:uid="{A6307718-61C4-4E08-8CDB-60FA29C498FE}"/>
    <cellStyle name="Percent 2 2 3 5 3" xfId="13050" xr:uid="{2DB8719D-35C2-4F2A-B6D1-666AC7072A93}"/>
    <cellStyle name="Percent 2 2 3 6" xfId="6436" xr:uid="{704C0ACF-A174-4624-8BCD-B56231E68333}"/>
    <cellStyle name="Percent 2 2 3 6 2" xfId="13629" xr:uid="{2C3D889A-537F-405D-9511-CE676903E8B2}"/>
    <cellStyle name="Percent 2 2 3 7" xfId="8297" xr:uid="{0FFD1362-5CA3-45A2-8BA5-0E573F38E55E}"/>
    <cellStyle name="Percent 2 2 3 7 2" xfId="15325" xr:uid="{FEFEE941-E7EE-46EF-A112-A09EB5838893}"/>
    <cellStyle name="Percent 2 2 4" xfId="2712" xr:uid="{89B316C5-6F1C-4AFD-B9DE-4C3526BA42E4}"/>
    <cellStyle name="Percent 2 2 4 2" xfId="2713" xr:uid="{3BC9966D-C133-405C-81D1-548F303818A0}"/>
    <cellStyle name="Percent 2 2 4 2 2" xfId="3989" xr:uid="{8D095D0F-E571-4794-88BD-F5B7261E16E9}"/>
    <cellStyle name="Percent 2 2 4 2 3" xfId="9022" xr:uid="{CB2F4012-CEEB-483C-986C-86E5A35AFD57}"/>
    <cellStyle name="Percent 2 2 4 2 3 2" xfId="16052" xr:uid="{3F16344E-8C68-4E6A-BCE3-3A7FF0536EBB}"/>
    <cellStyle name="Percent 2 2 4 3" xfId="4475" xr:uid="{57300853-18A8-4DFC-AC56-825A10A82E7D}"/>
    <cellStyle name="Percent 2 2 4 3 2" xfId="5625" xr:uid="{2706C3A0-1E9E-48DD-B347-F797CF6613DA}"/>
    <cellStyle name="Percent 2 2 4 3 3" xfId="11874" xr:uid="{427F3ADC-E39B-4BAA-BFEF-A473404EE058}"/>
    <cellStyle name="Percent 2 2 4 4" xfId="6013" xr:uid="{A02B6128-7D4A-4286-A497-254CC26CAF08}"/>
    <cellStyle name="Percent 2 2 4 4 2" xfId="8030" xr:uid="{DE30BDBE-C395-4FB5-B64C-589A84B52606}"/>
    <cellStyle name="Percent 2 2 4 4 3" xfId="13196" xr:uid="{564D49AF-B160-49BB-B00D-AA9988D24901}"/>
    <cellStyle name="Percent 2 2 4 5" xfId="6582" xr:uid="{DA04E341-CD72-4E83-9922-90F26E6E8E6E}"/>
    <cellStyle name="Percent 2 2 4 5 2" xfId="13775" xr:uid="{7B106793-8CEB-4102-8B68-030F1BB36721}"/>
    <cellStyle name="Percent 2 2 4 6" xfId="8443" xr:uid="{A31721A7-8CB5-4310-AD66-681ADA2AB32D}"/>
    <cellStyle name="Percent 2 2 4 6 2" xfId="15471" xr:uid="{87929B69-9CC9-479A-A904-9A5CF408706C}"/>
    <cellStyle name="Percent 2 2 5" xfId="2714" xr:uid="{23BE3E87-BCA0-43D3-BF47-D184227F0F70}"/>
    <cellStyle name="Percent 2 2 5 2" xfId="2715" xr:uid="{3FC0CE6C-A4E7-4A88-90FD-017142774F3A}"/>
    <cellStyle name="Percent 2 2 5 2 2" xfId="3991" xr:uid="{251E6E97-C3BC-4E34-AFF5-7C011FB7AA8D}"/>
    <cellStyle name="Percent 2 2 5 3" xfId="3990" xr:uid="{6E6B9275-16D8-49EC-BFC3-7B6A336D5B84}"/>
    <cellStyle name="Percent 2 2 5 4" xfId="9287" xr:uid="{B7536DC1-417F-4F39-9A7E-CC823F73C397}"/>
    <cellStyle name="Percent 2 2 5 4 2" xfId="16310" xr:uid="{05DC5BF2-CAB0-445B-9819-D98E7C79C4CE}"/>
    <cellStyle name="Percent 2 2 6" xfId="2716" xr:uid="{AC93C1E1-0DB3-4B36-8E6B-B511407F6976}"/>
    <cellStyle name="Percent 2 2 6 2" xfId="9367" xr:uid="{169A2BFC-1F57-43F9-935A-E41664D0A72D}"/>
    <cellStyle name="Percent 2 2 6 2 2" xfId="16350" xr:uid="{1984B454-C9F6-4107-94D6-F1F6692AAC62}"/>
    <cellStyle name="Percent 2 2 7" xfId="2717" xr:uid="{821E646F-FF22-4356-84A5-FDCC60DA626C}"/>
    <cellStyle name="Percent 2 2 7 2" xfId="3992" xr:uid="{6F2DEDEB-E1DD-4666-8B0E-5B1AFCDF88B3}"/>
    <cellStyle name="Percent 2 2 7 3" xfId="9456" xr:uid="{6E8527D1-0B05-491E-8FC4-3332CB9F9101}"/>
    <cellStyle name="Percent 2 2 7 3 2" xfId="16439" xr:uid="{53D42320-13A0-4C66-BD04-0D2E4A0F01A4}"/>
    <cellStyle name="Percent 2 2 8" xfId="2718" xr:uid="{9D934AA2-95A6-4061-AA78-C57350CF533F}"/>
    <cellStyle name="Percent 2 2 8 2" xfId="3993" xr:uid="{824A4372-AB85-4B4A-B953-759651E1F908}"/>
    <cellStyle name="Percent 2 2 8 3" xfId="8733" xr:uid="{B2D00BE8-7E66-4759-AF42-239ED5898290}"/>
    <cellStyle name="Percent 2 2 8 3 2" xfId="15763" xr:uid="{8D330065-DBBA-41BA-8967-37D8AE54B0DA}"/>
    <cellStyle name="Percent 2 2 9" xfId="2876" xr:uid="{3DC07FCA-92DE-4C90-9858-946581498D39}"/>
    <cellStyle name="Percent 2 2 9 2" xfId="5626" xr:uid="{2CB3E5DC-40EA-4453-ACBD-CF5D22E7BFD3}"/>
    <cellStyle name="Percent 2 2 9 2 2" xfId="12843" xr:uid="{AA2AA8A2-EC9C-4F59-B2FD-5BECFE1FA6DF}"/>
    <cellStyle name="Percent 2 2 9 3" xfId="8031" xr:uid="{1C429359-2EE0-45A7-926C-5FE7D6ADD2BC}"/>
    <cellStyle name="Percent 2 2 9 4" xfId="10540" xr:uid="{0CC50B99-75AC-44AF-9A14-B11EAD15CFE9}"/>
    <cellStyle name="Percent 2 20" xfId="2719" xr:uid="{34DCAD8B-2C3F-474F-94DF-7F4A7DC2CE46}"/>
    <cellStyle name="Percent 2 20 2" xfId="3994" xr:uid="{8A4DBB3F-17AB-443B-9584-CFCFD7D10A82}"/>
    <cellStyle name="Percent 2 21" xfId="2845" xr:uid="{470D5EB1-3A24-4F30-BA0D-DB2319372535}"/>
    <cellStyle name="Percent 2 21 2" xfId="4038" xr:uid="{86A7E185-CBE1-420D-BEDC-7A4F9946C46D}"/>
    <cellStyle name="Percent 2 21 2 2" xfId="11443" xr:uid="{1B475F71-6A67-4144-BF00-2DD7142DC58C}"/>
    <cellStyle name="Percent 2 21 3" xfId="5627" xr:uid="{44167025-B435-4F1E-A243-A6C995FC934F}"/>
    <cellStyle name="Percent 2 21 3 2" xfId="12844" xr:uid="{D89085F5-2D17-4AF7-9829-354B175BB711}"/>
    <cellStyle name="Percent 2 21 4" xfId="8032" xr:uid="{649F7149-D97F-4235-B8BB-285981B79D1B}"/>
    <cellStyle name="Percent 2 21 5" xfId="10506" xr:uid="{6929684C-7B1D-4744-B1A8-4AD47320DC90}"/>
    <cellStyle name="Percent 2 22" xfId="2858" xr:uid="{5DCEB21D-4F61-4311-96F1-D32790A65FB1}"/>
    <cellStyle name="Percent 2 22 2" xfId="5628" xr:uid="{2252EB0D-427C-4A40-A0EA-F30FFA1CA07E}"/>
    <cellStyle name="Percent 2 22 2 2" xfId="12845" xr:uid="{825248EE-67E6-4E78-94A8-21172581DA01}"/>
    <cellStyle name="Percent 2 22 3" xfId="8033" xr:uid="{C55DEF2C-9084-4810-912B-F387C0060381}"/>
    <cellStyle name="Percent 2 22 4" xfId="10523" xr:uid="{4FD36679-469D-4EE5-BA10-D084DC5B1AF8}"/>
    <cellStyle name="Percent 2 23" xfId="3973" xr:uid="{27F13A10-D1F2-4B96-BDBA-044BB55BF3AE}"/>
    <cellStyle name="Percent 2 24" xfId="4090" xr:uid="{8EA57015-BA25-4C17-9D57-F87081DA75C5}"/>
    <cellStyle name="Percent 2 24 2" xfId="11492" xr:uid="{DA44E38A-2ACE-4F47-95F5-77B3C55C63B0}"/>
    <cellStyle name="Percent 2 25" xfId="5667" xr:uid="{DDAE32AA-6A68-42CC-927C-6EB29D1BEB78}"/>
    <cellStyle name="Percent 2 25 2" xfId="12850" xr:uid="{E93DDC45-DEC2-4003-B870-237F8012121C}"/>
    <cellStyle name="Percent 2 26" xfId="6236" xr:uid="{8616F4F1-E8CB-49C5-8B97-010C87D45232}"/>
    <cellStyle name="Percent 2 26 2" xfId="13429" xr:uid="{FAF1F282-DF91-4177-8366-DA810F1A8E69}"/>
    <cellStyle name="Percent 2 27" xfId="8092" xr:uid="{3830DD64-375A-4352-9C3B-4A4F8BA5BD87}"/>
    <cellStyle name="Percent 2 27 2" xfId="15110" xr:uid="{3F49EF82-8EB5-41B2-8484-E0D12E2B2E86}"/>
    <cellStyle name="Percent 2 28" xfId="8097" xr:uid="{76C55CC1-74BC-4680-AA4C-8E4D7D935EC3}"/>
    <cellStyle name="Percent 2 28 2" xfId="15125" xr:uid="{99933F4F-C4F6-48AD-9334-84F39B4F9D43}"/>
    <cellStyle name="Percent 2 29" xfId="2686" xr:uid="{2D174D9F-0F6E-4FE9-A421-BEF914B46153}"/>
    <cellStyle name="Percent 2 3" xfId="155" xr:uid="{00000000-0005-0000-0000-00009F000000}"/>
    <cellStyle name="Percent 2 3 2" xfId="530" xr:uid="{04E8A818-7A27-4522-B397-049E2D294614}"/>
    <cellStyle name="Percent 2 3 2 2" xfId="2721" xr:uid="{0D83B586-9FB8-44C8-9699-A8E261856C6F}"/>
    <cellStyle name="Percent 2 3 2 2 2" xfId="2722" xr:uid="{8C49272A-89CE-439F-B5BB-F5C14316D0B5}"/>
    <cellStyle name="Percent 2 3 2 2 2 2" xfId="3995" xr:uid="{B749E982-CE02-4201-BA9B-C0B5214F1A1B}"/>
    <cellStyle name="Percent 2 3 2 2 2 3" xfId="9188" xr:uid="{2A5160DA-AF93-4C7B-ACA7-559EE7E5125E}"/>
    <cellStyle name="Percent 2 3 2 2 2 3 2" xfId="16218" xr:uid="{2E327435-0E3E-4995-8BAA-16F5B93F5727}"/>
    <cellStyle name="Percent 2 3 2 2 3" xfId="4641" xr:uid="{459B23A9-4B3A-485B-A9EB-9C0D7287BD14}"/>
    <cellStyle name="Percent 2 3 2 2 3 2" xfId="5629" xr:uid="{EEDA1C3C-B2D3-45B6-93F7-7C394408A938}"/>
    <cellStyle name="Percent 2 3 2 2 3 3" xfId="12040" xr:uid="{8C0F60D5-2A47-40AE-9EDF-5CA4850A0467}"/>
    <cellStyle name="Percent 2 3 2 2 4" xfId="6179" xr:uid="{3C1297F2-9ADD-4E32-8609-83BB28D82F38}"/>
    <cellStyle name="Percent 2 3 2 2 4 2" xfId="8034" xr:uid="{8D23B28A-C55A-4902-A918-2246DAAB4856}"/>
    <cellStyle name="Percent 2 3 2 2 4 3" xfId="13362" xr:uid="{431D664C-7953-40C9-A91D-E70BEC760A98}"/>
    <cellStyle name="Percent 2 3 2 2 5" xfId="6748" xr:uid="{FDA1B3E9-7AD3-48FC-944A-C68E5C887220}"/>
    <cellStyle name="Percent 2 3 2 2 5 2" xfId="13941" xr:uid="{4D7DA2AA-081C-4E1C-B170-F1A5D181E577}"/>
    <cellStyle name="Percent 2 3 2 2 6" xfId="8609" xr:uid="{05804DD8-3771-4C54-B8C8-1CE2E2CC6849}"/>
    <cellStyle name="Percent 2 3 2 2 6 2" xfId="15637" xr:uid="{C0766244-ED6F-48B9-AA90-2E5029DC31D6}"/>
    <cellStyle name="Percent 2 3 2 3" xfId="2723" xr:uid="{C2EF3202-5EA1-4F86-953A-789DB4BA57E1}"/>
    <cellStyle name="Percent 2 3 2 3 2" xfId="3996" xr:uid="{DF587592-8F59-4330-A16C-1268FE90E1C5}"/>
    <cellStyle name="Percent 2 3 2 3 3" xfId="8899" xr:uid="{FDAAD9A8-60C5-43AE-9CD0-80F02D3CD377}"/>
    <cellStyle name="Percent 2 3 2 3 3 2" xfId="15929" xr:uid="{B8656C46-06EC-4CBD-B2F4-1E40CB616AB9}"/>
    <cellStyle name="Percent 2 3 2 4" xfId="4341" xr:uid="{7F93BF01-EB86-4C9A-A0E5-32704B8CA218}"/>
    <cellStyle name="Percent 2 3 2 4 2" xfId="5630" xr:uid="{1E18A015-B60F-4304-BF21-294D510FD6CA}"/>
    <cellStyle name="Percent 2 3 2 4 3" xfId="11743" xr:uid="{36909F42-AC32-408C-9786-5C964E3D4EE0}"/>
    <cellStyle name="Percent 2 3 2 5" xfId="5890" xr:uid="{CD0672A5-95F1-4636-A1B8-4AEB50032BC5}"/>
    <cellStyle name="Percent 2 3 2 5 2" xfId="8035" xr:uid="{2F7C0282-6B65-4D67-903A-2483CE3B8A12}"/>
    <cellStyle name="Percent 2 3 2 5 3" xfId="13073" xr:uid="{B9AF9918-1F78-497A-A7D4-15FBB7779D58}"/>
    <cellStyle name="Percent 2 3 2 6" xfId="6459" xr:uid="{B9CF6FA7-1476-4913-B525-2B1C2F86FB71}"/>
    <cellStyle name="Percent 2 3 2 6 2" xfId="13652" xr:uid="{43CF69EA-883E-422A-AFE6-346A2183BA29}"/>
    <cellStyle name="Percent 2 3 2 7" xfId="8320" xr:uid="{0FDCBCBF-F36A-41E8-88BD-1E08EFC66D6B}"/>
    <cellStyle name="Percent 2 3 2 7 2" xfId="15348" xr:uid="{4C6C66F3-18A4-4FB2-A508-459CAD072CCA}"/>
    <cellStyle name="Percent 2 3 2 8" xfId="2720" xr:uid="{44159F55-EA04-49E1-898F-12E95FFABCCC}"/>
    <cellStyle name="Percent 2 3 3" xfId="2724" xr:uid="{73D25EA7-DF02-4151-BF8B-D9A180FA3FE2}"/>
    <cellStyle name="Percent 2 3 3 2" xfId="2725" xr:uid="{7CB333B5-A869-4552-B3D9-1E48662A7498}"/>
    <cellStyle name="Percent 2 3 3 2 2" xfId="3997" xr:uid="{877B5609-C990-4B87-9C81-6000352AACAF}"/>
    <cellStyle name="Percent 2 3 3 2 3" xfId="9045" xr:uid="{297F769D-A1B0-4D47-9D9B-086C84E76FE1}"/>
    <cellStyle name="Percent 2 3 3 2 3 2" xfId="16075" xr:uid="{6A2F87E7-D330-4584-867F-65680B24D924}"/>
    <cellStyle name="Percent 2 3 3 3" xfId="4498" xr:uid="{AE3372E4-A504-4BF3-8B0E-BA27C338C616}"/>
    <cellStyle name="Percent 2 3 3 3 2" xfId="5631" xr:uid="{9B9478F9-A552-40EC-8F70-822FEBC467E5}"/>
    <cellStyle name="Percent 2 3 3 3 3" xfId="11897" xr:uid="{A76934DE-0871-4013-BF75-4A3F7964C820}"/>
    <cellStyle name="Percent 2 3 3 4" xfId="6036" xr:uid="{982E774F-0228-4A68-9051-E60A52E4265A}"/>
    <cellStyle name="Percent 2 3 3 4 2" xfId="8036" xr:uid="{01573067-542F-4A9F-9FC9-7CF557BBE5FF}"/>
    <cellStyle name="Percent 2 3 3 4 3" xfId="13219" xr:uid="{7E4389B0-4738-45CF-8796-0F58F5FEA3E3}"/>
    <cellStyle name="Percent 2 3 3 5" xfId="6605" xr:uid="{F1B8C7A8-9AEA-4971-961B-68C2B6787891}"/>
    <cellStyle name="Percent 2 3 3 5 2" xfId="13798" xr:uid="{9B78E896-5D4B-4D7F-9F85-C12595E9EAE0}"/>
    <cellStyle name="Percent 2 3 3 6" xfId="8466" xr:uid="{4337D9C6-0324-4488-9A92-DA6C4D85856D}"/>
    <cellStyle name="Percent 2 3 3 6 2" xfId="15494" xr:uid="{939CD88F-17C8-4363-9A44-BC350EC3C419}"/>
    <cellStyle name="Percent 2 3 4" xfId="2726" xr:uid="{50352CB3-66F6-45AD-BBEC-0102B82B8EA2}"/>
    <cellStyle name="Percent 2 3 4 2" xfId="5632" xr:uid="{B642B7D9-2A08-4505-A743-922122AEF813}"/>
    <cellStyle name="Percent 2 3 4 3" xfId="9390" xr:uid="{4D9DFDA8-96F0-40DF-B5B4-32D287E31DA3}"/>
    <cellStyle name="Percent 2 3 4 3 2" xfId="16373" xr:uid="{50E3647C-F071-49B9-91DA-8E68B945AAAD}"/>
    <cellStyle name="Percent 2 3 5" xfId="2727" xr:uid="{0BC6C716-1165-4B13-9DE0-C9F209271ADF}"/>
    <cellStyle name="Percent 2 3 5 2" xfId="3998" xr:uid="{40800CBF-94D2-4559-A9F4-7F27F5E45EC6}"/>
    <cellStyle name="Percent 2 3 5 3" xfId="9479" xr:uid="{FCC06434-8CC9-438E-B40A-ED0A9B9C064B}"/>
    <cellStyle name="Percent 2 3 5 3 2" xfId="16462" xr:uid="{55EEE308-50D5-4497-9689-C1D86E78F59C}"/>
    <cellStyle name="Percent 2 3 6" xfId="4196" xr:uid="{F5EC4AC7-6E6C-4C97-8973-91F6090B4112}"/>
    <cellStyle name="Percent 2 3 6 2" xfId="8037" xr:uid="{32E0DF80-3CA9-4037-860C-21EBE14902D6}"/>
    <cellStyle name="Percent 2 3 6 3" xfId="8756" xr:uid="{8EB30CFB-BF04-46EE-960C-8D08AFF16D2B}"/>
    <cellStyle name="Percent 2 3 6 3 2" xfId="15786" xr:uid="{3F62B365-0172-42E2-AAC0-D455FE3FAC77}"/>
    <cellStyle name="Percent 2 3 6 4" xfId="11598" xr:uid="{565B4E0D-DA29-424E-9CA7-87A4CDE66BD9}"/>
    <cellStyle name="Percent 2 3 7" xfId="5747" xr:uid="{5798775E-5918-4CA6-92E2-D995921C230B}"/>
    <cellStyle name="Percent 2 3 7 2" xfId="12930" xr:uid="{77465587-7951-4DD3-9698-D4CB9D45D6D9}"/>
    <cellStyle name="Percent 2 3 8" xfId="6316" xr:uid="{455615F2-49F7-48A3-AD36-DFADD9CF3DB8}"/>
    <cellStyle name="Percent 2 3 8 2" xfId="13509" xr:uid="{791D62E4-472D-4640-965C-A865AAAB3497}"/>
    <cellStyle name="Percent 2 3 9" xfId="8177" xr:uid="{B47C6C2C-5FBA-46ED-A1D9-735CAA949A21}"/>
    <cellStyle name="Percent 2 3 9 2" xfId="15205" xr:uid="{A70E843B-4DD7-4093-905E-1A2D1685A395}"/>
    <cellStyle name="Percent 2 30" xfId="9605" xr:uid="{27F0DC0F-6DFE-4636-B9B9-58C8EF7BC58A}"/>
    <cellStyle name="Percent 2 4" xfId="2728" xr:uid="{62BD8786-81F9-4CBE-B3ED-01DD5AB3E428}"/>
    <cellStyle name="Percent 2 4 2" xfId="2729" xr:uid="{DD453076-79C6-4F5D-A06D-92224A5FD898}"/>
    <cellStyle name="Percent 2 4 2 2" xfId="2730" xr:uid="{A6D8D633-9E68-4EE2-BBDA-F452490F6082}"/>
    <cellStyle name="Percent 2 4 2 2 2" xfId="2731" xr:uid="{9753E6E6-7C57-4BA0-B78A-53E1D98E1871}"/>
    <cellStyle name="Percent 2 4 2 2 2 2" xfId="3999" xr:uid="{59F2B130-0B53-4DE4-9F4F-B126BD48E7F8}"/>
    <cellStyle name="Percent 2 4 2 2 2 3" xfId="9142" xr:uid="{D4B4837E-C338-43AB-B860-391D62AB32C0}"/>
    <cellStyle name="Percent 2 4 2 2 2 3 2" xfId="16172" xr:uid="{20292E34-5BB2-4550-A864-FE1C8220E548}"/>
    <cellStyle name="Percent 2 4 2 2 3" xfId="4595" xr:uid="{A050D918-21DE-4469-BC90-DBA01F05870A}"/>
    <cellStyle name="Percent 2 4 2 2 3 2" xfId="5633" xr:uid="{CBDE26AF-C7D9-44BB-9C98-7F3025E03C09}"/>
    <cellStyle name="Percent 2 4 2 2 3 3" xfId="11994" xr:uid="{172D7397-0EBC-473D-8F9D-70F590D7AFA3}"/>
    <cellStyle name="Percent 2 4 2 2 4" xfId="6133" xr:uid="{2B2E3C46-4ECD-43C7-9021-48CA54B7FEA7}"/>
    <cellStyle name="Percent 2 4 2 2 4 2" xfId="8038" xr:uid="{A5D8C45A-1A99-4B22-839A-77676F66E1DF}"/>
    <cellStyle name="Percent 2 4 2 2 4 3" xfId="13316" xr:uid="{19CCB675-AC7C-4D15-B299-8B40DCC9A83C}"/>
    <cellStyle name="Percent 2 4 2 2 5" xfId="6702" xr:uid="{F509DFC6-CF12-44E7-8D10-FF6B9C8C6687}"/>
    <cellStyle name="Percent 2 4 2 2 5 2" xfId="13895" xr:uid="{9D32DD29-A36D-4AA8-AFE9-206DBF08FC8C}"/>
    <cellStyle name="Percent 2 4 2 2 6" xfId="8563" xr:uid="{F55D5992-EB03-46E2-9074-CBB302C0732C}"/>
    <cellStyle name="Percent 2 4 2 2 6 2" xfId="15591" xr:uid="{E2A97CD5-9C38-4903-8A08-DF9C270D389A}"/>
    <cellStyle name="Percent 2 4 2 3" xfId="2732" xr:uid="{42F9D012-D755-414A-933D-6CBE8707E8B5}"/>
    <cellStyle name="Percent 2 4 2 3 2" xfId="4000" xr:uid="{D6521DBB-02C6-4005-AE08-965B2E118FB3}"/>
    <cellStyle name="Percent 2 4 2 3 3" xfId="8853" xr:uid="{0ED712A0-1B6F-41CC-8C19-6183A130DAE4}"/>
    <cellStyle name="Percent 2 4 2 3 3 2" xfId="15883" xr:uid="{0052315B-2B66-473D-97B8-DDF1F83719C5}"/>
    <cellStyle name="Percent 2 4 2 4" xfId="4295" xr:uid="{44864553-2CEF-4C2E-A033-FE825A9D8865}"/>
    <cellStyle name="Percent 2 4 2 4 2" xfId="5634" xr:uid="{F6468EBB-30DA-44AB-9E04-1F226F4E9049}"/>
    <cellStyle name="Percent 2 4 2 4 3" xfId="11697" xr:uid="{D51972AD-CF89-4B73-AEA1-27BD498F93E9}"/>
    <cellStyle name="Percent 2 4 2 5" xfId="5844" xr:uid="{2C2F69A4-FA38-4B67-9D61-8B5BB9C12462}"/>
    <cellStyle name="Percent 2 4 2 5 2" xfId="8039" xr:uid="{193FA3BE-A686-4069-8CCB-40B81534AD87}"/>
    <cellStyle name="Percent 2 4 2 5 3" xfId="13027" xr:uid="{96AF902C-9AC1-4017-8FBA-2A4C10DBA7F4}"/>
    <cellStyle name="Percent 2 4 2 6" xfId="6413" xr:uid="{449D3292-0FDA-42EB-90F3-225DFDACF23F}"/>
    <cellStyle name="Percent 2 4 2 6 2" xfId="13606" xr:uid="{E500E88C-72DD-4F8E-9D17-A6E94F24BD35}"/>
    <cellStyle name="Percent 2 4 2 7" xfId="8274" xr:uid="{5815CA59-AEBD-4FEE-87CB-F36729F21502}"/>
    <cellStyle name="Percent 2 4 2 7 2" xfId="15302" xr:uid="{A9C61B3E-D704-4D6B-9B4E-3941A9D937DB}"/>
    <cellStyle name="Percent 2 4 3" xfId="2733" xr:uid="{91149934-9987-4CA2-A517-901C376ED0E4}"/>
    <cellStyle name="Percent 2 4 3 2" xfId="2734" xr:uid="{AD8CA7D3-B39C-4752-97FE-54228B279762}"/>
    <cellStyle name="Percent 2 4 3 2 2" xfId="4001" xr:uid="{2B11D009-2760-41AB-B476-1E41922ED8A4}"/>
    <cellStyle name="Percent 2 4 3 2 3" xfId="9002" xr:uid="{70044E3C-A314-48A2-A75E-97FB4AD0A127}"/>
    <cellStyle name="Percent 2 4 3 2 3 2" xfId="16032" xr:uid="{CDE6C491-0702-49D2-8BF7-79DCED857875}"/>
    <cellStyle name="Percent 2 4 3 3" xfId="4455" xr:uid="{1891A179-4DE9-4525-BE05-537C70D5247A}"/>
    <cellStyle name="Percent 2 4 3 3 2" xfId="5635" xr:uid="{D516B05D-BC69-4848-A9F8-B8371C7FDBA1}"/>
    <cellStyle name="Percent 2 4 3 3 3" xfId="11854" xr:uid="{E8CE25F2-020C-493D-A63E-2D20D88084A5}"/>
    <cellStyle name="Percent 2 4 3 4" xfId="5993" xr:uid="{DF319354-501D-4391-866F-8095D719B112}"/>
    <cellStyle name="Percent 2 4 3 4 2" xfId="8040" xr:uid="{6878E98F-6400-4F04-9561-46F6D793DB33}"/>
    <cellStyle name="Percent 2 4 3 4 3" xfId="13176" xr:uid="{A2A0B4D0-75E4-4F5B-AAD3-C45C5E80CB64}"/>
    <cellStyle name="Percent 2 4 3 5" xfId="6562" xr:uid="{3BD31F66-6142-4BB1-9FCA-CB36F55B849A}"/>
    <cellStyle name="Percent 2 4 3 5 2" xfId="13755" xr:uid="{75EF8821-AA04-41A1-B1FC-645CEC893E09}"/>
    <cellStyle name="Percent 2 4 3 6" xfId="8423" xr:uid="{5A6A8186-D927-488D-BF4C-B037231E0DF8}"/>
    <cellStyle name="Percent 2 4 3 6 2" xfId="15451" xr:uid="{7C202898-FD05-4D35-9BF7-C1C47B038278}"/>
    <cellStyle name="Percent 2 4 4" xfId="2735" xr:uid="{2A077DF5-B8B2-42D1-B262-A4D49A08912C}"/>
    <cellStyle name="Percent 2 4 4 2" xfId="8710" xr:uid="{6E2D9131-FC30-43A4-B719-38FF8E50E5DF}"/>
    <cellStyle name="Percent 2 4 4 2 2" xfId="15740" xr:uid="{8D5152B4-7219-4BCF-9CB1-D95142E4F79E}"/>
    <cellStyle name="Percent 2 4 5" xfId="2736" xr:uid="{EEFC5A5B-5254-4848-8C42-2B46C0222A76}"/>
    <cellStyle name="Percent 2 4 5 2" xfId="4002" xr:uid="{7C8B002A-C19A-43CF-AEA8-74E3DA78BBC6}"/>
    <cellStyle name="Percent 2 4 6" xfId="4126" xr:uid="{B6E3819C-BE65-4C41-95EE-BE5A1607F230}"/>
    <cellStyle name="Percent 2 4 6 2" xfId="5636" xr:uid="{B8627AC5-2B20-4FD0-9B5F-8FB3F4868F08}"/>
    <cellStyle name="Percent 2 4 6 3" xfId="11528" xr:uid="{454413B0-AD1F-4E37-86DF-99AB8EA7DB2E}"/>
    <cellStyle name="Percent 2 4 7" xfId="5701" xr:uid="{72FB9BE4-86E8-46CF-8DCA-BE31A635C00B}"/>
    <cellStyle name="Percent 2 4 7 2" xfId="8041" xr:uid="{032A5041-99D9-4B98-8ECD-B13982AC4206}"/>
    <cellStyle name="Percent 2 4 7 3" xfId="12884" xr:uid="{B9331B10-9CFA-4532-8A10-958500D95DEE}"/>
    <cellStyle name="Percent 2 4 8" xfId="6270" xr:uid="{1D0A6C41-FF69-4DA7-B794-466DF3B739E4}"/>
    <cellStyle name="Percent 2 4 8 2" xfId="13463" xr:uid="{B559E77F-7812-4641-BE7F-E44E46568518}"/>
    <cellStyle name="Percent 2 4 9" xfId="8131" xr:uid="{A8AFBDB6-0904-43DB-9CEC-BF78841C96CE}"/>
    <cellStyle name="Percent 2 4 9 2" xfId="15159" xr:uid="{D9B76011-C77A-46C6-9824-02BE659F77FB}"/>
    <cellStyle name="Percent 2 5" xfId="2737" xr:uid="{35939117-641B-45CB-9E1E-00C8C9E6D6CC}"/>
    <cellStyle name="Percent 2 5 2" xfId="2738" xr:uid="{EEC44431-3E69-4634-83C4-1360D8DD6749}"/>
    <cellStyle name="Percent 2 5 2 2" xfId="2739" xr:uid="{3B9047ED-DEEE-43D7-8671-0FB120D704CF}"/>
    <cellStyle name="Percent 2 5 2 2 2" xfId="2740" xr:uid="{02F4714F-4017-4338-95DA-A6181BEB948E}"/>
    <cellStyle name="Percent 2 5 2 2 2 2" xfId="4003" xr:uid="{F86ABC84-8B84-4FDB-AA9D-52C8BAFABA04}"/>
    <cellStyle name="Percent 2 5 2 2 2 3" xfId="9125" xr:uid="{C2B80EEF-D838-418B-AAB1-D3EC46AA42FB}"/>
    <cellStyle name="Percent 2 5 2 2 2 3 2" xfId="16155" xr:uid="{432D6167-0503-4873-8D72-92F02124DD58}"/>
    <cellStyle name="Percent 2 5 2 2 3" xfId="4578" xr:uid="{82CB60C4-AD11-4A03-B190-3F16F3FEA06C}"/>
    <cellStyle name="Percent 2 5 2 2 3 2" xfId="5637" xr:uid="{C7D05A82-0AF6-49B0-8614-E3304F2B5446}"/>
    <cellStyle name="Percent 2 5 2 2 3 3" xfId="11977" xr:uid="{E88C9362-6FD9-46BF-BD5B-BE60DD88156A}"/>
    <cellStyle name="Percent 2 5 2 2 4" xfId="6116" xr:uid="{E987BD1D-0DD2-4776-822F-2660CDCD77C0}"/>
    <cellStyle name="Percent 2 5 2 2 4 2" xfId="8042" xr:uid="{75A68CC0-F659-47DA-B9BF-8DE545B2D88E}"/>
    <cellStyle name="Percent 2 5 2 2 4 3" xfId="13299" xr:uid="{2C7A8F7A-D4AA-406B-A473-488483E668B2}"/>
    <cellStyle name="Percent 2 5 2 2 5" xfId="6685" xr:uid="{8FBF11BA-F723-4DA6-9429-A735E2CB0F3B}"/>
    <cellStyle name="Percent 2 5 2 2 5 2" xfId="13878" xr:uid="{F8C70D09-D7B8-47C5-AB30-9B558AFA03B1}"/>
    <cellStyle name="Percent 2 5 2 2 6" xfId="8546" xr:uid="{CB231762-E601-44A9-A45A-B86BCF6AC6DC}"/>
    <cellStyle name="Percent 2 5 2 2 6 2" xfId="15574" xr:uid="{D5528195-2B76-4D85-8025-F47AD332B4BA}"/>
    <cellStyle name="Percent 2 5 2 3" xfId="2741" xr:uid="{93231A18-00FC-4BCD-B130-2ACB4E632885}"/>
    <cellStyle name="Percent 2 5 2 3 2" xfId="4004" xr:uid="{9B09A0CA-4D18-4CF6-8F05-55A4B2C50A25}"/>
    <cellStyle name="Percent 2 5 2 3 3" xfId="8836" xr:uid="{068A4E94-7045-47F6-A4E3-62B8776903B2}"/>
    <cellStyle name="Percent 2 5 2 3 3 2" xfId="15866" xr:uid="{B8F571AA-F41D-4CB8-AD7C-2B484A0C8623}"/>
    <cellStyle name="Percent 2 5 2 4" xfId="4278" xr:uid="{E15D205E-7976-4179-869E-FEA8A1C1FF67}"/>
    <cellStyle name="Percent 2 5 2 4 2" xfId="5638" xr:uid="{F01E8E0B-9489-4C48-8C0F-185DC7A6679F}"/>
    <cellStyle name="Percent 2 5 2 4 3" xfId="11680" xr:uid="{1BF293C0-27BA-4274-92AD-F7181E39BA4F}"/>
    <cellStyle name="Percent 2 5 2 5" xfId="5827" xr:uid="{C26EAE6A-AD49-4458-86C9-E9AF9DAD1DBA}"/>
    <cellStyle name="Percent 2 5 2 5 2" xfId="8043" xr:uid="{9256E1F7-97EC-4296-84E9-1EAA83458F4E}"/>
    <cellStyle name="Percent 2 5 2 5 3" xfId="13010" xr:uid="{244C2C6B-93B6-41A8-A4EC-948323EFB5DC}"/>
    <cellStyle name="Percent 2 5 2 6" xfId="6396" xr:uid="{E1DFC74D-865B-41E1-860C-697C21E9A037}"/>
    <cellStyle name="Percent 2 5 2 6 2" xfId="13589" xr:uid="{CF8E0BC5-723C-4834-9C11-6321AAC1F19E}"/>
    <cellStyle name="Percent 2 5 2 7" xfId="8257" xr:uid="{08D3D42C-1488-46A4-9F0A-737C56C39591}"/>
    <cellStyle name="Percent 2 5 2 7 2" xfId="15285" xr:uid="{38B228D6-2F6D-4AFB-A6D3-DAB31A363D2C}"/>
    <cellStyle name="Percent 2 5 3" xfId="2742" xr:uid="{41281686-F89F-4085-96F7-C4441500F75F}"/>
    <cellStyle name="Percent 2 5 3 2" xfId="2743" xr:uid="{F4DCD0F4-8A52-46FD-902B-622CFA0AC5FC}"/>
    <cellStyle name="Percent 2 5 3 2 2" xfId="4005" xr:uid="{59A32377-0284-49C9-B40A-4DCD3FADC334}"/>
    <cellStyle name="Percent 2 5 3 2 3" xfId="8985" xr:uid="{A655C102-1477-408A-9973-CCA425D75679}"/>
    <cellStyle name="Percent 2 5 3 2 3 2" xfId="16015" xr:uid="{B4A2DF3C-5CFA-4853-A20B-683AC6625BAC}"/>
    <cellStyle name="Percent 2 5 3 3" xfId="4438" xr:uid="{A968B536-42F1-4D19-9A4A-D65DDDA1CA56}"/>
    <cellStyle name="Percent 2 5 3 3 2" xfId="5639" xr:uid="{97C85D4F-14FB-4F9F-8A76-53E24C44AD92}"/>
    <cellStyle name="Percent 2 5 3 3 3" xfId="11837" xr:uid="{28BE3C1C-9D6A-4667-A5A2-BE339E94D244}"/>
    <cellStyle name="Percent 2 5 3 4" xfId="5976" xr:uid="{32DAF2C0-4ACB-4BA6-B88F-11AAF20DD655}"/>
    <cellStyle name="Percent 2 5 3 4 2" xfId="8044" xr:uid="{18228FA7-4F2D-4CC6-A070-5B5310478008}"/>
    <cellStyle name="Percent 2 5 3 4 3" xfId="13159" xr:uid="{3596C03B-ED8A-4A9E-AD6E-AE94B4B466BA}"/>
    <cellStyle name="Percent 2 5 3 5" xfId="6545" xr:uid="{34357532-E73D-4327-B4CA-74C4131BF809}"/>
    <cellStyle name="Percent 2 5 3 5 2" xfId="13738" xr:uid="{BFE347EB-1732-4294-91DF-6440D257A3AA}"/>
    <cellStyle name="Percent 2 5 3 6" xfId="8406" xr:uid="{E79394E3-3E67-4049-9D48-654FDB9F81E5}"/>
    <cellStyle name="Percent 2 5 3 6 2" xfId="15434" xr:uid="{C5D81B2B-E496-456D-932F-0FBFAF14BCFB}"/>
    <cellStyle name="Percent 2 5 4" xfId="2744" xr:uid="{20DBC233-012C-4849-B936-8D03565D27BC}"/>
    <cellStyle name="Percent 2 5 4 2" xfId="8693" xr:uid="{193ECA0A-B05B-4471-8C19-48346B66D5D9}"/>
    <cellStyle name="Percent 2 5 4 2 2" xfId="15723" xr:uid="{EB584888-DD57-4830-BC51-7C04FC2A177C}"/>
    <cellStyle name="Percent 2 5 5" xfId="2745" xr:uid="{34B4234E-368A-42C5-9152-43937F8EF6A4}"/>
    <cellStyle name="Percent 2 5 5 2" xfId="4006" xr:uid="{56416DF0-74D5-4BFF-8380-511093BC6540}"/>
    <cellStyle name="Percent 2 5 6" xfId="4109" xr:uid="{61CFE572-CAD0-4F3C-B1C9-77B3B1CE8A00}"/>
    <cellStyle name="Percent 2 5 6 2" xfId="5640" xr:uid="{F023AFA3-AA83-4351-8F31-C87894D21BEC}"/>
    <cellStyle name="Percent 2 5 6 3" xfId="11511" xr:uid="{7C7AC5AE-6731-4057-9B25-02DED3D4E43F}"/>
    <cellStyle name="Percent 2 5 7" xfId="5684" xr:uid="{B4DF0E32-ED36-45DF-ADB5-EEA7D6B33647}"/>
    <cellStyle name="Percent 2 5 7 2" xfId="8045" xr:uid="{8690B427-7E28-4A7F-A1D0-6C27EECD923A}"/>
    <cellStyle name="Percent 2 5 7 3" xfId="12867" xr:uid="{5C7F015B-2DE8-4C05-BE31-4E758CFAC2F4}"/>
    <cellStyle name="Percent 2 5 8" xfId="6253" xr:uid="{FBC000D1-FE6C-426D-9DB8-9C47ECAF9D40}"/>
    <cellStyle name="Percent 2 5 8 2" xfId="13446" xr:uid="{3740B9E5-974D-4075-A645-F7CB3F3B86C1}"/>
    <cellStyle name="Percent 2 5 9" xfId="8114" xr:uid="{47CE1026-AA59-47DE-A0CA-CD04404EFFA7}"/>
    <cellStyle name="Percent 2 5 9 2" xfId="15142" xr:uid="{3F1C74D9-B4F2-44A5-B374-A3F3E817F66C}"/>
    <cellStyle name="Percent 2 6" xfId="2746" xr:uid="{E57E5170-7555-47D3-BD9A-0974AB26937D}"/>
    <cellStyle name="Percent 2 6 2" xfId="2747" xr:uid="{204069C7-847C-4CD3-83C5-05579792D578}"/>
    <cellStyle name="Percent 2 6 2 2" xfId="2748" xr:uid="{2A2BBCDD-58F7-4D85-A55E-7EBE6FF3D8A9}"/>
    <cellStyle name="Percent 2 6 2 2 2" xfId="2749" xr:uid="{AF8F62B4-4E45-4D83-AEA4-F2FBB0E849DC}"/>
    <cellStyle name="Percent 2 6 2 2 2 2" xfId="4007" xr:uid="{04027AA7-278D-4D2F-8CCC-B17D10C5EDAC}"/>
    <cellStyle name="Percent 2 6 2 2 2 3" xfId="9231" xr:uid="{3BB05805-7BC7-47F2-9448-E6823AFE06AF}"/>
    <cellStyle name="Percent 2 6 2 2 2 3 2" xfId="16261" xr:uid="{CAF1C932-15EC-4850-BB9F-FE23CE6D4550}"/>
    <cellStyle name="Percent 2 6 2 2 3" xfId="4684" xr:uid="{58A43344-74FE-4C74-BD65-92FB329642B1}"/>
    <cellStyle name="Percent 2 6 2 2 3 2" xfId="5641" xr:uid="{03011E6F-FF14-438C-9788-5A41A8236228}"/>
    <cellStyle name="Percent 2 6 2 2 3 3" xfId="12083" xr:uid="{10CE3377-1F61-42F6-AD27-56821CDDCD38}"/>
    <cellStyle name="Percent 2 6 2 2 4" xfId="6222" xr:uid="{433DACFE-ACD7-435E-8EC9-061C9B21D329}"/>
    <cellStyle name="Percent 2 6 2 2 4 2" xfId="8046" xr:uid="{A7153C7D-7D30-4CA2-A1AA-D751C357FEE0}"/>
    <cellStyle name="Percent 2 6 2 2 4 3" xfId="13405" xr:uid="{BF8DB047-86D0-4EF4-8812-057F6740F34D}"/>
    <cellStyle name="Percent 2 6 2 2 5" xfId="6791" xr:uid="{6369D02D-F356-4C10-B0D4-29875EFB56A1}"/>
    <cellStyle name="Percent 2 6 2 2 5 2" xfId="13984" xr:uid="{2ECB42DB-FB84-46F4-9D62-D0F20B9068C2}"/>
    <cellStyle name="Percent 2 6 2 2 6" xfId="8652" xr:uid="{227D431F-D3A1-4B8C-9B1A-5ED6A5EF5AC8}"/>
    <cellStyle name="Percent 2 6 2 2 6 2" xfId="15680" xr:uid="{E2BC2670-D8EA-459D-B2C4-3E9B15DBEA30}"/>
    <cellStyle name="Percent 2 6 2 3" xfId="2750" xr:uid="{2B7BEFAD-EF50-42DE-9C0E-F300F14D5EF4}"/>
    <cellStyle name="Percent 2 6 2 3 2" xfId="4008" xr:uid="{84A0B6BE-FED6-4019-A16B-E826A66DF9E9}"/>
    <cellStyle name="Percent 2 6 2 3 3" xfId="8942" xr:uid="{2D4826E9-7248-40BC-8F23-169671C34C80}"/>
    <cellStyle name="Percent 2 6 2 3 3 2" xfId="15972" xr:uid="{A4733E57-C153-4812-989A-DE3F2DEA5E49}"/>
    <cellStyle name="Percent 2 6 2 4" xfId="4384" xr:uid="{9147F446-B447-48DA-BF66-599786BCE9FC}"/>
    <cellStyle name="Percent 2 6 2 4 2" xfId="5642" xr:uid="{0CA0AD3E-A7C1-46F7-8B81-FE1EF6892CFA}"/>
    <cellStyle name="Percent 2 6 2 4 3" xfId="11786" xr:uid="{A22C8CB5-86BA-467D-9B9E-F7AD39364F75}"/>
    <cellStyle name="Percent 2 6 2 5" xfId="5933" xr:uid="{ADC964C1-CD33-47CD-A62E-B6E9B6D9AA5D}"/>
    <cellStyle name="Percent 2 6 2 5 2" xfId="8047" xr:uid="{10C7C4A0-38D3-4D64-A1B8-9457064407C6}"/>
    <cellStyle name="Percent 2 6 2 5 3" xfId="13116" xr:uid="{02B5BB34-6670-4812-AC74-A23320E90D44}"/>
    <cellStyle name="Percent 2 6 2 6" xfId="6502" xr:uid="{180D9F48-18CF-4F67-B272-0A5B71BBA201}"/>
    <cellStyle name="Percent 2 6 2 6 2" xfId="13695" xr:uid="{F0A4EF98-9E9E-43D0-B756-DF653DDEBB73}"/>
    <cellStyle name="Percent 2 6 2 7" xfId="8363" xr:uid="{83143437-3935-4DF4-BFDF-E6677065F6B0}"/>
    <cellStyle name="Percent 2 6 2 7 2" xfId="15391" xr:uid="{46FCDF85-A2D5-4200-B8C9-627C95C71BBB}"/>
    <cellStyle name="Percent 2 6 3" xfId="2751" xr:uid="{757DF52C-0B93-4F80-ABEC-41F73B07DF51}"/>
    <cellStyle name="Percent 2 6 3 2" xfId="2752" xr:uid="{96866A91-C7A9-4635-A343-78553B3421CF}"/>
    <cellStyle name="Percent 2 6 3 2 2" xfId="4009" xr:uid="{557A2449-8BF9-4C0B-B988-5E29D4DD0BC4}"/>
    <cellStyle name="Percent 2 6 3 2 3" xfId="9088" xr:uid="{59235522-045D-4323-801B-12A1DE748DDC}"/>
    <cellStyle name="Percent 2 6 3 2 3 2" xfId="16118" xr:uid="{B2BEF4E6-E66A-484D-9C25-678BB9758132}"/>
    <cellStyle name="Percent 2 6 3 3" xfId="4541" xr:uid="{786D0407-D403-4AC3-A0C9-189570FFBD4B}"/>
    <cellStyle name="Percent 2 6 3 3 2" xfId="5643" xr:uid="{736AA485-55B3-4E15-84D5-97473B3647F0}"/>
    <cellStyle name="Percent 2 6 3 3 3" xfId="11940" xr:uid="{28DF9115-D848-4FD4-A4D1-CD776E370407}"/>
    <cellStyle name="Percent 2 6 3 4" xfId="6079" xr:uid="{6CFB90E9-D8C9-4654-88C8-CE7CFC094AD3}"/>
    <cellStyle name="Percent 2 6 3 4 2" xfId="8048" xr:uid="{B77EAC6F-5E51-45EB-A513-9BEC6AE44634}"/>
    <cellStyle name="Percent 2 6 3 4 3" xfId="13262" xr:uid="{698DAED3-BF94-450B-8B5A-3ECCE0372B34}"/>
    <cellStyle name="Percent 2 6 3 5" xfId="6648" xr:uid="{35F2618B-C3E7-4A54-9135-E7A935533FD5}"/>
    <cellStyle name="Percent 2 6 3 5 2" xfId="13841" xr:uid="{653CBC0D-A5FC-4B35-9A5E-56BC79E3B5E8}"/>
    <cellStyle name="Percent 2 6 3 6" xfId="8509" xr:uid="{4D00BECE-32D0-47D1-9F5F-66051F87C20A}"/>
    <cellStyle name="Percent 2 6 3 6 2" xfId="15537" xr:uid="{E7D43FA0-52B4-4052-A62B-15CBE96C3704}"/>
    <cellStyle name="Percent 2 6 4" xfId="2753" xr:uid="{9F22D86B-8AEC-4AA5-86C8-D78613AB4E1C}"/>
    <cellStyle name="Percent 2 6 4 2" xfId="8799" xr:uid="{0C827D07-805E-48DB-B0E8-FA1720390AEC}"/>
    <cellStyle name="Percent 2 6 4 2 2" xfId="15829" xr:uid="{7A594D7A-9B21-4E93-89BD-60736BE211B6}"/>
    <cellStyle name="Percent 2 6 5" xfId="2754" xr:uid="{47FF4ADF-3895-49BC-9641-8898D69B9D6E}"/>
    <cellStyle name="Percent 2 6 5 2" xfId="4010" xr:uid="{20D2D360-89C2-4C67-A536-806079E6C582}"/>
    <cellStyle name="Percent 2 6 6" xfId="4239" xr:uid="{8168C111-5251-457B-B985-26A1378C08BE}"/>
    <cellStyle name="Percent 2 6 6 2" xfId="5644" xr:uid="{91208DD9-777B-4285-962D-B073EDBC6019}"/>
    <cellStyle name="Percent 2 6 6 3" xfId="11641" xr:uid="{3181D17D-47DD-49F6-A6B0-33696573BE39}"/>
    <cellStyle name="Percent 2 6 7" xfId="5790" xr:uid="{440896D5-09EE-4525-8740-3EF7E66CAF7C}"/>
    <cellStyle name="Percent 2 6 7 2" xfId="8049" xr:uid="{F6019391-5FED-435C-BDA7-FC65C378E38D}"/>
    <cellStyle name="Percent 2 6 7 3" xfId="12973" xr:uid="{DC371972-8DA0-4345-9014-A605D66A326E}"/>
    <cellStyle name="Percent 2 6 8" xfId="6359" xr:uid="{7E4C6680-6AE4-4340-BEE2-B64B1CE5C676}"/>
    <cellStyle name="Percent 2 6 8 2" xfId="13552" xr:uid="{AFEB5490-4868-4A6A-B40F-DA4D7BE24BCD}"/>
    <cellStyle name="Percent 2 6 9" xfId="8220" xr:uid="{22DA1BD4-FFBE-4770-A45B-892998277AF1}"/>
    <cellStyle name="Percent 2 6 9 2" xfId="15248" xr:uid="{3B7A454C-26F1-4638-8D35-37C696D4AEEC}"/>
    <cellStyle name="Percent 2 7" xfId="2755" xr:uid="{EE292CF2-C509-4661-9C2E-B3DC75359DFA}"/>
    <cellStyle name="Percent 2 7 2" xfId="2756" xr:uid="{BE3093FC-A7E6-4C28-A219-45D78899FF9D}"/>
    <cellStyle name="Percent 2 7 2 2" xfId="2757" xr:uid="{2B97390D-4759-4054-B51A-E0545DD6306B}"/>
    <cellStyle name="Percent 2 7 2 2 2" xfId="4011" xr:uid="{BE3C5BD8-F927-43FD-BF42-3D5592DA7A67}"/>
    <cellStyle name="Percent 2 7 2 2 3" xfId="9108" xr:uid="{74664176-8A14-48B5-A929-C3F55A9F8CF0}"/>
    <cellStyle name="Percent 2 7 2 2 3 2" xfId="16138" xr:uid="{1F7C8C86-9AEB-4815-8E2B-5C043C0EC304}"/>
    <cellStyle name="Percent 2 7 2 3" xfId="4561" xr:uid="{327E3764-2C75-401A-AF83-FCC5D399F88D}"/>
    <cellStyle name="Percent 2 7 2 3 2" xfId="5645" xr:uid="{7AE2425A-002C-415D-ACB8-58ADB5521B62}"/>
    <cellStyle name="Percent 2 7 2 3 3" xfId="11960" xr:uid="{C0FBD3FB-CAAE-441B-9800-909D2049E61C}"/>
    <cellStyle name="Percent 2 7 2 4" xfId="6099" xr:uid="{236B6FCD-1A6B-4413-B667-397564BD4F2B}"/>
    <cellStyle name="Percent 2 7 2 4 2" xfId="8050" xr:uid="{DDB16A6E-DFF0-4CB9-B59A-8CCB00606A88}"/>
    <cellStyle name="Percent 2 7 2 4 3" xfId="13282" xr:uid="{E723B48B-2D8C-48E8-917C-DF70259EA988}"/>
    <cellStyle name="Percent 2 7 2 5" xfId="6668" xr:uid="{95E34A77-083F-4324-B58F-EB2E82699A1C}"/>
    <cellStyle name="Percent 2 7 2 5 2" xfId="13861" xr:uid="{18104401-99AE-4AD1-9188-CD6629D35A1C}"/>
    <cellStyle name="Percent 2 7 2 6" xfId="8529" xr:uid="{839E8996-DDEB-4AF5-B407-C01E6322C03D}"/>
    <cellStyle name="Percent 2 7 2 6 2" xfId="15557" xr:uid="{18D8B19F-E132-406B-B911-90C5318E72AB}"/>
    <cellStyle name="Percent 2 7 3" xfId="2758" xr:uid="{0972CEB0-B37C-4F6F-85CD-9387C576E53F}"/>
    <cellStyle name="Percent 2 7 3 2" xfId="4012" xr:uid="{677D5604-8136-40CF-814D-1F38BE9B4724}"/>
    <cellStyle name="Percent 2 7 3 3" xfId="8819" xr:uid="{8DA907FC-ADAF-4176-96D2-0799832662DC}"/>
    <cellStyle name="Percent 2 7 3 3 2" xfId="15849" xr:uid="{5ACE8B8D-CA89-4156-9FD2-C1A12C562600}"/>
    <cellStyle name="Percent 2 7 4" xfId="4261" xr:uid="{3A3309BC-FB94-478A-BC40-2F82891CEE84}"/>
    <cellStyle name="Percent 2 7 4 2" xfId="5646" xr:uid="{C98A6AC9-044E-402A-872A-6EF9A329FA65}"/>
    <cellStyle name="Percent 2 7 4 3" xfId="11663" xr:uid="{3E118258-FB65-433C-9BF0-80467702F4A3}"/>
    <cellStyle name="Percent 2 7 5" xfId="5810" xr:uid="{432E1939-8DD7-4579-A234-933E32C205B6}"/>
    <cellStyle name="Percent 2 7 5 2" xfId="8051" xr:uid="{DAE2AC86-0196-4D1F-B4F9-6EC70B73C4DC}"/>
    <cellStyle name="Percent 2 7 5 3" xfId="12993" xr:uid="{1B2B6149-C2AA-4A40-BF9E-C889442416AB}"/>
    <cellStyle name="Percent 2 7 6" xfId="6379" xr:uid="{1ED9BC9E-E58B-4C81-9C4F-79566FD610CB}"/>
    <cellStyle name="Percent 2 7 6 2" xfId="13572" xr:uid="{DE6F2E3A-36E0-4684-A60B-B2A978D8F551}"/>
    <cellStyle name="Percent 2 7 7" xfId="8240" xr:uid="{AF335458-55A9-471E-97E3-9AF33CDBE1D3}"/>
    <cellStyle name="Percent 2 7 7 2" xfId="15268" xr:uid="{64CD9A96-390A-415B-8F97-5B92EC86A079}"/>
    <cellStyle name="Percent 2 8" xfId="2759" xr:uid="{2F10DF03-6438-427D-AFB6-404C082C2C5B}"/>
    <cellStyle name="Percent 2 8 2" xfId="2760" xr:uid="{9652FFCE-AFC5-4E89-995C-4C6DC941E5D2}"/>
    <cellStyle name="Percent 2 8 2 2" xfId="4013" xr:uid="{CA74F598-3045-46A1-96D8-C13EFB83F123}"/>
    <cellStyle name="Percent 2 8 2 3" xfId="8965" xr:uid="{6AD41A0C-1EF7-4834-B185-BCF1C45D22C5}"/>
    <cellStyle name="Percent 2 8 2 3 2" xfId="15995" xr:uid="{52049138-81EB-4DD6-B898-1A4B4B9FCA7C}"/>
    <cellStyle name="Percent 2 8 3" xfId="4418" xr:uid="{EDA9F773-0D61-4B49-9646-CEBFDA37CBB1}"/>
    <cellStyle name="Percent 2 8 3 2" xfId="5647" xr:uid="{00D26E29-DC0E-4121-B2C0-2CDA89EFBBD5}"/>
    <cellStyle name="Percent 2 8 3 3" xfId="11817" xr:uid="{9155D797-02B1-4E17-B43D-691EA088218B}"/>
    <cellStyle name="Percent 2 8 4" xfId="5956" xr:uid="{7F1644C6-5201-474B-BDC7-D3DA0E1DD4C4}"/>
    <cellStyle name="Percent 2 8 4 2" xfId="8052" xr:uid="{27C5F023-1A56-44DE-A9B2-EFE5D677D940}"/>
    <cellStyle name="Percent 2 8 4 3" xfId="13139" xr:uid="{0FFAB316-E768-4D3E-AE6A-C8683F6B72C4}"/>
    <cellStyle name="Percent 2 8 5" xfId="6525" xr:uid="{CFEE59F8-20D1-4D12-9E53-2A755D15BF0E}"/>
    <cellStyle name="Percent 2 8 5 2" xfId="13718" xr:uid="{B692A3C9-DF37-4D7E-8821-B0DB8C3120FB}"/>
    <cellStyle name="Percent 2 8 6" xfId="8386" xr:uid="{111AE499-4335-43EA-943F-573ABD12C324}"/>
    <cellStyle name="Percent 2 8 6 2" xfId="15414" xr:uid="{D561810E-501D-44DF-9308-9A198A4DD210}"/>
    <cellStyle name="Percent 2 9" xfId="2761" xr:uid="{87CFB08D-95AE-472E-8F4C-0A3994AEA7EB}"/>
    <cellStyle name="Percent 2 9 2" xfId="2762" xr:uid="{7D651472-B283-4FE4-9B11-D079E0ADAF49}"/>
    <cellStyle name="Percent 2 9 2 2" xfId="4014" xr:uid="{EB039C6F-D909-4CA5-9CA9-DAE6BA62D8E0}"/>
    <cellStyle name="Percent 2 9 2 3" xfId="8970" xr:uid="{C20C36EC-D385-401C-9688-8982F1C0C454}"/>
    <cellStyle name="Percent 2 9 2 3 2" xfId="16000" xr:uid="{6F052A28-DC0F-4276-AFF1-66AE502FF3F0}"/>
    <cellStyle name="Percent 2 9 3" xfId="4423" xr:uid="{7E3D98A1-453F-4596-BAC8-3CBF262C8595}"/>
    <cellStyle name="Percent 2 9 3 2" xfId="5648" xr:uid="{D9C961C3-24DF-4239-BFBE-6E81553D10B3}"/>
    <cellStyle name="Percent 2 9 3 3" xfId="11822" xr:uid="{71E01099-17FA-470D-8BF9-7EB4273CB280}"/>
    <cellStyle name="Percent 2 9 4" xfId="5961" xr:uid="{13DC5D4B-068C-4235-BA4F-C0C9C9695369}"/>
    <cellStyle name="Percent 2 9 4 2" xfId="8053" xr:uid="{1843D855-4B8D-4B9F-9888-1479E77CF76E}"/>
    <cellStyle name="Percent 2 9 4 3" xfId="13144" xr:uid="{B2137CDF-4B87-4CA6-A083-07DA41BABB74}"/>
    <cellStyle name="Percent 2 9 5" xfId="6530" xr:uid="{17E3A906-6059-47CA-96D9-BF70962AB27E}"/>
    <cellStyle name="Percent 2 9 5 2" xfId="13723" xr:uid="{7FC1B783-8DA5-48F2-95AB-CB2B3109445A}"/>
    <cellStyle name="Percent 2 9 6" xfId="8391" xr:uid="{922AEC02-7DCC-4E07-892A-D248E0D4BD70}"/>
    <cellStyle name="Percent 2 9 6 2" xfId="15419" xr:uid="{F73B9B09-8695-481E-8E2A-F582D2E410B6}"/>
    <cellStyle name="Percent 3" xfId="106" xr:uid="{00000000-0005-0000-0000-0000A0000000}"/>
    <cellStyle name="Percent 3 2" xfId="107" xr:uid="{00000000-0005-0000-0000-0000A1000000}"/>
    <cellStyle name="Percent 3 2 2" xfId="2764" xr:uid="{AB067942-54EA-498E-AEBC-D9075D054F95}"/>
    <cellStyle name="Percent 3 3" xfId="2765" xr:uid="{F4E47262-57B5-42DC-AA57-8BA61287E298}"/>
    <cellStyle name="Percent 3 4" xfId="9592" xr:uid="{5029EC56-B8BA-4A39-B36A-89453B945464}"/>
    <cellStyle name="Percent 3 5" xfId="2763" xr:uid="{DC1399C8-0678-41B7-AD64-8A5C5A0DC8E8}"/>
    <cellStyle name="Percent 4" xfId="108" xr:uid="{00000000-0005-0000-0000-0000A2000000}"/>
    <cellStyle name="Percent 4 2" xfId="2767" xr:uid="{89438D57-EC77-4D4D-95E9-1F2DECA566AC}"/>
    <cellStyle name="Percent 4 3" xfId="5649" xr:uid="{658F1B55-E61A-41A2-BF6E-6F7F59147045}"/>
    <cellStyle name="Percent 4 4" xfId="2766" xr:uid="{BB29DB62-BD93-42C8-97F7-41B2B36DBA6B}"/>
    <cellStyle name="Percent 5" xfId="111" xr:uid="{00000000-0005-0000-0000-0000A3000000}"/>
    <cellStyle name="Percent 5 2" xfId="2768" xr:uid="{72777736-73BF-4D9C-8F7F-BB040ECDD3F6}"/>
    <cellStyle name="Percent 6" xfId="116" xr:uid="{00000000-0005-0000-0000-0000A4000000}"/>
    <cellStyle name="Percent 6 2" xfId="539" xr:uid="{9B103316-9291-4B52-8F31-706ED2CC2E50}"/>
    <cellStyle name="Percent 6 2 2" xfId="2771" xr:uid="{05C9741A-0523-46A6-B3E1-829FAA9F3A9D}"/>
    <cellStyle name="Percent 6 2 2 2" xfId="2772" xr:uid="{AC02480B-E92B-4753-8AE7-53D659528006}"/>
    <cellStyle name="Percent 6 2 2 2 2" xfId="4018" xr:uid="{76C9AF5E-8A9C-4250-9930-9C3CF3C42396}"/>
    <cellStyle name="Percent 6 2 2 2 3" xfId="9171" xr:uid="{61A97D3C-4F6B-403F-9311-7C4D3366B980}"/>
    <cellStyle name="Percent 6 2 2 2 3 2" xfId="16201" xr:uid="{7F0361DD-03F0-42E2-866E-B7641B356FF9}"/>
    <cellStyle name="Percent 6 2 2 3" xfId="4624" xr:uid="{81EC01F5-7E9D-48C8-9211-3CC9AC91CA8B}"/>
    <cellStyle name="Percent 6 2 2 3 2" xfId="5650" xr:uid="{AE9F6FB0-AE3E-436C-BC24-69EA1D9987A9}"/>
    <cellStyle name="Percent 6 2 2 3 3" xfId="12023" xr:uid="{DD3E9165-A52C-4335-AE77-4BCA7C9061B3}"/>
    <cellStyle name="Percent 6 2 2 4" xfId="6162" xr:uid="{E7624EE5-7DFE-4757-A6A8-2DD9BD12FE7D}"/>
    <cellStyle name="Percent 6 2 2 4 2" xfId="8054" xr:uid="{3BA7F0CA-1162-441D-8344-665DF1B9EB90}"/>
    <cellStyle name="Percent 6 2 2 4 3" xfId="13345" xr:uid="{6F684D24-8235-49EC-B7E4-ABCE7A299F71}"/>
    <cellStyle name="Percent 6 2 2 5" xfId="6731" xr:uid="{EC96A37A-1F4C-4D7C-9B91-92F152BCF007}"/>
    <cellStyle name="Percent 6 2 2 5 2" xfId="13924" xr:uid="{A66B6091-82F0-46B0-A772-521DF0786DA9}"/>
    <cellStyle name="Percent 6 2 2 6" xfId="8592" xr:uid="{AE99D5F6-F319-40EF-8458-13B440FFCFB9}"/>
    <cellStyle name="Percent 6 2 2 6 2" xfId="15620" xr:uid="{B01EAE9C-A0E7-4E09-9E05-D54A9F21886B}"/>
    <cellStyle name="Percent 6 2 3" xfId="2773" xr:uid="{2C340CB3-A077-4FE8-9E01-C1871F691855}"/>
    <cellStyle name="Percent 6 2 3 2" xfId="4019" xr:uid="{9425DC47-456F-4246-8F3A-B77F0DB643D7}"/>
    <cellStyle name="Percent 6 2 3 3" xfId="8882" xr:uid="{3210C930-134C-4A8D-8B27-57E87CBD889A}"/>
    <cellStyle name="Percent 6 2 3 3 2" xfId="15912" xr:uid="{93EA4FED-0406-402F-8A7E-6F0339DD1434}"/>
    <cellStyle name="Percent 6 2 4" xfId="4324" xr:uid="{C2A77357-38A3-4BD9-A91B-00940F7DD993}"/>
    <cellStyle name="Percent 6 2 4 2" xfId="5651" xr:uid="{202FDF54-FAC9-47B1-9364-B7FB88FBE0E1}"/>
    <cellStyle name="Percent 6 2 4 3" xfId="11726" xr:uid="{F9F3E444-DB4B-49AE-9577-1C64124C9578}"/>
    <cellStyle name="Percent 6 2 5" xfId="5873" xr:uid="{C2956ED3-96CF-4A3E-88B2-725746E18A13}"/>
    <cellStyle name="Percent 6 2 5 2" xfId="8055" xr:uid="{C5C8B6A7-DE98-4943-8E82-62C78DE78312}"/>
    <cellStyle name="Percent 6 2 5 3" xfId="13056" xr:uid="{89A0481F-D249-4784-8225-9A763B824C8D}"/>
    <cellStyle name="Percent 6 2 6" xfId="6442" xr:uid="{FEB309EB-6560-42EF-A556-BE59160FFE33}"/>
    <cellStyle name="Percent 6 2 6 2" xfId="13635" xr:uid="{B8AD606F-F93C-46BF-93FE-6DE9563DEDBB}"/>
    <cellStyle name="Percent 6 2 7" xfId="8303" xr:uid="{6122D9CF-C687-46FD-A80A-1D04CD8ECB1D}"/>
    <cellStyle name="Percent 6 2 7 2" xfId="15331" xr:uid="{A3CA3B0F-5C43-42F6-AA1E-9A9113810DC7}"/>
    <cellStyle name="Percent 6 2 8" xfId="2770" xr:uid="{6EE71428-3BFD-4237-85DF-61056FC95ACD}"/>
    <cellStyle name="Percent 6 3" xfId="2774" xr:uid="{558FB894-AFC3-4A07-AA3F-D802F216DE65}"/>
    <cellStyle name="Percent 6 3 2" xfId="2775" xr:uid="{A20A727D-C7A6-48D2-9478-9609D9DE9232}"/>
    <cellStyle name="Percent 6 3 2 2" xfId="4020" xr:uid="{F7F730E8-AE56-4F95-A16C-F9E360B5F75F}"/>
    <cellStyle name="Percent 6 3 2 3" xfId="9028" xr:uid="{84F3D370-BB8D-401C-A2AA-99CE60575BF3}"/>
    <cellStyle name="Percent 6 3 2 3 2" xfId="16058" xr:uid="{1B86D50B-1186-4508-B3F1-C3D697836A0D}"/>
    <cellStyle name="Percent 6 3 3" xfId="4481" xr:uid="{53769BFD-A5E8-47FC-A847-59EDB194320F}"/>
    <cellStyle name="Percent 6 3 3 2" xfId="5652" xr:uid="{F4ED34CA-45E5-4655-89A1-02AD9D9F4D21}"/>
    <cellStyle name="Percent 6 3 3 3" xfId="11880" xr:uid="{60301FC0-937B-4776-AC02-53157FE0F5EF}"/>
    <cellStyle name="Percent 6 3 4" xfId="6019" xr:uid="{ECBDD771-464C-4129-8CBB-055A2DE08546}"/>
    <cellStyle name="Percent 6 3 4 2" xfId="8056" xr:uid="{B2698DA6-B7E6-4EA7-86D6-50924794939A}"/>
    <cellStyle name="Percent 6 3 4 3" xfId="13202" xr:uid="{1063F8AF-B95C-4E87-ABFB-2CAD86E90A21}"/>
    <cellStyle name="Percent 6 3 5" xfId="6588" xr:uid="{6850FA15-AE72-493E-A7D7-6693CEBE2767}"/>
    <cellStyle name="Percent 6 3 5 2" xfId="13781" xr:uid="{32BC1E32-0452-4111-A162-4C0AA208D1FE}"/>
    <cellStyle name="Percent 6 3 6" xfId="8449" xr:uid="{3E19687F-65D7-4B46-80C5-1CF58D846345}"/>
    <cellStyle name="Percent 6 3 6 2" xfId="15477" xr:uid="{BDBF4D09-E95B-42E8-B4B8-F4DBFCDC1C7D}"/>
    <cellStyle name="Percent 6 4" xfId="2776" xr:uid="{164A2787-4728-40F5-A412-4F05D94FF8D6}"/>
    <cellStyle name="Percent 6 4 2" xfId="4021" xr:uid="{8D6F7C3E-F34A-476E-9622-2BB0332FF4A1}"/>
    <cellStyle name="Percent 6 4 3" xfId="9373" xr:uid="{D6328486-039C-457B-BCCC-F3B54BEA96B1}"/>
    <cellStyle name="Percent 6 4 3 2" xfId="16356" xr:uid="{E04886D0-336E-4BC0-BD18-2493202318E0}"/>
    <cellStyle name="Percent 6 5" xfId="4176" xr:uid="{F3F8BBF3-2A42-48CF-9C93-92C4E6FC9309}"/>
    <cellStyle name="Percent 6 5 2" xfId="5653" xr:uid="{037D6E0B-B2BB-426B-943D-5632396FB54F}"/>
    <cellStyle name="Percent 6 5 3" xfId="9462" xr:uid="{7FB9F8CD-79E0-4486-A1DB-C919522D50EB}"/>
    <cellStyle name="Percent 6 5 3 2" xfId="16445" xr:uid="{8A48B9FF-12EB-4DCE-9740-CFE30C013600}"/>
    <cellStyle name="Percent 6 5 4" xfId="11578" xr:uid="{01C8E966-5590-4DD3-9FA0-0988F26142E9}"/>
    <cellStyle name="Percent 6 6" xfId="5730" xr:uid="{A47918E9-C552-456C-AE7A-E8394CEA1C3F}"/>
    <cellStyle name="Percent 6 6 2" xfId="8057" xr:uid="{B73C90BB-42AB-48FF-A88D-7D3C23D0D6B5}"/>
    <cellStyle name="Percent 6 6 3" xfId="8739" xr:uid="{568BCBC8-6617-42E2-8328-7BDF8C8EE042}"/>
    <cellStyle name="Percent 6 6 3 2" xfId="15769" xr:uid="{3A6A22A3-902E-43AB-9A7C-CB3956990373}"/>
    <cellStyle name="Percent 6 6 4" xfId="12913" xr:uid="{F0FBA97A-6546-44C7-AD8C-39B4FB578DCA}"/>
    <cellStyle name="Percent 6 7" xfId="6299" xr:uid="{DCF36F22-5162-497F-A65C-4AF2E643792E}"/>
    <cellStyle name="Percent 6 7 2" xfId="13492" xr:uid="{605D3532-4110-4FAE-A0EC-49A4EC946D73}"/>
    <cellStyle name="Percent 6 8" xfId="8160" xr:uid="{21157FF3-E6DD-47E4-AC4E-3970B3BFD0FC}"/>
    <cellStyle name="Percent 6 8 2" xfId="15188" xr:uid="{EECA693F-B9A7-4FE3-868F-BA4996A7B8D2}"/>
    <cellStyle name="Percent 6 9" xfId="2769" xr:uid="{3F6AD4C6-FFD5-462A-AD4E-8FBC92038E07}"/>
    <cellStyle name="Percent 7" xfId="121" xr:uid="{00000000-0005-0000-0000-0000A5000000}"/>
    <cellStyle name="Percent 7 2" xfId="2777" xr:uid="{4E6EAC8E-F4E2-4834-BEDA-AB2A8107B6CA}"/>
    <cellStyle name="Percent 8" xfId="124" xr:uid="{00000000-0005-0000-0000-0000A6000000}"/>
    <cellStyle name="Percent 8 2" xfId="135" xr:uid="{00000000-0005-0000-0000-0000A7000000}"/>
    <cellStyle name="Percent 8 2 2" xfId="558" xr:uid="{D15C7F25-38D9-4235-AE05-80F1686CC1CE}"/>
    <cellStyle name="Percent 8 2 3" xfId="2779" xr:uid="{0B378EEB-654B-4448-9A36-7C4D3B7AD702}"/>
    <cellStyle name="Percent 8 3" xfId="543" xr:uid="{98E26C76-A6DD-45A0-B585-0271880A6AAE}"/>
    <cellStyle name="Percent 8 3 2" xfId="5654" xr:uid="{064C11DE-BF77-42CB-A35D-055F5A1C31FB}"/>
    <cellStyle name="Percent 8 4" xfId="2778" xr:uid="{22E40073-F6D2-4715-A4C8-52E3E81A79E1}"/>
    <cellStyle name="Percent 9" xfId="64" xr:uid="{00000000-0005-0000-0000-0000A8000000}"/>
    <cellStyle name="Percent 9 2" xfId="148" xr:uid="{00000000-0005-0000-0000-0000A9000000}"/>
    <cellStyle name="Percent 9 2 2" xfId="5656" xr:uid="{7AF28A7A-A900-4A6E-B523-3F072C96F756}"/>
    <cellStyle name="Percent 9 3" xfId="1092" xr:uid="{C4EE16F2-9F67-40A0-A0B5-B08CD77997AB}"/>
    <cellStyle name="Percent 9 3 2" xfId="5655" xr:uid="{668DEA89-0F95-43C7-BFDA-552C4AF12AD2}"/>
    <cellStyle name="Percent 9 4" xfId="193" xr:uid="{FE1F8F0F-9578-497D-A0A1-9DBA6C9C0D7E}"/>
    <cellStyle name="SAPBEXaggData" xfId="9288" xr:uid="{DD9D6BDB-75D3-4916-B2CF-5A40A3F05F25}"/>
    <cellStyle name="SAPBEXaggDataEmph" xfId="9289" xr:uid="{2698A026-62B9-4A73-9D1A-34236CE97E33}"/>
    <cellStyle name="SAPBEXaggItem" xfId="9290" xr:uid="{3734A33C-AF75-4A8F-BE99-EC97CB32BFEE}"/>
    <cellStyle name="SAPBEXaggItemX" xfId="9291" xr:uid="{16F4E5F6-7749-44E2-B938-BB76C1FDC00A}"/>
    <cellStyle name="SAPBEXchaText" xfId="9292" xr:uid="{9431BE19-057D-4E33-87FB-98E2EEF3DFCC}"/>
    <cellStyle name="SAPBEXexcBad7" xfId="9293" xr:uid="{0A2E4387-1E4B-49D3-B500-D3313C734EA0}"/>
    <cellStyle name="SAPBEXexcBad8" xfId="9294" xr:uid="{B1631666-AA3F-4C97-8A26-7F348D89004B}"/>
    <cellStyle name="SAPBEXexcBad9" xfId="9295" xr:uid="{EE6A738D-8A41-4CD5-9DE7-67476ED5F4B9}"/>
    <cellStyle name="SAPBEXexcCritical4" xfId="9296" xr:uid="{5054E255-D448-4D87-8AAB-79ADF35569BC}"/>
    <cellStyle name="SAPBEXexcCritical5" xfId="9297" xr:uid="{1503AB96-A893-45C1-9807-66DF2085E05E}"/>
    <cellStyle name="SAPBEXexcCritical6" xfId="9298" xr:uid="{AA8A8E5F-BB4A-4836-8801-A0AD7E63F773}"/>
    <cellStyle name="SAPBEXexcGood1" xfId="9299" xr:uid="{8BAE513B-7FF0-44DB-84EE-A88C01AFBF3F}"/>
    <cellStyle name="SAPBEXexcGood2" xfId="9300" xr:uid="{CFAC6BC3-690B-4BD4-8870-785A29827C69}"/>
    <cellStyle name="SAPBEXexcGood3" xfId="9301" xr:uid="{0500313E-43C2-47D9-93FD-D9628F673276}"/>
    <cellStyle name="SAPBEXfilterDrill" xfId="9302" xr:uid="{C3BBCC81-3673-4FD0-8532-C8FDE9ED829D}"/>
    <cellStyle name="SAPBEXfilterItem" xfId="9303" xr:uid="{D9E6BA92-B200-4CA6-93C4-04D4A8858A91}"/>
    <cellStyle name="SAPBEXfilterText" xfId="9304" xr:uid="{48131D62-8708-4607-8201-87544D84D301}"/>
    <cellStyle name="SAPBEXformats" xfId="9305" xr:uid="{A9C8AA46-4A39-494C-A531-FCE2A8F4674E}"/>
    <cellStyle name="SAPBEXheaderItem" xfId="9306" xr:uid="{593087A4-5880-4E58-AFC0-0DC55F289B54}"/>
    <cellStyle name="SAPBEXheaderText" xfId="9307" xr:uid="{F807EE8C-644C-4C8E-9B2A-8F0077E2108E}"/>
    <cellStyle name="SAPBEXHLevel0" xfId="9308" xr:uid="{153EA9B7-614E-44C2-BE9E-F21D2D47C56E}"/>
    <cellStyle name="SAPBEXHLevel0X" xfId="9309" xr:uid="{14605110-1853-4852-A7B9-A1492486726A}"/>
    <cellStyle name="SAPBEXHLevel1" xfId="9310" xr:uid="{48BB0E55-D74D-4F23-9DD4-9516421EB12D}"/>
    <cellStyle name="SAPBEXHLevel1X" xfId="9311" xr:uid="{3915C258-7EB4-4B01-89FD-0D0C8E41A718}"/>
    <cellStyle name="SAPBEXHLevel2" xfId="9312" xr:uid="{3B067590-6AB2-4AE3-8A0C-346594EE1043}"/>
    <cellStyle name="SAPBEXHLevel2X" xfId="9313" xr:uid="{BAFB5C7B-5CD7-41D8-B3CF-6AF5DFC021F0}"/>
    <cellStyle name="SAPBEXHLevel3" xfId="9314" xr:uid="{854A86A9-F156-4068-B03D-4A752581794C}"/>
    <cellStyle name="SAPBEXHLevel3X" xfId="9315" xr:uid="{B741F214-C02B-43DF-8D75-131D3542E209}"/>
    <cellStyle name="SAPBEXinputData" xfId="9316" xr:uid="{040A396E-53B7-46F3-8488-7C0CC22FBD2D}"/>
    <cellStyle name="SAPBEXresData" xfId="9317" xr:uid="{EF221DA7-A872-4C6F-8B7D-163D1FBA7296}"/>
    <cellStyle name="SAPBEXresDataEmph" xfId="9318" xr:uid="{B3F96D59-4FF2-4274-BBC6-1248A15F0BDC}"/>
    <cellStyle name="SAPBEXresItem" xfId="9319" xr:uid="{5DE62CF4-D057-4FDD-ADA3-33B97853CE6C}"/>
    <cellStyle name="SAPBEXresItemX" xfId="9320" xr:uid="{BC250802-5B4C-4560-BF06-C14BDD84ABAA}"/>
    <cellStyle name="SAPBEXstdData" xfId="9321" xr:uid="{333D0A91-1F90-448D-9A1E-04E166B51203}"/>
    <cellStyle name="SAPBEXstdDataEmph" xfId="9322" xr:uid="{0F3674DB-70ED-483A-B1D6-B999910D1C69}"/>
    <cellStyle name="SAPBEXstdItem" xfId="9323" xr:uid="{8E5015EB-23D7-435E-8406-AF6C3692177A}"/>
    <cellStyle name="SAPBEXstdItemX" xfId="9324" xr:uid="{5829C89B-C734-40A3-9459-8680AD5528F7}"/>
    <cellStyle name="SAPBEXtitle" xfId="9325" xr:uid="{65294C0F-5A44-4940-B22C-6163DB4DD683}"/>
    <cellStyle name="SAPBEXundefined" xfId="9326" xr:uid="{7648185B-AABA-4BF5-9F36-306279A1453C}"/>
    <cellStyle name="Sheet Title" xfId="9327" xr:uid="{99576C26-0DAF-4BE4-8382-21AEC72E8F61}"/>
    <cellStyle name="Style 1" xfId="9600" xr:uid="{449209F8-7907-4013-B8AA-697D8DE1D125}"/>
    <cellStyle name="Style 2" xfId="9601" xr:uid="{70256206-8C5A-4332-A3F8-690987512ED5}"/>
    <cellStyle name="TableStyleLight1" xfId="2780" xr:uid="{D3A4527C-D53D-4DAF-951E-39B3ECA245CE}"/>
    <cellStyle name="Title" xfId="10" builtinId="15" customBuiltin="1"/>
    <cellStyle name="Title 10" xfId="2782" xr:uid="{C38E8724-18C3-440B-89DC-40F6984C2E77}"/>
    <cellStyle name="Title 10 2" xfId="4024" xr:uid="{EF265C89-A3A3-4C3F-963A-02411DA22796}"/>
    <cellStyle name="Title 11" xfId="2783" xr:uid="{248705A1-6320-4834-A006-0A9DC2B86F56}"/>
    <cellStyle name="Title 11 2" xfId="8058" xr:uid="{21201AD2-78AA-4F78-9E1E-CAA78FCA7429}"/>
    <cellStyle name="Title 12" xfId="2846" xr:uid="{ECB45BE8-BADB-43FD-BB2C-6E0348759C85}"/>
    <cellStyle name="Title 12 2" xfId="8059" xr:uid="{BC324595-7246-40BA-A723-D81219CA0BF3}"/>
    <cellStyle name="Title 13" xfId="4023" xr:uid="{CF23559C-E4A7-4D47-9066-240F95D95E21}"/>
    <cellStyle name="Title 14" xfId="2781" xr:uid="{FE612D52-3411-4DBC-A7D5-887719A022C4}"/>
    <cellStyle name="Title 2" xfId="194" xr:uid="{9A225320-402A-465D-B77B-AACAB1214602}"/>
    <cellStyle name="Title 2 2" xfId="2785" xr:uid="{CA49D32D-714A-4554-8826-8A76A84CDF0C}"/>
    <cellStyle name="Title 2 3" xfId="5657" xr:uid="{210520B2-F8FF-4BA6-B8D3-AFD3888D4B0F}"/>
    <cellStyle name="Title 2 4" xfId="2784" xr:uid="{6C99A02B-76AF-4879-B34C-84F7BE98300D}"/>
    <cellStyle name="Title 3" xfId="2786" xr:uid="{D9B85C98-0B37-4D16-A0FF-3184B94017AB}"/>
    <cellStyle name="Title 3 2" xfId="2787" xr:uid="{C0111DD7-E51E-4106-82E9-EAF2B21761CD}"/>
    <cellStyle name="Title 3 3" xfId="5659" xr:uid="{6377CAAF-3BAD-487E-85EA-B7778DEBE6B8}"/>
    <cellStyle name="Title 3 4" xfId="5658" xr:uid="{F1B77AA9-BA5E-478A-8D8D-849B2CF2BC13}"/>
    <cellStyle name="Title 4" xfId="2788" xr:uid="{57E26687-0E89-4205-8CA4-3D73D52444FE}"/>
    <cellStyle name="Title 4 2" xfId="2789" xr:uid="{FEE48293-2AD8-4D2C-B387-97BC27C09392}"/>
    <cellStyle name="Title 4 2 2" xfId="4026" xr:uid="{5309269A-001C-46F8-A11C-7562B896AB3D}"/>
    <cellStyle name="Title 4 3" xfId="4025" xr:uid="{ABFA3DF5-DF8C-4238-AACC-EE38F5E1986C}"/>
    <cellStyle name="Title 4 4" xfId="5660" xr:uid="{C3DDFCA8-F870-4452-A343-E2F7B6C8968A}"/>
    <cellStyle name="Title 4 5" xfId="8060" xr:uid="{6B718723-46CC-47D8-882F-A32B7E7AAC8B}"/>
    <cellStyle name="Title 5" xfId="2790" xr:uid="{534DD80E-EC7C-45A0-A497-E4E46BF00C97}"/>
    <cellStyle name="Title 5 2" xfId="2791" xr:uid="{117C58D2-D8DB-4458-B040-C599E0D98D74}"/>
    <cellStyle name="Title 5 2 2" xfId="4028" xr:uid="{0CDF5B4B-5D56-4E8E-B40B-181D6B8E1696}"/>
    <cellStyle name="Title 5 3" xfId="4027" xr:uid="{93A0B813-B6A4-4F85-B676-D7011B83473C}"/>
    <cellStyle name="Title 6" xfId="2792" xr:uid="{B15DA88A-0271-4F35-98FA-D6ED6AEBBDA6}"/>
    <cellStyle name="Title 6 2" xfId="4029" xr:uid="{F91E826F-017E-47FA-8DD5-F3A6A29DDFCD}"/>
    <cellStyle name="Title 7" xfId="2793" xr:uid="{4BA67F88-9C81-471B-8E70-1C38AB4E137E}"/>
    <cellStyle name="Title 7 2" xfId="4030" xr:uid="{AA04693F-5109-4349-8E62-3A231A65E91A}"/>
    <cellStyle name="Title 8" xfId="2794" xr:uid="{C9729DBA-6A66-45DC-AA82-D33ABB60B311}"/>
    <cellStyle name="Title 8 2" xfId="4031" xr:uid="{2B4493FE-D1A5-413F-8B12-6829BC586285}"/>
    <cellStyle name="Title 9" xfId="2795" xr:uid="{5BBF23FA-E8B9-46B5-AE7A-4619F79FC9E2}"/>
    <cellStyle name="Title 9 2" xfId="4032" xr:uid="{57BAB55E-D543-45C9-A5CD-CEF51A3FC998}"/>
    <cellStyle name="Total" xfId="24" builtinId="25" customBuiltin="1"/>
    <cellStyle name="Total 2" xfId="1136" xr:uid="{2F8A10E5-55A7-426B-98ED-40C49D9B96A4}"/>
    <cellStyle name="Total 2 10" xfId="2798" xr:uid="{25502259-6695-4BD4-8C53-546D678DFD22}"/>
    <cellStyle name="Total 2 11" xfId="2799" xr:uid="{7E1F8A63-2920-448A-AD5B-C5524903011B}"/>
    <cellStyle name="Total 2 12" xfId="2800" xr:uid="{4210160F-1F12-4FD1-8982-914788A5E229}"/>
    <cellStyle name="Total 2 13" xfId="2801" xr:uid="{CB45B719-4799-408F-A22F-45736B6A2F65}"/>
    <cellStyle name="Total 2 14" xfId="2847" xr:uid="{E6DB958A-C5F6-4750-BC72-9841C86211E1}"/>
    <cellStyle name="Total 2 14 2" xfId="8061" xr:uid="{8F3DFCFE-6DCF-4E84-BB62-62B2AE6B7AFF}"/>
    <cellStyle name="Total 2 15" xfId="4033" xr:uid="{75505B38-C342-48B8-9296-6DCCABC7D56A}"/>
    <cellStyle name="Total 2 16" xfId="9555" xr:uid="{BD1EE3BC-BC80-43F3-B400-802B57A6D804}"/>
    <cellStyle name="Total 2 17" xfId="2797" xr:uid="{B231457A-72FC-4A9B-826E-9BC328F47479}"/>
    <cellStyle name="Total 2 2" xfId="2802" xr:uid="{8B60E260-91FE-43BE-A3FD-A18857F58CE7}"/>
    <cellStyle name="Total 2 2 2" xfId="2803" xr:uid="{1C3ECED1-EA48-429D-A5A7-70E0B33F256B}"/>
    <cellStyle name="Total 2 2 3" xfId="4046" xr:uid="{BEABC0D7-F04F-4A6D-86DE-FAE3850541E1}"/>
    <cellStyle name="Total 2 2 3 2" xfId="8062" xr:uid="{6E452D34-5FF1-4E57-A3AE-AFEC969AB90A}"/>
    <cellStyle name="Total 2 2 4" xfId="4401" xr:uid="{714491EB-C91B-409D-B79E-4BC1BDBFD8B4}"/>
    <cellStyle name="Total 2 3" xfId="2804" xr:uid="{30F5779D-F4CA-4538-8D8B-9F68B38A6A52}"/>
    <cellStyle name="Total 2 3 2" xfId="2805" xr:uid="{54FAB0E6-95EB-4C44-BA9B-31BD05BACD53}"/>
    <cellStyle name="Total 2 4" xfId="2806" xr:uid="{6BD8FEC2-E771-40E5-B291-769840E8665F}"/>
    <cellStyle name="Total 2 4 2" xfId="2807" xr:uid="{D60DA3E6-386E-4560-B5B2-07013C274357}"/>
    <cellStyle name="Total 2 5" xfId="2808" xr:uid="{02E75501-391D-4D49-AB65-68116DFE199C}"/>
    <cellStyle name="Total 2 5 2" xfId="5662" xr:uid="{63DEAF17-A17D-4F35-99FC-59958FD7D575}"/>
    <cellStyle name="Total 2 5 3" xfId="5661" xr:uid="{4079F4BC-0B7A-4011-8B8C-16D657A50FF7}"/>
    <cellStyle name="Total 2 6" xfId="2809" xr:uid="{F2C4A36B-B184-4456-A3F5-4BC09BC2C8EC}"/>
    <cellStyle name="Total 2 7" xfId="2810" xr:uid="{32FBE7D2-A051-4649-B602-355B01429499}"/>
    <cellStyle name="Total 2 7 2" xfId="2811" xr:uid="{3CCA62E5-D109-4AD0-B416-84042C9569D8}"/>
    <cellStyle name="Total 2 8" xfId="2812" xr:uid="{F132F29E-EB59-4F39-A341-5A8C7BA1D96D}"/>
    <cellStyle name="Total 2 9" xfId="2813" xr:uid="{4AC9267D-EA0F-49FE-B072-7E654ECAF5A8}"/>
    <cellStyle name="Total 3" xfId="2814" xr:uid="{AB0AA417-5191-4C69-AFC0-2FF6F47E7529}"/>
    <cellStyle name="Total 3 2" xfId="9588" xr:uid="{DEB03B90-F607-4132-949A-B2B456F6F114}"/>
    <cellStyle name="Total 4" xfId="2815" xr:uid="{952E406D-218B-446C-A182-5DF7C1B1AB4C}"/>
    <cellStyle name="Total 5" xfId="2816" xr:uid="{87053A8A-10C4-4E65-92F8-86557E6DC6D0}"/>
    <cellStyle name="Total 6" xfId="2817" xr:uid="{7F5726BE-7E80-4483-A185-DDC43D1487EB}"/>
    <cellStyle name="Total 7" xfId="2818" xr:uid="{48AAEF81-F45B-4AF7-A4EF-84A7AC48CE1B}"/>
    <cellStyle name="Total 8" xfId="2796" xr:uid="{EF38C1F3-CED3-4FEF-84EE-2E879149303B}"/>
    <cellStyle name="Warning Text" xfId="22" builtinId="11" customBuiltin="1"/>
    <cellStyle name="Warning Text 2" xfId="1134" xr:uid="{9BC08BB6-E896-496E-9858-A80E69B9EEBB}"/>
    <cellStyle name="Warning Text 2 2" xfId="9552" xr:uid="{C50EC30A-03E9-4102-B85B-86C4D91FAD6E}"/>
  </cellStyles>
  <dxfs count="0"/>
  <tableStyles count="0" defaultTableStyle="TableStyleMedium2" defaultPivotStyle="PivotStyleLight16"/>
  <colors>
    <mruColors>
      <color rgb="FFFFFFCC"/>
      <color rgb="FF66FF99"/>
      <color rgb="FFCC99FF"/>
      <color rgb="FF33CCFF"/>
      <color rgb="FF00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EdTec new color theme">
  <a:themeElements>
    <a:clrScheme name="EdTec New 2024">
      <a:dk1>
        <a:sysClr val="windowText" lastClr="000000"/>
      </a:dk1>
      <a:lt1>
        <a:sysClr val="window" lastClr="FFFFFF"/>
      </a:lt1>
      <a:dk2>
        <a:srgbClr val="545466"/>
      </a:dk2>
      <a:lt2>
        <a:srgbClr val="CBCBD4"/>
      </a:lt2>
      <a:accent1>
        <a:srgbClr val="1FA999"/>
      </a:accent1>
      <a:accent2>
        <a:srgbClr val="212178"/>
      </a:accent2>
      <a:accent3>
        <a:srgbClr val="EB5F5F"/>
      </a:accent3>
      <a:accent4>
        <a:srgbClr val="FFD53E"/>
      </a:accent4>
      <a:accent5>
        <a:srgbClr val="54B42E"/>
      </a:accent5>
      <a:accent6>
        <a:srgbClr val="0EB3E0"/>
      </a:accent6>
      <a:hlink>
        <a:srgbClr val="54B42E"/>
      </a:hlink>
      <a:folHlink>
        <a:srgbClr val="0EB3E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A61C-7430-49F4-8BA6-1BE4B7129C3A}">
  <sheetPr codeName="Sheet1">
    <tabColor theme="2"/>
  </sheetPr>
  <dimension ref="A1:B7"/>
  <sheetViews>
    <sheetView workbookViewId="0"/>
  </sheetViews>
  <sheetFormatPr defaultRowHeight="14.5"/>
  <sheetData>
    <row r="1" spans="1:2">
      <c r="A1" t="e">
        <f>IF(MYP!#REF!=NoSaveAfterMacro,TRUE,FALSE)</f>
        <v>#REF!</v>
      </c>
      <c r="B1" t="s">
        <v>139</v>
      </c>
    </row>
    <row r="2" spans="1:2">
      <c r="A2" t="b">
        <f ca="1">ISREF(INDIRECT("'MYP'"&amp;"!A1"))</f>
        <v>1</v>
      </c>
      <c r="B2" t="s">
        <v>140</v>
      </c>
    </row>
    <row r="3" spans="1:2">
      <c r="A3" t="b">
        <f ca="1">ISREF(INDIRECT("'MYP-Multisite'"&amp;"!A1"))</f>
        <v>1</v>
      </c>
      <c r="B3" t="s">
        <v>140</v>
      </c>
    </row>
    <row r="4" spans="1:2">
      <c r="A4" t="b">
        <f ca="1">ISREF(INDIRECT("'Cash Flow'"&amp;"!A1"))</f>
        <v>1</v>
      </c>
      <c r="B4" t="s">
        <v>140</v>
      </c>
    </row>
    <row r="5" spans="1:2">
      <c r="A5" t="b">
        <f ca="1">ISREF(INDIRECT("'Payroll'"&amp;"!A1"))</f>
        <v>1</v>
      </c>
      <c r="B5" t="s">
        <v>140</v>
      </c>
    </row>
    <row r="6" spans="1:2">
      <c r="A6" t="b">
        <f ca="1">ISREF(INDIRECT("'Rates'"&amp;"!A1"))</f>
        <v>1</v>
      </c>
      <c r="B6" t="s">
        <v>140</v>
      </c>
    </row>
    <row r="7" spans="1:2">
      <c r="A7" t="b">
        <f ca="1">ISREF(INDIRECT("'Graphs'"&amp;"!A1"))</f>
        <v>0</v>
      </c>
      <c r="B7" t="s">
        <v>140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3">
    <tabColor theme="5"/>
    <pageSetUpPr fitToPage="1"/>
  </sheetPr>
  <dimension ref="A1:AJ433"/>
  <sheetViews>
    <sheetView showGridLines="0" tabSelected="1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9.1796875" defaultRowHeight="12" outlineLevelRow="1"/>
  <cols>
    <col min="1" max="1" width="11.453125" style="110" customWidth="1" collapsed="1"/>
    <col min="2" max="2" width="36.81640625" style="81" customWidth="1" collapsed="1"/>
    <col min="3" max="3" width="13" style="81" hidden="1" customWidth="1" collapsed="1"/>
    <col min="4" max="5" width="11" style="81" customWidth="1" collapsed="1"/>
    <col min="6" max="9" width="11" style="81" hidden="1" customWidth="1" collapsed="1"/>
    <col min="10" max="10" width="53.54296875" style="82" hidden="1" customWidth="1" collapsed="1"/>
    <col min="11" max="11" width="9.1796875" style="331"/>
    <col min="12" max="12" width="34.81640625" style="331" customWidth="1"/>
    <col min="13" max="13" width="9.1796875" style="332"/>
    <col min="14" max="36" width="9.1796875" style="81"/>
    <col min="37" max="16384" width="9.1796875" style="81" collapsed="1"/>
  </cols>
  <sheetData>
    <row r="1" spans="1:13" ht="15.5">
      <c r="A1" s="147" t="s">
        <v>468</v>
      </c>
    </row>
    <row r="2" spans="1:13" ht="12.25" customHeight="1">
      <c r="A2" s="347" t="s">
        <v>522</v>
      </c>
    </row>
    <row r="3" spans="1:13" ht="12.25" customHeight="1">
      <c r="A3" s="148" t="s">
        <v>469</v>
      </c>
      <c r="C3" s="83"/>
    </row>
    <row r="4" spans="1:13" ht="12.25" customHeight="1" thickBot="1">
      <c r="B4" s="84"/>
      <c r="C4" s="85"/>
    </row>
    <row r="5" spans="1:13" ht="13.5" customHeight="1" thickTop="1">
      <c r="C5" s="357" t="s">
        <v>56</v>
      </c>
      <c r="D5" s="86" t="s">
        <v>163</v>
      </c>
      <c r="E5" s="86" t="s">
        <v>164</v>
      </c>
      <c r="F5" s="86" t="s">
        <v>165</v>
      </c>
      <c r="G5" s="86" t="s">
        <v>166</v>
      </c>
      <c r="H5" s="86" t="s">
        <v>167</v>
      </c>
      <c r="I5" s="86" t="s">
        <v>168</v>
      </c>
      <c r="J5" s="357" t="s">
        <v>61</v>
      </c>
    </row>
    <row r="6" spans="1:13" ht="12.25" customHeight="1">
      <c r="C6" s="358"/>
      <c r="D6" s="87" t="s">
        <v>485</v>
      </c>
      <c r="E6" s="87" t="s">
        <v>491</v>
      </c>
      <c r="F6" s="87" t="s">
        <v>487</v>
      </c>
      <c r="G6" s="87" t="s">
        <v>488</v>
      </c>
      <c r="H6" s="87" t="s">
        <v>489</v>
      </c>
      <c r="I6" s="87" t="s">
        <v>490</v>
      </c>
      <c r="J6" s="358"/>
    </row>
    <row r="7" spans="1:13" s="88" customFormat="1" ht="24.75" hidden="1" customHeight="1">
      <c r="A7" s="136"/>
      <c r="C7" s="89"/>
      <c r="K7" s="333"/>
      <c r="L7" s="333"/>
      <c r="M7" s="334"/>
    </row>
    <row r="8" spans="1:13" s="88" customFormat="1" hidden="1">
      <c r="A8" s="136"/>
      <c r="C8" s="90"/>
      <c r="J8" s="91"/>
      <c r="K8" s="333"/>
      <c r="L8" s="333"/>
      <c r="M8" s="334"/>
    </row>
    <row r="9" spans="1:13" s="92" customFormat="1" hidden="1">
      <c r="A9" s="135"/>
      <c r="C9" s="93"/>
      <c r="J9" s="91"/>
      <c r="K9" s="335"/>
      <c r="L9" s="335"/>
      <c r="M9" s="336"/>
    </row>
    <row r="10" spans="1:13" s="94" customFormat="1" ht="12.25" customHeight="1">
      <c r="A10" s="134" t="s">
        <v>13</v>
      </c>
      <c r="J10" s="91"/>
      <c r="K10" s="337"/>
      <c r="L10" s="337"/>
      <c r="M10" s="338"/>
    </row>
    <row r="11" spans="1:13" s="94" customFormat="1" ht="12.25" customHeight="1">
      <c r="A11" s="134" t="s">
        <v>14</v>
      </c>
      <c r="J11" s="91"/>
      <c r="K11" s="337"/>
      <c r="L11" s="337"/>
      <c r="M11" s="338"/>
    </row>
    <row r="12" spans="1:13" s="94" customFormat="1" ht="12.25" customHeight="1">
      <c r="A12" s="133"/>
      <c r="B12" s="137" t="s">
        <v>114</v>
      </c>
      <c r="C12" s="97">
        <f>C115</f>
        <v>0</v>
      </c>
      <c r="D12" s="97">
        <f t="shared" ref="D12:I12" si="0">D115</f>
        <v>208.54</v>
      </c>
      <c r="E12" s="97">
        <f t="shared" si="0"/>
        <v>0</v>
      </c>
      <c r="F12" s="97">
        <f t="shared" si="0"/>
        <v>0</v>
      </c>
      <c r="G12" s="97">
        <f t="shared" si="0"/>
        <v>0</v>
      </c>
      <c r="H12" s="97">
        <f t="shared" si="0"/>
        <v>0</v>
      </c>
      <c r="I12" s="97">
        <f t="shared" si="0"/>
        <v>0</v>
      </c>
      <c r="J12" s="91"/>
      <c r="K12" s="337"/>
      <c r="L12" s="337"/>
      <c r="M12" s="338"/>
    </row>
    <row r="13" spans="1:13" s="94" customFormat="1" ht="12.25" hidden="1" customHeight="1">
      <c r="A13" s="133"/>
      <c r="B13" s="137" t="s">
        <v>118</v>
      </c>
      <c r="C13" s="97">
        <f>C124</f>
        <v>0</v>
      </c>
      <c r="D13" s="97">
        <f t="shared" ref="D13:I13" si="1">D124</f>
        <v>0</v>
      </c>
      <c r="E13" s="97">
        <f t="shared" si="1"/>
        <v>0</v>
      </c>
      <c r="F13" s="97">
        <f t="shared" si="1"/>
        <v>0</v>
      </c>
      <c r="G13" s="97">
        <f t="shared" si="1"/>
        <v>0</v>
      </c>
      <c r="H13" s="97">
        <f t="shared" si="1"/>
        <v>0</v>
      </c>
      <c r="I13" s="97">
        <f t="shared" si="1"/>
        <v>0</v>
      </c>
      <c r="J13" s="91"/>
      <c r="K13" s="337"/>
      <c r="L13" s="337"/>
      <c r="M13" s="338"/>
    </row>
    <row r="14" spans="1:13" s="94" customFormat="1" ht="12.25" customHeight="1">
      <c r="A14" s="133"/>
      <c r="B14" s="137" t="s">
        <v>119</v>
      </c>
      <c r="C14" s="97">
        <f>C145</f>
        <v>0</v>
      </c>
      <c r="D14" s="97">
        <f t="shared" ref="D14:I14" si="2">D145</f>
        <v>0</v>
      </c>
      <c r="E14" s="97">
        <f t="shared" si="2"/>
        <v>1551427.2</v>
      </c>
      <c r="F14" s="97">
        <f t="shared" si="2"/>
        <v>2632536.6108399997</v>
      </c>
      <c r="G14" s="97">
        <f t="shared" si="2"/>
        <v>3566268.0762780001</v>
      </c>
      <c r="H14" s="97">
        <f t="shared" si="2"/>
        <v>4796595.8632678352</v>
      </c>
      <c r="I14" s="97">
        <f t="shared" si="2"/>
        <v>5845282.1516817985</v>
      </c>
      <c r="J14" s="91"/>
      <c r="K14" s="337"/>
      <c r="L14" s="337"/>
      <c r="M14" s="338"/>
    </row>
    <row r="15" spans="1:13" s="94" customFormat="1" ht="12.25" customHeight="1">
      <c r="A15" s="133"/>
      <c r="B15" s="137" t="s">
        <v>120</v>
      </c>
      <c r="C15" s="97">
        <f>C190</f>
        <v>0</v>
      </c>
      <c r="D15" s="97">
        <f t="shared" ref="D15:I15" si="3">D190</f>
        <v>845987.16</v>
      </c>
      <c r="E15" s="97">
        <f t="shared" si="3"/>
        <v>271774.82</v>
      </c>
      <c r="F15" s="97">
        <f t="shared" si="3"/>
        <v>335610</v>
      </c>
      <c r="G15" s="97">
        <f t="shared" si="3"/>
        <v>436581</v>
      </c>
      <c r="H15" s="97">
        <f t="shared" si="3"/>
        <v>570710</v>
      </c>
      <c r="I15" s="97">
        <f t="shared" si="3"/>
        <v>670645</v>
      </c>
      <c r="J15" s="91"/>
      <c r="K15" s="337"/>
      <c r="L15" s="337"/>
      <c r="M15" s="338"/>
    </row>
    <row r="16" spans="1:13" s="94" customFormat="1" ht="12.25" hidden="1" customHeight="1">
      <c r="A16" s="133"/>
      <c r="B16" s="137" t="s">
        <v>110</v>
      </c>
      <c r="C16" s="97">
        <f>C198</f>
        <v>0</v>
      </c>
      <c r="D16" s="97">
        <f t="shared" ref="D16:I16" si="4">D198</f>
        <v>0</v>
      </c>
      <c r="E16" s="97">
        <f t="shared" si="4"/>
        <v>0</v>
      </c>
      <c r="F16" s="97">
        <f t="shared" si="4"/>
        <v>0</v>
      </c>
      <c r="G16" s="97">
        <f t="shared" si="4"/>
        <v>0</v>
      </c>
      <c r="H16" s="97">
        <f t="shared" si="4"/>
        <v>0</v>
      </c>
      <c r="I16" s="97">
        <f t="shared" si="4"/>
        <v>0</v>
      </c>
      <c r="J16" s="91"/>
      <c r="K16" s="337"/>
      <c r="L16" s="337"/>
      <c r="M16" s="338"/>
    </row>
    <row r="17" spans="1:13" s="94" customFormat="1" ht="12.25" hidden="1" customHeight="1">
      <c r="A17" s="133"/>
      <c r="B17" s="137" t="s">
        <v>111</v>
      </c>
      <c r="C17" s="97">
        <f>C204</f>
        <v>0</v>
      </c>
      <c r="D17" s="97">
        <f t="shared" ref="D17:I17" si="5">D204</f>
        <v>0</v>
      </c>
      <c r="E17" s="97">
        <f t="shared" si="5"/>
        <v>0</v>
      </c>
      <c r="F17" s="97">
        <f t="shared" si="5"/>
        <v>0</v>
      </c>
      <c r="G17" s="97">
        <f t="shared" si="5"/>
        <v>0</v>
      </c>
      <c r="H17" s="97">
        <f t="shared" si="5"/>
        <v>0</v>
      </c>
      <c r="I17" s="97">
        <f t="shared" si="5"/>
        <v>0</v>
      </c>
      <c r="J17" s="91"/>
      <c r="K17" s="337"/>
      <c r="L17" s="337"/>
      <c r="M17" s="338"/>
    </row>
    <row r="18" spans="1:13" s="94" customFormat="1" ht="12.25" customHeight="1">
      <c r="A18" s="133"/>
      <c r="B18" s="98" t="s">
        <v>15</v>
      </c>
      <c r="C18" s="99">
        <f>SUM(C12:C17)</f>
        <v>0</v>
      </c>
      <c r="D18" s="99">
        <f t="shared" ref="D18:I18" si="6">SUM(D12:D17)</f>
        <v>846195.70000000007</v>
      </c>
      <c r="E18" s="99">
        <f t="shared" si="6"/>
        <v>1823202.02</v>
      </c>
      <c r="F18" s="99">
        <f t="shared" si="6"/>
        <v>2968146.6108399997</v>
      </c>
      <c r="G18" s="99">
        <f t="shared" si="6"/>
        <v>4002849.0762780001</v>
      </c>
      <c r="H18" s="99">
        <f t="shared" si="6"/>
        <v>5367305.8632678352</v>
      </c>
      <c r="I18" s="99">
        <f t="shared" si="6"/>
        <v>6515927.1516817985</v>
      </c>
      <c r="J18" s="91"/>
      <c r="K18" s="337"/>
      <c r="L18" s="337"/>
      <c r="M18" s="338"/>
    </row>
    <row r="19" spans="1:13" s="94" customFormat="1" ht="12.25" customHeight="1">
      <c r="A19" s="96"/>
      <c r="C19" s="97"/>
      <c r="D19" s="97"/>
      <c r="E19" s="97"/>
      <c r="F19" s="97"/>
      <c r="G19" s="97"/>
      <c r="H19" s="97"/>
      <c r="I19" s="97"/>
      <c r="J19" s="91"/>
      <c r="K19" s="337"/>
      <c r="L19" s="337"/>
      <c r="M19" s="338"/>
    </row>
    <row r="20" spans="1:13" s="94" customFormat="1" ht="12.25" customHeight="1">
      <c r="A20" s="98" t="s">
        <v>16</v>
      </c>
      <c r="C20" s="97"/>
      <c r="D20" s="97"/>
      <c r="E20" s="97"/>
      <c r="F20" s="97"/>
      <c r="G20" s="97"/>
      <c r="H20" s="97"/>
      <c r="I20" s="97"/>
      <c r="J20" s="91"/>
      <c r="K20" s="337"/>
      <c r="L20" s="337"/>
      <c r="M20" s="338"/>
    </row>
    <row r="21" spans="1:13" s="94" customFormat="1" ht="12.25" customHeight="1">
      <c r="A21" s="133"/>
      <c r="B21" s="137" t="s">
        <v>121</v>
      </c>
      <c r="C21" s="97">
        <f>C269</f>
        <v>0</v>
      </c>
      <c r="D21" s="97">
        <f t="shared" ref="D21:I21" si="7">D269</f>
        <v>194059.13978494628</v>
      </c>
      <c r="E21" s="97">
        <f t="shared" si="7"/>
        <v>630000</v>
      </c>
      <c r="F21" s="97">
        <f t="shared" si="7"/>
        <v>1028000</v>
      </c>
      <c r="G21" s="97">
        <f t="shared" si="7"/>
        <v>1619790</v>
      </c>
      <c r="H21" s="97">
        <f t="shared" si="7"/>
        <v>2161183.7000000002</v>
      </c>
      <c r="I21" s="97">
        <f t="shared" si="7"/>
        <v>2531019.2110000001</v>
      </c>
      <c r="J21" s="91"/>
      <c r="K21" s="349"/>
      <c r="L21" s="337"/>
      <c r="M21" s="338"/>
    </row>
    <row r="22" spans="1:13" s="94" customFormat="1" ht="12.25" customHeight="1">
      <c r="A22" s="133"/>
      <c r="B22" s="137" t="s">
        <v>112</v>
      </c>
      <c r="C22" s="97">
        <f>C285</f>
        <v>0</v>
      </c>
      <c r="D22" s="97">
        <f t="shared" ref="D22:I22" si="8">D285</f>
        <v>28747.298387096809</v>
      </c>
      <c r="E22" s="97">
        <f t="shared" si="8"/>
        <v>297821</v>
      </c>
      <c r="F22" s="97">
        <f t="shared" si="8"/>
        <v>503242.18</v>
      </c>
      <c r="G22" s="97">
        <f t="shared" si="8"/>
        <v>813510.60059999989</v>
      </c>
      <c r="H22" s="97">
        <f t="shared" si="8"/>
        <v>1100524.0158819999</v>
      </c>
      <c r="I22" s="97">
        <f t="shared" si="8"/>
        <v>1263037.78050168</v>
      </c>
      <c r="J22" s="91"/>
      <c r="K22" s="350"/>
      <c r="L22" s="337"/>
      <c r="M22" s="338"/>
    </row>
    <row r="23" spans="1:13" s="94" customFormat="1" ht="12.25" customHeight="1">
      <c r="A23" s="133"/>
      <c r="B23" s="137" t="s">
        <v>122</v>
      </c>
      <c r="C23" s="97">
        <f>C310</f>
        <v>0</v>
      </c>
      <c r="D23" s="97">
        <f t="shared" ref="D23:I23" si="9">D310</f>
        <v>207642.8</v>
      </c>
      <c r="E23" s="97">
        <f t="shared" si="9"/>
        <v>238981.25</v>
      </c>
      <c r="F23" s="97">
        <f t="shared" si="9"/>
        <v>276225</v>
      </c>
      <c r="G23" s="97">
        <f t="shared" si="9"/>
        <v>244945</v>
      </c>
      <c r="H23" s="97">
        <f t="shared" si="9"/>
        <v>268420.7</v>
      </c>
      <c r="I23" s="97">
        <f t="shared" si="9"/>
        <v>292772.56699999998</v>
      </c>
      <c r="J23" s="91"/>
      <c r="K23" s="337"/>
      <c r="L23" s="337"/>
      <c r="M23" s="338"/>
    </row>
    <row r="24" spans="1:13" s="94" customFormat="1" ht="12.25" customHeight="1">
      <c r="A24" s="133"/>
      <c r="B24" s="137" t="s">
        <v>123</v>
      </c>
      <c r="C24" s="97">
        <f>C332</f>
        <v>0</v>
      </c>
      <c r="D24" s="97">
        <f t="shared" ref="D24:I24" si="10">D332</f>
        <v>128478</v>
      </c>
      <c r="E24" s="97">
        <f t="shared" si="10"/>
        <v>396280</v>
      </c>
      <c r="F24" s="97">
        <f t="shared" si="10"/>
        <v>427752</v>
      </c>
      <c r="G24" s="97">
        <f t="shared" si="10"/>
        <v>764330.15</v>
      </c>
      <c r="H24" s="97">
        <f t="shared" si="10"/>
        <v>983138.15</v>
      </c>
      <c r="I24" s="97">
        <f t="shared" si="10"/>
        <v>1155204.8</v>
      </c>
      <c r="J24" s="91"/>
      <c r="K24" s="337"/>
      <c r="L24" s="337"/>
      <c r="M24" s="338"/>
    </row>
    <row r="25" spans="1:13" s="94" customFormat="1" ht="12.25" customHeight="1">
      <c r="A25" s="133"/>
      <c r="B25" s="137" t="s">
        <v>124</v>
      </c>
      <c r="C25" s="97">
        <f>C366</f>
        <v>0</v>
      </c>
      <c r="D25" s="97">
        <f t="shared" ref="D25:I25" si="11">D366</f>
        <v>6439</v>
      </c>
      <c r="E25" s="97">
        <f t="shared" si="11"/>
        <v>59192.84</v>
      </c>
      <c r="F25" s="97">
        <f t="shared" si="11"/>
        <v>78010.351874999993</v>
      </c>
      <c r="G25" s="97">
        <f t="shared" si="11"/>
        <v>95750.661160624993</v>
      </c>
      <c r="H25" s="97">
        <f t="shared" si="11"/>
        <v>118865.80591711871</v>
      </c>
      <c r="I25" s="97">
        <f t="shared" si="11"/>
        <v>139473.6883466263</v>
      </c>
      <c r="J25" s="91"/>
      <c r="K25" s="337"/>
      <c r="L25" s="337"/>
      <c r="M25" s="338"/>
    </row>
    <row r="26" spans="1:13" s="94" customFormat="1" ht="12.25" customHeight="1">
      <c r="A26" s="133"/>
      <c r="B26" s="137" t="s">
        <v>113</v>
      </c>
      <c r="C26" s="97">
        <f>C383</f>
        <v>0</v>
      </c>
      <c r="D26" s="97">
        <f t="shared" ref="D26:I26" si="12">D383</f>
        <v>337344.19</v>
      </c>
      <c r="E26" s="97">
        <f t="shared" si="12"/>
        <v>150518.01075268816</v>
      </c>
      <c r="F26" s="97">
        <f t="shared" si="12"/>
        <v>296905</v>
      </c>
      <c r="G26" s="97">
        <f t="shared" si="12"/>
        <v>360830</v>
      </c>
      <c r="H26" s="97">
        <f t="shared" si="12"/>
        <v>446800</v>
      </c>
      <c r="I26" s="97">
        <f t="shared" si="12"/>
        <v>539225</v>
      </c>
      <c r="J26" s="91"/>
      <c r="K26" s="337"/>
      <c r="L26" s="337"/>
      <c r="M26" s="338"/>
    </row>
    <row r="27" spans="1:13" s="94" customFormat="1" ht="12.25" hidden="1" customHeight="1">
      <c r="A27" s="133"/>
      <c r="B27" s="137" t="s">
        <v>134</v>
      </c>
      <c r="C27" s="97">
        <f>C401</f>
        <v>0</v>
      </c>
      <c r="D27" s="97">
        <f t="shared" ref="D27:I27" si="13">D401</f>
        <v>0</v>
      </c>
      <c r="E27" s="97">
        <f t="shared" si="13"/>
        <v>0</v>
      </c>
      <c r="F27" s="97">
        <f t="shared" si="13"/>
        <v>0</v>
      </c>
      <c r="G27" s="97">
        <f t="shared" si="13"/>
        <v>0</v>
      </c>
      <c r="H27" s="97">
        <f t="shared" si="13"/>
        <v>0</v>
      </c>
      <c r="I27" s="97">
        <f t="shared" si="13"/>
        <v>0</v>
      </c>
      <c r="J27" s="91"/>
      <c r="K27" s="337"/>
      <c r="L27" s="337"/>
      <c r="M27" s="338"/>
    </row>
    <row r="28" spans="1:13" s="94" customFormat="1" ht="12.25" customHeight="1">
      <c r="A28" s="133"/>
      <c r="B28" s="137" t="s">
        <v>125</v>
      </c>
      <c r="C28" s="97">
        <f>C419</f>
        <v>0</v>
      </c>
      <c r="D28" s="97">
        <f t="shared" ref="D28:I28" si="14">D419</f>
        <v>-230</v>
      </c>
      <c r="E28" s="97">
        <f t="shared" si="14"/>
        <v>500</v>
      </c>
      <c r="F28" s="97">
        <f t="shared" si="14"/>
        <v>500</v>
      </c>
      <c r="G28" s="97">
        <f t="shared" si="14"/>
        <v>500</v>
      </c>
      <c r="H28" s="97">
        <f t="shared" si="14"/>
        <v>500</v>
      </c>
      <c r="I28" s="97">
        <f t="shared" si="14"/>
        <v>500</v>
      </c>
      <c r="J28" s="91"/>
      <c r="K28" s="337"/>
      <c r="L28" s="337"/>
      <c r="M28" s="338"/>
    </row>
    <row r="29" spans="1:13" s="94" customFormat="1" ht="12.25" hidden="1" customHeight="1">
      <c r="A29" s="133"/>
      <c r="B29" s="137" t="s">
        <v>127</v>
      </c>
      <c r="C29" s="97">
        <f>C428</f>
        <v>0</v>
      </c>
      <c r="D29" s="97">
        <f t="shared" ref="D29:I29" si="15">D428</f>
        <v>0</v>
      </c>
      <c r="E29" s="97">
        <f t="shared" si="15"/>
        <v>0</v>
      </c>
      <c r="F29" s="97">
        <f t="shared" si="15"/>
        <v>0</v>
      </c>
      <c r="G29" s="97">
        <f t="shared" si="15"/>
        <v>0</v>
      </c>
      <c r="H29" s="97">
        <f t="shared" si="15"/>
        <v>0</v>
      </c>
      <c r="I29" s="97">
        <f t="shared" si="15"/>
        <v>0</v>
      </c>
      <c r="J29" s="91"/>
      <c r="K29" s="337"/>
      <c r="L29" s="337"/>
      <c r="M29" s="338"/>
    </row>
    <row r="30" spans="1:13" s="95" customFormat="1" ht="12.25" customHeight="1">
      <c r="A30" s="134"/>
      <c r="B30" s="98" t="s">
        <v>18</v>
      </c>
      <c r="C30" s="99">
        <f>SUM(C21:C29)</f>
        <v>0</v>
      </c>
      <c r="D30" s="99">
        <f t="shared" ref="D30:I30" si="16">SUM(D21:D29)</f>
        <v>902480.42817204306</v>
      </c>
      <c r="E30" s="99">
        <f>SUM(E21:E29)</f>
        <v>1773293.1007526882</v>
      </c>
      <c r="F30" s="99">
        <f t="shared" si="16"/>
        <v>2610634.5318749999</v>
      </c>
      <c r="G30" s="99">
        <f t="shared" si="16"/>
        <v>3899656.411760625</v>
      </c>
      <c r="H30" s="99">
        <f t="shared" si="16"/>
        <v>5079432.3717991188</v>
      </c>
      <c r="I30" s="99">
        <f t="shared" si="16"/>
        <v>5921233.0468483064</v>
      </c>
      <c r="J30" s="101"/>
      <c r="K30" s="339"/>
      <c r="L30" s="339"/>
      <c r="M30" s="340"/>
    </row>
    <row r="31" spans="1:13" s="94" customFormat="1" ht="12.25" customHeight="1">
      <c r="A31" s="133"/>
      <c r="C31" s="97"/>
      <c r="D31" s="97"/>
      <c r="E31" s="97"/>
      <c r="F31" s="97"/>
      <c r="G31" s="97"/>
      <c r="H31" s="97"/>
      <c r="I31" s="97"/>
      <c r="J31" s="91"/>
      <c r="K31" s="337"/>
      <c r="L31" s="337"/>
      <c r="M31" s="338"/>
    </row>
    <row r="32" spans="1:13" s="94" customFormat="1" ht="12.25" customHeight="1" thickBot="1">
      <c r="A32" s="306" t="s">
        <v>495</v>
      </c>
      <c r="B32" s="304"/>
      <c r="C32" s="305">
        <f t="shared" ref="C32:I32" si="17">C18-C30</f>
        <v>0</v>
      </c>
      <c r="D32" s="305">
        <f t="shared" si="17"/>
        <v>-56284.728172042989</v>
      </c>
      <c r="E32" s="320">
        <f>E18-E30</f>
        <v>49908.919247311773</v>
      </c>
      <c r="F32" s="305">
        <f t="shared" si="17"/>
        <v>357512.07896499988</v>
      </c>
      <c r="G32" s="305">
        <f t="shared" si="17"/>
        <v>103192.66451737517</v>
      </c>
      <c r="H32" s="305">
        <f t="shared" si="17"/>
        <v>287873.49146871641</v>
      </c>
      <c r="I32" s="305">
        <f t="shared" si="17"/>
        <v>594694.10483349208</v>
      </c>
      <c r="J32" s="91"/>
      <c r="K32" s="337"/>
      <c r="L32" s="337"/>
      <c r="M32" s="338"/>
    </row>
    <row r="33" spans="1:13" s="94" customFormat="1" ht="12.25" customHeight="1" thickTop="1">
      <c r="A33" s="133"/>
      <c r="C33" s="97"/>
      <c r="D33" s="97"/>
      <c r="E33" s="97"/>
      <c r="F33" s="97"/>
      <c r="G33" s="97"/>
      <c r="H33" s="97"/>
      <c r="I33" s="97"/>
      <c r="J33" s="91"/>
      <c r="K33" s="337"/>
      <c r="L33" s="337"/>
      <c r="M33" s="338"/>
    </row>
    <row r="34" spans="1:13" s="94" customFormat="1" ht="12.25" customHeight="1">
      <c r="A34" s="49" t="s">
        <v>496</v>
      </c>
      <c r="C34" s="99"/>
      <c r="D34" s="97"/>
      <c r="E34" s="97"/>
      <c r="F34" s="97"/>
      <c r="G34" s="97"/>
      <c r="H34" s="97"/>
      <c r="I34" s="97"/>
      <c r="J34" s="91"/>
      <c r="K34" s="337"/>
      <c r="L34" s="337"/>
      <c r="M34" s="338"/>
    </row>
    <row r="35" spans="1:13" s="94" customFormat="1" ht="12.25" hidden="1" customHeight="1">
      <c r="A35" s="133"/>
      <c r="B35" s="96" t="s">
        <v>21</v>
      </c>
      <c r="C35" s="99">
        <v>0</v>
      </c>
      <c r="D35" s="97">
        <v>149524.45000000001</v>
      </c>
      <c r="E35" s="97">
        <f>D40</f>
        <v>93239.721827957022</v>
      </c>
      <c r="F35" s="97">
        <f t="shared" ref="F35:I35" si="18">E40</f>
        <v>143148.6410752688</v>
      </c>
      <c r="G35" s="97">
        <f t="shared" si="18"/>
        <v>500660.72004026867</v>
      </c>
      <c r="H35" s="97">
        <f t="shared" si="18"/>
        <v>603853.38455764391</v>
      </c>
      <c r="I35" s="97">
        <f t="shared" si="18"/>
        <v>891726.87602636032</v>
      </c>
      <c r="J35" s="91"/>
      <c r="K35" s="337"/>
      <c r="L35" s="337"/>
      <c r="M35" s="338"/>
    </row>
    <row r="36" spans="1:13" s="94" customFormat="1" ht="12.25" hidden="1" customHeight="1">
      <c r="A36" s="98"/>
      <c r="B36" s="96" t="s">
        <v>22</v>
      </c>
      <c r="C36" s="99"/>
      <c r="D36" s="97"/>
      <c r="E36" s="97"/>
      <c r="F36" s="97"/>
      <c r="G36" s="97"/>
      <c r="H36" s="97"/>
      <c r="I36" s="97"/>
      <c r="J36" s="91"/>
      <c r="K36" s="337"/>
      <c r="L36" s="337"/>
      <c r="M36" s="338"/>
    </row>
    <row r="37" spans="1:13" s="94" customFormat="1" ht="12.25" customHeight="1">
      <c r="A37" s="133"/>
      <c r="B37" s="96" t="s">
        <v>23</v>
      </c>
      <c r="C37" s="97">
        <f t="shared" ref="C37" si="19">SUM(C35:C36)</f>
        <v>0</v>
      </c>
      <c r="D37" s="97">
        <f t="shared" ref="D37:I37" si="20">SUM(D35:D36)</f>
        <v>149524.45000000001</v>
      </c>
      <c r="E37" s="97">
        <f t="shared" si="20"/>
        <v>93239.721827957022</v>
      </c>
      <c r="F37" s="97">
        <f t="shared" si="20"/>
        <v>143148.6410752688</v>
      </c>
      <c r="G37" s="97">
        <f t="shared" si="20"/>
        <v>500660.72004026867</v>
      </c>
      <c r="H37" s="97">
        <f t="shared" si="20"/>
        <v>603853.38455764391</v>
      </c>
      <c r="I37" s="97">
        <f t="shared" si="20"/>
        <v>891726.87602636032</v>
      </c>
      <c r="J37" s="91"/>
      <c r="K37" s="337"/>
      <c r="L37" s="337"/>
      <c r="M37" s="338"/>
    </row>
    <row r="38" spans="1:13" s="94" customFormat="1" ht="12.25" customHeight="1">
      <c r="A38" s="133"/>
      <c r="B38" s="46" t="s">
        <v>523</v>
      </c>
      <c r="C38" s="97">
        <f>+C32</f>
        <v>0</v>
      </c>
      <c r="D38" s="97">
        <f t="shared" ref="D38:I38" si="21">+D32</f>
        <v>-56284.728172042989</v>
      </c>
      <c r="E38" s="97">
        <f t="shared" si="21"/>
        <v>49908.919247311773</v>
      </c>
      <c r="F38" s="97">
        <f t="shared" si="21"/>
        <v>357512.07896499988</v>
      </c>
      <c r="G38" s="97">
        <f t="shared" si="21"/>
        <v>103192.66451737517</v>
      </c>
      <c r="H38" s="97">
        <f t="shared" si="21"/>
        <v>287873.49146871641</v>
      </c>
      <c r="I38" s="97">
        <f t="shared" si="21"/>
        <v>594694.10483349208</v>
      </c>
      <c r="J38" s="91"/>
      <c r="K38" s="337"/>
      <c r="L38" s="337"/>
      <c r="M38" s="338"/>
    </row>
    <row r="39" spans="1:13" s="94" customFormat="1" ht="12.25" customHeight="1">
      <c r="A39" s="133"/>
      <c r="B39" s="96"/>
      <c r="C39" s="97"/>
      <c r="D39" s="97"/>
      <c r="E39" s="97"/>
      <c r="F39" s="97"/>
      <c r="G39" s="97"/>
      <c r="H39" s="97"/>
      <c r="I39" s="97"/>
      <c r="J39" s="91"/>
      <c r="K39" s="337"/>
      <c r="L39" s="337"/>
      <c r="M39" s="338"/>
    </row>
    <row r="40" spans="1:13" s="94" customFormat="1" ht="12.25" customHeight="1" thickBot="1">
      <c r="A40" s="53" t="s">
        <v>497</v>
      </c>
      <c r="B40" s="102"/>
      <c r="C40" s="103">
        <f>C37+C38</f>
        <v>0</v>
      </c>
      <c r="D40" s="103">
        <f t="shared" ref="D40:I40" si="22">D37+D38</f>
        <v>93239.721827957022</v>
      </c>
      <c r="E40" s="103">
        <f t="shared" si="22"/>
        <v>143148.6410752688</v>
      </c>
      <c r="F40" s="103">
        <f t="shared" si="22"/>
        <v>500660.72004026867</v>
      </c>
      <c r="G40" s="103">
        <f t="shared" si="22"/>
        <v>603853.38455764391</v>
      </c>
      <c r="H40" s="103">
        <f t="shared" si="22"/>
        <v>891726.87602636032</v>
      </c>
      <c r="I40" s="103">
        <f t="shared" si="22"/>
        <v>1486420.9808598524</v>
      </c>
      <c r="J40" s="91"/>
      <c r="K40" s="337"/>
      <c r="L40" s="337"/>
      <c r="M40" s="338"/>
    </row>
    <row r="41" spans="1:13" s="94" customFormat="1" ht="12.25" customHeight="1" thickTop="1">
      <c r="A41" s="133"/>
      <c r="B41" s="96"/>
      <c r="J41" s="91"/>
      <c r="K41" s="337"/>
      <c r="L41" s="337"/>
      <c r="M41" s="338"/>
    </row>
    <row r="42" spans="1:13" s="2" customFormat="1" ht="12.25" customHeight="1">
      <c r="A42" s="322" t="s">
        <v>498</v>
      </c>
      <c r="B42" s="323"/>
      <c r="J42" s="324"/>
      <c r="K42" s="337"/>
      <c r="L42" s="337"/>
      <c r="M42" s="338"/>
    </row>
    <row r="43" spans="1:13" s="2" customFormat="1" ht="12.25" customHeight="1">
      <c r="A43" s="325"/>
      <c r="B43" s="323" t="s">
        <v>499</v>
      </c>
      <c r="D43" s="326">
        <v>0</v>
      </c>
      <c r="E43" s="326">
        <v>0</v>
      </c>
      <c r="J43" s="324"/>
      <c r="K43" s="337"/>
      <c r="L43" s="337"/>
      <c r="M43" s="338"/>
    </row>
    <row r="44" spans="1:13" s="2" customFormat="1" ht="12.25" customHeight="1">
      <c r="A44" s="325"/>
      <c r="B44" s="323" t="s">
        <v>385</v>
      </c>
      <c r="D44" s="326">
        <v>0</v>
      </c>
      <c r="E44" s="326">
        <v>0</v>
      </c>
      <c r="J44" s="324"/>
      <c r="K44" s="337"/>
      <c r="L44" s="337"/>
      <c r="M44" s="338"/>
    </row>
    <row r="45" spans="1:13" s="2" customFormat="1" ht="12.25" customHeight="1">
      <c r="A45" s="325"/>
      <c r="B45" s="323" t="s">
        <v>500</v>
      </c>
      <c r="D45" s="326">
        <v>0</v>
      </c>
      <c r="E45" s="326">
        <v>0</v>
      </c>
      <c r="J45" s="324"/>
      <c r="K45" s="337" t="s">
        <v>520</v>
      </c>
      <c r="L45" s="337"/>
      <c r="M45" s="338"/>
    </row>
    <row r="46" spans="1:13" s="2" customFormat="1" ht="12.25" customHeight="1">
      <c r="A46" s="325"/>
      <c r="B46" s="323" t="s">
        <v>501</v>
      </c>
      <c r="D46" s="326">
        <v>0</v>
      </c>
      <c r="E46" s="326">
        <v>0</v>
      </c>
      <c r="J46" s="324"/>
      <c r="K46" s="337" t="s">
        <v>508</v>
      </c>
      <c r="L46" s="337"/>
      <c r="M46" s="338"/>
    </row>
    <row r="47" spans="1:13" s="2" customFormat="1" ht="12.25" customHeight="1">
      <c r="A47" s="325"/>
      <c r="B47" s="323" t="s">
        <v>502</v>
      </c>
      <c r="D47" s="326">
        <v>0</v>
      </c>
      <c r="E47" s="326">
        <f>160*500</f>
        <v>80000</v>
      </c>
      <c r="J47" s="324"/>
      <c r="K47" s="337" t="s">
        <v>509</v>
      </c>
      <c r="L47" s="337"/>
      <c r="M47" s="338"/>
    </row>
    <row r="48" spans="1:13" s="2" customFormat="1" ht="12.25" customHeight="1">
      <c r="A48" s="325"/>
      <c r="B48" s="323" t="s">
        <v>503</v>
      </c>
      <c r="D48" s="326">
        <v>0</v>
      </c>
      <c r="E48" s="326">
        <v>0</v>
      </c>
      <c r="J48" s="324"/>
      <c r="K48" s="337" t="s">
        <v>521</v>
      </c>
      <c r="L48" s="337"/>
      <c r="M48" s="338"/>
    </row>
    <row r="49" spans="1:13" s="2" customFormat="1" ht="12.25" customHeight="1">
      <c r="A49" s="325"/>
      <c r="B49" s="323"/>
      <c r="D49" s="326"/>
      <c r="E49" s="326"/>
      <c r="J49" s="324"/>
      <c r="K49" s="337"/>
      <c r="L49" s="337"/>
      <c r="M49" s="338"/>
    </row>
    <row r="50" spans="1:13" s="2" customFormat="1" ht="12.25" customHeight="1">
      <c r="A50" s="325"/>
      <c r="B50" s="323" t="s">
        <v>504</v>
      </c>
      <c r="D50" s="327">
        <f>SUM(D43:D49)</f>
        <v>0</v>
      </c>
      <c r="E50" s="327">
        <f>SUM(E43:E49)</f>
        <v>80000</v>
      </c>
      <c r="J50" s="324"/>
      <c r="K50" s="337"/>
      <c r="L50" s="337"/>
      <c r="M50" s="338"/>
    </row>
    <row r="51" spans="1:13" s="2" customFormat="1" ht="12.25" customHeight="1">
      <c r="A51" s="322"/>
      <c r="B51" s="328" t="s">
        <v>505</v>
      </c>
      <c r="D51" s="329">
        <f>+D32+D50</f>
        <v>-56284.728172042989</v>
      </c>
      <c r="E51" s="351">
        <f>+E32+E50</f>
        <v>129908.91924731177</v>
      </c>
      <c r="J51" s="324"/>
      <c r="K51" s="337"/>
      <c r="L51" s="337"/>
      <c r="M51" s="338"/>
    </row>
    <row r="52" spans="1:13" s="2" customFormat="1" ht="12.25" customHeight="1">
      <c r="A52" s="325"/>
      <c r="B52" s="323" t="s">
        <v>506</v>
      </c>
      <c r="D52" s="330">
        <f>+D40</f>
        <v>93239.721827957022</v>
      </c>
      <c r="E52" s="330">
        <f>+D53</f>
        <v>36954.993655914033</v>
      </c>
      <c r="J52" s="324"/>
      <c r="K52" s="337"/>
      <c r="L52" s="337"/>
      <c r="M52" s="338"/>
    </row>
    <row r="53" spans="1:13" s="356" customFormat="1" ht="12.25" customHeight="1" thickBot="1">
      <c r="A53" s="352"/>
      <c r="B53" s="353" t="s">
        <v>507</v>
      </c>
      <c r="C53" s="354"/>
      <c r="D53" s="354">
        <f>+D51+D52</f>
        <v>36954.993655914033</v>
      </c>
      <c r="E53" s="354">
        <f>+E51+E52</f>
        <v>166863.91290322581</v>
      </c>
      <c r="F53" s="354"/>
      <c r="G53" s="354"/>
      <c r="H53" s="354"/>
      <c r="I53" s="354"/>
      <c r="J53" s="355"/>
      <c r="K53" s="337"/>
      <c r="L53" s="337"/>
      <c r="M53" s="337"/>
    </row>
    <row r="54" spans="1:13" s="94" customFormat="1" ht="12.25" customHeight="1" thickTop="1">
      <c r="A54" s="133"/>
      <c r="B54" s="96"/>
      <c r="J54" s="91"/>
      <c r="K54" s="337"/>
      <c r="L54" s="337"/>
      <c r="M54" s="338"/>
    </row>
    <row r="55" spans="1:13" s="94" customFormat="1" ht="12.25" customHeight="1">
      <c r="A55" s="133"/>
      <c r="B55" s="96"/>
      <c r="J55" s="91"/>
      <c r="K55" s="337"/>
      <c r="L55" s="337"/>
      <c r="M55" s="338"/>
    </row>
    <row r="56" spans="1:13" s="94" customFormat="1" ht="12.25" customHeight="1">
      <c r="A56" s="132" t="s">
        <v>135</v>
      </c>
      <c r="B56" s="96"/>
      <c r="D56" s="97" t="str">
        <f t="shared" ref="D56:I56" si="23">IFERROR(D18/D82,"")</f>
        <v/>
      </c>
      <c r="E56" s="97">
        <f t="shared" si="23"/>
        <v>11395.012624999999</v>
      </c>
      <c r="F56" s="97">
        <f t="shared" si="23"/>
        <v>11872.586443359998</v>
      </c>
      <c r="G56" s="97">
        <f t="shared" si="23"/>
        <v>12316.458696240001</v>
      </c>
      <c r="H56" s="97">
        <f t="shared" si="23"/>
        <v>12628.954972394906</v>
      </c>
      <c r="I56" s="97">
        <f t="shared" si="23"/>
        <v>13031.854303363598</v>
      </c>
      <c r="J56" s="91"/>
      <c r="K56" s="337"/>
      <c r="L56" s="337"/>
      <c r="M56" s="338"/>
    </row>
    <row r="57" spans="1:13" s="94" customFormat="1" ht="12.25" customHeight="1">
      <c r="A57" s="132" t="s">
        <v>136</v>
      </c>
      <c r="B57" s="96"/>
      <c r="D57" s="97" t="str">
        <f t="shared" ref="D57:I57" si="24">IFERROR(D30/D82,"")</f>
        <v/>
      </c>
      <c r="E57" s="97">
        <f t="shared" si="24"/>
        <v>11083.081879704301</v>
      </c>
      <c r="F57" s="97">
        <f t="shared" si="24"/>
        <v>10442.5381275</v>
      </c>
      <c r="G57" s="97">
        <f t="shared" si="24"/>
        <v>11998.942805417308</v>
      </c>
      <c r="H57" s="97">
        <f t="shared" si="24"/>
        <v>11951.605580703808</v>
      </c>
      <c r="I57" s="97">
        <f t="shared" si="24"/>
        <v>11842.466093696612</v>
      </c>
      <c r="J57" s="91"/>
      <c r="K57" s="337"/>
      <c r="L57" s="337"/>
      <c r="M57" s="338"/>
    </row>
    <row r="58" spans="1:13" s="94" customFormat="1" ht="12.25" customHeight="1">
      <c r="A58" s="132" t="s">
        <v>137</v>
      </c>
      <c r="B58" s="96"/>
      <c r="D58" s="97" t="str">
        <f t="shared" ref="D58:I58" si="25">IFERROR(D32/D82,"")</f>
        <v/>
      </c>
      <c r="E58" s="97">
        <f t="shared" si="25"/>
        <v>311.93074529569856</v>
      </c>
      <c r="F58" s="97">
        <f t="shared" si="25"/>
        <v>1430.0483158599995</v>
      </c>
      <c r="G58" s="97">
        <f t="shared" si="25"/>
        <v>317.51589082269282</v>
      </c>
      <c r="H58" s="97">
        <f t="shared" si="25"/>
        <v>677.34939169109748</v>
      </c>
      <c r="I58" s="97">
        <f t="shared" si="25"/>
        <v>1189.3882096669843</v>
      </c>
      <c r="J58" s="91"/>
      <c r="K58" s="337"/>
      <c r="L58" s="337"/>
      <c r="M58" s="338"/>
    </row>
    <row r="59" spans="1:13" s="94" customFormat="1" ht="12.25" customHeight="1">
      <c r="A59" s="132" t="s">
        <v>68</v>
      </c>
      <c r="B59" s="96"/>
      <c r="C59" s="108" t="str">
        <f>IFERROR(C40/C32,"")</f>
        <v/>
      </c>
      <c r="D59" s="108">
        <f t="shared" ref="D59:I59" si="26">IFERROR(D40/D30,"")</f>
        <v>0.10331495167913204</v>
      </c>
      <c r="E59" s="108">
        <f t="shared" si="26"/>
        <v>8.0724749346009539E-2</v>
      </c>
      <c r="F59" s="108">
        <f t="shared" si="26"/>
        <v>0.19177740657582049</v>
      </c>
      <c r="G59" s="108">
        <f t="shared" si="26"/>
        <v>0.15484784319370715</v>
      </c>
      <c r="H59" s="108">
        <f t="shared" si="26"/>
        <v>0.17555640291171226</v>
      </c>
      <c r="I59" s="108">
        <f t="shared" si="26"/>
        <v>0.25103233888945298</v>
      </c>
      <c r="J59" s="91"/>
      <c r="K59" s="337"/>
      <c r="L59" s="337"/>
      <c r="M59" s="338"/>
    </row>
    <row r="60" spans="1:13" s="94" customFormat="1" ht="12.25" customHeight="1">
      <c r="A60" s="133"/>
      <c r="B60" s="96"/>
      <c r="J60" s="91"/>
      <c r="K60" s="337"/>
      <c r="L60" s="337"/>
      <c r="M60" s="338"/>
    </row>
    <row r="61" spans="1:13" s="94" customFormat="1" ht="12.25" customHeight="1">
      <c r="A61" s="134" t="s">
        <v>57</v>
      </c>
      <c r="J61" s="91"/>
      <c r="K61" s="337"/>
      <c r="L61" s="337"/>
      <c r="M61" s="338"/>
    </row>
    <row r="62" spans="1:13" ht="12.25" customHeight="1">
      <c r="A62" s="134"/>
      <c r="B62" s="97"/>
      <c r="J62" s="91"/>
    </row>
    <row r="63" spans="1:13" ht="12.25" customHeight="1">
      <c r="A63" s="109" t="s">
        <v>26</v>
      </c>
      <c r="B63" s="97"/>
      <c r="J63" s="91"/>
    </row>
    <row r="64" spans="1:13" ht="12.25" customHeight="1">
      <c r="A64" s="109"/>
      <c r="B64" s="104" t="s">
        <v>27</v>
      </c>
      <c r="D64" s="105">
        <v>0</v>
      </c>
      <c r="E64" s="105">
        <v>25</v>
      </c>
      <c r="F64" s="105">
        <v>50</v>
      </c>
      <c r="G64" s="105">
        <v>50</v>
      </c>
      <c r="H64" s="105">
        <v>75</v>
      </c>
      <c r="I64" s="105">
        <v>75</v>
      </c>
      <c r="J64" s="91"/>
    </row>
    <row r="65" spans="1:13" ht="12.25" customHeight="1">
      <c r="A65" s="109"/>
      <c r="B65" s="104">
        <v>1</v>
      </c>
      <c r="D65" s="105">
        <v>0</v>
      </c>
      <c r="E65" s="105">
        <v>25</v>
      </c>
      <c r="F65" s="105">
        <v>25</v>
      </c>
      <c r="G65" s="105">
        <v>50</v>
      </c>
      <c r="H65" s="105">
        <v>50</v>
      </c>
      <c r="I65" s="105">
        <v>75</v>
      </c>
      <c r="J65" s="91"/>
    </row>
    <row r="66" spans="1:13" ht="12.25" customHeight="1">
      <c r="A66" s="109"/>
      <c r="B66" s="104">
        <v>2</v>
      </c>
      <c r="D66" s="105">
        <v>0</v>
      </c>
      <c r="E66" s="105">
        <v>25</v>
      </c>
      <c r="F66" s="105">
        <v>25</v>
      </c>
      <c r="G66" s="105">
        <v>25</v>
      </c>
      <c r="H66" s="105">
        <v>50</v>
      </c>
      <c r="I66" s="105">
        <v>50</v>
      </c>
      <c r="J66" s="91"/>
    </row>
    <row r="67" spans="1:13" ht="12.25" customHeight="1">
      <c r="A67" s="109"/>
      <c r="B67" s="104">
        <v>3</v>
      </c>
      <c r="D67" s="105">
        <v>0</v>
      </c>
      <c r="E67" s="105">
        <v>25</v>
      </c>
      <c r="F67" s="105">
        <v>25</v>
      </c>
      <c r="G67" s="105">
        <v>25</v>
      </c>
      <c r="H67" s="105">
        <v>25</v>
      </c>
      <c r="I67" s="105">
        <v>50</v>
      </c>
      <c r="J67" s="91"/>
    </row>
    <row r="68" spans="1:13" ht="12.25" customHeight="1">
      <c r="A68" s="109"/>
      <c r="B68" s="104">
        <v>4</v>
      </c>
      <c r="D68" s="105">
        <v>0</v>
      </c>
      <c r="E68" s="105">
        <v>0</v>
      </c>
      <c r="F68" s="105">
        <v>25</v>
      </c>
      <c r="G68" s="105">
        <v>25</v>
      </c>
      <c r="H68" s="105">
        <v>25</v>
      </c>
      <c r="I68" s="105">
        <v>25</v>
      </c>
      <c r="J68" s="91"/>
    </row>
    <row r="69" spans="1:13" ht="12.25" customHeight="1">
      <c r="A69" s="109"/>
      <c r="B69" s="104">
        <v>5</v>
      </c>
      <c r="D69" s="105">
        <v>0</v>
      </c>
      <c r="E69" s="105">
        <v>0</v>
      </c>
      <c r="F69" s="105">
        <v>0</v>
      </c>
      <c r="G69" s="105">
        <v>25</v>
      </c>
      <c r="H69" s="105">
        <v>25</v>
      </c>
      <c r="I69" s="105">
        <v>25</v>
      </c>
      <c r="J69" s="91"/>
    </row>
    <row r="70" spans="1:13" ht="12.25" customHeight="1">
      <c r="A70" s="109"/>
      <c r="B70" s="104">
        <v>6</v>
      </c>
      <c r="D70" s="105">
        <v>0</v>
      </c>
      <c r="E70" s="105">
        <v>30</v>
      </c>
      <c r="F70" s="105">
        <v>50</v>
      </c>
      <c r="G70" s="105">
        <v>50</v>
      </c>
      <c r="H70" s="105">
        <v>75</v>
      </c>
      <c r="I70" s="105">
        <v>75</v>
      </c>
      <c r="J70" s="91"/>
    </row>
    <row r="71" spans="1:13" ht="12.25" customHeight="1">
      <c r="A71" s="109"/>
      <c r="B71" s="104">
        <v>7</v>
      </c>
      <c r="D71" s="105">
        <v>0</v>
      </c>
      <c r="E71" s="105">
        <v>30</v>
      </c>
      <c r="F71" s="105">
        <v>25</v>
      </c>
      <c r="G71" s="105">
        <v>50</v>
      </c>
      <c r="H71" s="105">
        <v>50</v>
      </c>
      <c r="I71" s="105">
        <v>75</v>
      </c>
      <c r="J71" s="91"/>
    </row>
    <row r="72" spans="1:13" ht="12.25" customHeight="1">
      <c r="A72" s="109"/>
      <c r="B72" s="104">
        <v>8</v>
      </c>
      <c r="D72" s="105">
        <v>0</v>
      </c>
      <c r="E72" s="105">
        <v>0</v>
      </c>
      <c r="F72" s="105">
        <v>25</v>
      </c>
      <c r="G72" s="105">
        <v>25</v>
      </c>
      <c r="H72" s="105">
        <v>50</v>
      </c>
      <c r="I72" s="105">
        <v>50</v>
      </c>
      <c r="J72" s="91"/>
    </row>
    <row r="73" spans="1:13" ht="12.25" hidden="1" customHeight="1">
      <c r="A73" s="109"/>
      <c r="B73" s="104">
        <v>9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J73" s="91"/>
    </row>
    <row r="74" spans="1:13" ht="12.25" hidden="1" customHeight="1">
      <c r="A74" s="109"/>
      <c r="B74" s="104">
        <v>10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91"/>
    </row>
    <row r="75" spans="1:13" ht="12.25" hidden="1" customHeight="1">
      <c r="A75" s="109"/>
      <c r="B75" s="104">
        <v>11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91"/>
    </row>
    <row r="76" spans="1:13" ht="12.25" hidden="1" customHeight="1">
      <c r="A76" s="109"/>
      <c r="B76" s="104">
        <v>12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91"/>
    </row>
    <row r="77" spans="1:13" s="84" customFormat="1" ht="12.25" hidden="1" customHeight="1">
      <c r="A77" s="109" t="s">
        <v>28</v>
      </c>
      <c r="J77" s="101"/>
      <c r="K77" s="341"/>
      <c r="L77" s="341"/>
      <c r="M77" s="342"/>
    </row>
    <row r="78" spans="1:13" ht="12.25" hidden="1" customHeight="1">
      <c r="B78" s="81" t="s">
        <v>29</v>
      </c>
      <c r="D78" s="105">
        <f t="shared" ref="D78:I78" si="27">SUM(D64:D67)</f>
        <v>0</v>
      </c>
      <c r="E78" s="105">
        <f t="shared" si="27"/>
        <v>100</v>
      </c>
      <c r="F78" s="105">
        <f t="shared" si="27"/>
        <v>125</v>
      </c>
      <c r="G78" s="105">
        <f t="shared" si="27"/>
        <v>150</v>
      </c>
      <c r="H78" s="105">
        <f t="shared" si="27"/>
        <v>200</v>
      </c>
      <c r="I78" s="105">
        <f t="shared" si="27"/>
        <v>250</v>
      </c>
      <c r="J78" s="91"/>
    </row>
    <row r="79" spans="1:13" ht="12.25" hidden="1" customHeight="1">
      <c r="B79" s="81" t="s">
        <v>30</v>
      </c>
      <c r="D79" s="105">
        <f t="shared" ref="D79:I79" si="28">SUM(D68:D70)</f>
        <v>0</v>
      </c>
      <c r="E79" s="105">
        <f t="shared" si="28"/>
        <v>30</v>
      </c>
      <c r="F79" s="105">
        <f t="shared" si="28"/>
        <v>75</v>
      </c>
      <c r="G79" s="105">
        <f t="shared" si="28"/>
        <v>100</v>
      </c>
      <c r="H79" s="105">
        <f t="shared" si="28"/>
        <v>125</v>
      </c>
      <c r="I79" s="105">
        <f t="shared" si="28"/>
        <v>125</v>
      </c>
      <c r="J79" s="91"/>
    </row>
    <row r="80" spans="1:13" ht="12.25" hidden="1" customHeight="1">
      <c r="B80" s="81" t="s">
        <v>31</v>
      </c>
      <c r="D80" s="105">
        <f t="shared" ref="D80:I80" si="29">SUM(D71:D72)</f>
        <v>0</v>
      </c>
      <c r="E80" s="105">
        <f t="shared" si="29"/>
        <v>30</v>
      </c>
      <c r="F80" s="105">
        <f t="shared" si="29"/>
        <v>50</v>
      </c>
      <c r="G80" s="105">
        <f t="shared" si="29"/>
        <v>75</v>
      </c>
      <c r="H80" s="105">
        <f t="shared" si="29"/>
        <v>100</v>
      </c>
      <c r="I80" s="105">
        <f t="shared" si="29"/>
        <v>125</v>
      </c>
      <c r="J80" s="91"/>
    </row>
    <row r="81" spans="1:13" ht="12.25" hidden="1" customHeight="1">
      <c r="B81" s="81" t="s">
        <v>32</v>
      </c>
      <c r="D81" s="105">
        <f t="shared" ref="D81:I81" si="30">SUM(D73:D76)</f>
        <v>0</v>
      </c>
      <c r="E81" s="105">
        <f t="shared" si="30"/>
        <v>0</v>
      </c>
      <c r="F81" s="105">
        <f t="shared" si="30"/>
        <v>0</v>
      </c>
      <c r="G81" s="105">
        <f t="shared" si="30"/>
        <v>0</v>
      </c>
      <c r="H81" s="105">
        <f t="shared" si="30"/>
        <v>0</v>
      </c>
      <c r="I81" s="105">
        <f t="shared" si="30"/>
        <v>0</v>
      </c>
      <c r="J81" s="91"/>
    </row>
    <row r="82" spans="1:13" s="84" customFormat="1" ht="12.25" customHeight="1">
      <c r="A82" s="139" t="s">
        <v>128</v>
      </c>
      <c r="D82" s="106">
        <f t="shared" ref="D82:I82" si="31">SUM(D78:D81)</f>
        <v>0</v>
      </c>
      <c r="E82" s="106">
        <f t="shared" si="31"/>
        <v>160</v>
      </c>
      <c r="F82" s="106">
        <f t="shared" si="31"/>
        <v>250</v>
      </c>
      <c r="G82" s="106">
        <f t="shared" si="31"/>
        <v>325</v>
      </c>
      <c r="H82" s="106">
        <f t="shared" si="31"/>
        <v>425</v>
      </c>
      <c r="I82" s="106">
        <f t="shared" si="31"/>
        <v>500</v>
      </c>
      <c r="J82" s="101"/>
      <c r="K82" s="341"/>
      <c r="L82" s="341"/>
      <c r="M82" s="342"/>
    </row>
    <row r="83" spans="1:13" s="94" customFormat="1" ht="12.25" customHeight="1" outlineLevel="1">
      <c r="A83" s="110"/>
      <c r="B83" s="81"/>
      <c r="J83" s="91"/>
      <c r="K83" s="337"/>
      <c r="L83" s="337"/>
      <c r="M83" s="338"/>
    </row>
    <row r="84" spans="1:13" s="94" customFormat="1" ht="12.25" customHeight="1" outlineLevel="1">
      <c r="A84" s="109" t="s">
        <v>33</v>
      </c>
      <c r="B84" s="81"/>
      <c r="J84" s="91"/>
      <c r="K84" s="346" t="s">
        <v>519</v>
      </c>
      <c r="L84" s="337"/>
      <c r="M84" s="338"/>
    </row>
    <row r="85" spans="1:13" s="94" customFormat="1" ht="12.25" customHeight="1" outlineLevel="1">
      <c r="A85" s="110"/>
      <c r="B85" s="140" t="s">
        <v>63</v>
      </c>
      <c r="D85" s="107">
        <v>0</v>
      </c>
      <c r="E85" s="107">
        <v>152</v>
      </c>
      <c r="F85" s="107">
        <v>238</v>
      </c>
      <c r="G85" s="107">
        <v>309</v>
      </c>
      <c r="H85" s="107">
        <v>404</v>
      </c>
      <c r="I85" s="107">
        <v>475</v>
      </c>
      <c r="J85" s="91"/>
      <c r="K85" s="343">
        <f>+E85/E82</f>
        <v>0.95</v>
      </c>
      <c r="L85" s="337"/>
      <c r="M85" s="338"/>
    </row>
    <row r="86" spans="1:13" s="94" customFormat="1" ht="12.25" customHeight="1" outlineLevel="1">
      <c r="A86" s="110"/>
      <c r="B86" s="140" t="s">
        <v>64</v>
      </c>
      <c r="D86" s="107">
        <v>0</v>
      </c>
      <c r="E86" s="107">
        <v>34</v>
      </c>
      <c r="F86" s="107">
        <v>53</v>
      </c>
      <c r="G86" s="107">
        <v>68</v>
      </c>
      <c r="H86" s="107">
        <v>89</v>
      </c>
      <c r="I86" s="107">
        <v>105</v>
      </c>
      <c r="J86" s="91"/>
      <c r="K86" s="343">
        <f>+E86/E82</f>
        <v>0.21249999999999999</v>
      </c>
      <c r="L86" s="337"/>
      <c r="M86" s="338"/>
    </row>
    <row r="87" spans="1:13" s="94" customFormat="1" ht="12.25" customHeight="1" outlineLevel="1">
      <c r="A87" s="110"/>
      <c r="B87" s="140" t="s">
        <v>65</v>
      </c>
      <c r="D87" s="107">
        <v>0</v>
      </c>
      <c r="E87" s="107">
        <v>21</v>
      </c>
      <c r="F87" s="107">
        <v>35</v>
      </c>
      <c r="G87" s="107">
        <v>46</v>
      </c>
      <c r="H87" s="107">
        <v>60</v>
      </c>
      <c r="I87" s="107">
        <v>70</v>
      </c>
      <c r="J87" s="91"/>
      <c r="K87" s="343">
        <f>+E87/E82</f>
        <v>0.13125000000000001</v>
      </c>
      <c r="L87" s="337"/>
      <c r="M87" s="338"/>
    </row>
    <row r="88" spans="1:13" s="94" customFormat="1" ht="12.25" customHeight="1" outlineLevel="1">
      <c r="A88" s="110"/>
      <c r="B88" s="140" t="s">
        <v>66</v>
      </c>
      <c r="D88" s="107">
        <v>0</v>
      </c>
      <c r="E88" s="107">
        <v>160</v>
      </c>
      <c r="F88" s="107">
        <v>90</v>
      </c>
      <c r="G88" s="107">
        <v>75</v>
      </c>
      <c r="H88" s="107">
        <v>100</v>
      </c>
      <c r="I88" s="107">
        <v>75</v>
      </c>
      <c r="J88" s="91"/>
      <c r="K88" s="337"/>
      <c r="L88" s="337"/>
      <c r="M88" s="338"/>
    </row>
    <row r="89" spans="1:13" s="94" customFormat="1" ht="12.25" customHeight="1" outlineLevel="1">
      <c r="A89" s="110"/>
      <c r="B89" s="81"/>
      <c r="D89" s="107"/>
      <c r="E89" s="107"/>
      <c r="F89" s="107"/>
      <c r="G89" s="107"/>
      <c r="H89" s="107"/>
      <c r="I89" s="107"/>
      <c r="J89" s="91"/>
      <c r="K89" s="337"/>
      <c r="L89" s="337"/>
      <c r="M89" s="338"/>
    </row>
    <row r="90" spans="1:13" s="94" customFormat="1" ht="12.25" hidden="1" customHeight="1" outlineLevel="1">
      <c r="A90" s="109" t="s">
        <v>34</v>
      </c>
      <c r="B90" s="81"/>
      <c r="D90" s="107"/>
      <c r="E90" s="107"/>
      <c r="F90" s="107"/>
      <c r="G90" s="107"/>
      <c r="H90" s="107"/>
      <c r="I90" s="107"/>
      <c r="J90" s="91"/>
      <c r="K90" s="337"/>
      <c r="L90" s="337"/>
      <c r="M90" s="338"/>
    </row>
    <row r="91" spans="1:13" s="94" customFormat="1" ht="12.25" hidden="1" customHeight="1" outlineLevel="1">
      <c r="A91" s="110"/>
      <c r="B91" s="81" t="s">
        <v>35</v>
      </c>
      <c r="D91" s="107">
        <v>2.66397849462366</v>
      </c>
      <c r="E91" s="107">
        <v>10</v>
      </c>
      <c r="F91" s="107">
        <v>17</v>
      </c>
      <c r="G91" s="107">
        <v>27</v>
      </c>
      <c r="H91" s="107">
        <v>0</v>
      </c>
      <c r="I91" s="107">
        <v>40</v>
      </c>
      <c r="J91" s="91"/>
      <c r="K91" s="337"/>
      <c r="L91" s="337"/>
      <c r="M91" s="338"/>
    </row>
    <row r="92" spans="1:13" s="94" customFormat="1" ht="12.25" hidden="1" customHeight="1" outlineLevel="1">
      <c r="A92" s="110"/>
      <c r="B92" s="81" t="s">
        <v>36</v>
      </c>
      <c r="D92" s="107">
        <v>0</v>
      </c>
      <c r="E92" s="107">
        <v>7</v>
      </c>
      <c r="F92" s="107">
        <v>12</v>
      </c>
      <c r="G92" s="107">
        <v>17</v>
      </c>
      <c r="H92" s="107">
        <v>24</v>
      </c>
      <c r="I92" s="107">
        <v>26</v>
      </c>
      <c r="J92" s="91"/>
      <c r="K92" s="337"/>
      <c r="L92" s="337"/>
      <c r="M92" s="338"/>
    </row>
    <row r="93" spans="1:13" s="94" customFormat="1" ht="12.25" hidden="1" customHeight="1" outlineLevel="1">
      <c r="A93" s="110"/>
      <c r="B93" s="81" t="s">
        <v>37</v>
      </c>
      <c r="D93" s="107">
        <v>180</v>
      </c>
      <c r="E93" s="107">
        <v>180</v>
      </c>
      <c r="F93" s="107">
        <v>180</v>
      </c>
      <c r="G93" s="107">
        <v>180</v>
      </c>
      <c r="H93" s="107">
        <v>180</v>
      </c>
      <c r="I93" s="107">
        <v>180</v>
      </c>
      <c r="J93" s="91"/>
      <c r="K93" s="337"/>
      <c r="L93" s="337"/>
      <c r="M93" s="338"/>
    </row>
    <row r="94" spans="1:13" s="94" customFormat="1" ht="12.25" hidden="1" customHeight="1" outlineLevel="1">
      <c r="A94" s="110"/>
      <c r="B94" s="81" t="s">
        <v>62</v>
      </c>
      <c r="D94" s="108"/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91"/>
      <c r="K94" s="337"/>
      <c r="L94" s="337"/>
      <c r="M94" s="338"/>
    </row>
    <row r="95" spans="1:13" s="94" customFormat="1" ht="12.25" hidden="1" customHeight="1">
      <c r="A95" s="110"/>
      <c r="B95" s="81"/>
      <c r="D95" s="108"/>
      <c r="E95" s="108"/>
      <c r="F95" s="108"/>
      <c r="G95" s="108"/>
      <c r="H95" s="108"/>
      <c r="I95" s="108"/>
      <c r="J95" s="91"/>
      <c r="K95" s="337"/>
      <c r="L95" s="337"/>
      <c r="M95" s="338"/>
    </row>
    <row r="96" spans="1:13" s="94" customFormat="1" ht="12.25" customHeight="1">
      <c r="A96" s="109" t="s">
        <v>38</v>
      </c>
      <c r="B96" s="110"/>
      <c r="C96" s="97"/>
      <c r="D96" s="97"/>
      <c r="E96" s="97"/>
      <c r="F96" s="97"/>
      <c r="G96" s="97"/>
      <c r="H96" s="97"/>
      <c r="I96" s="97"/>
      <c r="J96" s="91"/>
      <c r="K96" s="337"/>
      <c r="L96" s="337"/>
      <c r="M96" s="338"/>
    </row>
    <row r="97" spans="1:13" s="94" customFormat="1" ht="12.25" customHeight="1">
      <c r="A97" s="100"/>
      <c r="B97" s="95"/>
      <c r="C97" s="112"/>
      <c r="D97" s="112"/>
      <c r="E97" s="112"/>
      <c r="F97" s="112"/>
      <c r="G97" s="112"/>
      <c r="H97" s="112"/>
      <c r="I97" s="112"/>
      <c r="J97" s="91"/>
      <c r="K97" s="337"/>
      <c r="L97" s="337"/>
      <c r="M97" s="338"/>
    </row>
    <row r="98" spans="1:13" s="94" customFormat="1" ht="12.25" customHeight="1">
      <c r="A98" s="130" t="s">
        <v>114</v>
      </c>
      <c r="C98" s="112"/>
      <c r="D98" s="112"/>
      <c r="E98" s="112"/>
      <c r="F98" s="112"/>
      <c r="G98" s="112"/>
      <c r="H98" s="112"/>
      <c r="I98" s="112"/>
      <c r="J98" s="91"/>
      <c r="K98" s="337"/>
      <c r="L98" s="337"/>
      <c r="M98" s="338"/>
    </row>
    <row r="99" spans="1:13" s="94" customFormat="1" ht="12.25" hidden="1" customHeight="1">
      <c r="A99" s="140" t="s">
        <v>25</v>
      </c>
      <c r="B99" s="111"/>
      <c r="C99" s="112"/>
      <c r="D99" s="112"/>
      <c r="E99" s="112"/>
      <c r="F99" s="112"/>
      <c r="G99" s="112"/>
      <c r="H99" s="112"/>
      <c r="I99" s="112"/>
      <c r="J99" s="91"/>
      <c r="K99" s="337"/>
      <c r="L99" s="337"/>
      <c r="M99" s="338"/>
    </row>
    <row r="100" spans="1:13" s="94" customFormat="1" ht="12.25" hidden="1" customHeight="1">
      <c r="A100" s="140">
        <v>1000</v>
      </c>
      <c r="B100" s="111" t="s">
        <v>114</v>
      </c>
      <c r="C100" s="112"/>
      <c r="D100" s="112">
        <v>0</v>
      </c>
      <c r="E100" s="112">
        <v>0</v>
      </c>
      <c r="F100" s="112">
        <v>0</v>
      </c>
      <c r="G100" s="112">
        <v>0</v>
      </c>
      <c r="H100" s="112">
        <v>0</v>
      </c>
      <c r="I100" s="112">
        <v>0</v>
      </c>
      <c r="J100" s="91"/>
      <c r="K100" s="337"/>
      <c r="L100" s="337"/>
      <c r="M100" s="338"/>
    </row>
    <row r="101" spans="1:13" s="94" customFormat="1" ht="12.25" hidden="1" customHeight="1">
      <c r="A101" s="140">
        <v>1400</v>
      </c>
      <c r="B101" s="111" t="s">
        <v>171</v>
      </c>
      <c r="C101" s="112"/>
      <c r="D101" s="112">
        <v>0</v>
      </c>
      <c r="E101" s="112">
        <v>0</v>
      </c>
      <c r="F101" s="112">
        <v>0</v>
      </c>
      <c r="G101" s="112">
        <v>0</v>
      </c>
      <c r="H101" s="112">
        <v>0</v>
      </c>
      <c r="I101" s="112">
        <v>0</v>
      </c>
      <c r="J101" s="91"/>
      <c r="K101" s="337"/>
      <c r="L101" s="337"/>
      <c r="M101" s="338"/>
    </row>
    <row r="102" spans="1:13" s="94" customFormat="1" ht="12.25" hidden="1" customHeight="1">
      <c r="A102" s="140">
        <v>1420</v>
      </c>
      <c r="B102" s="111" t="s">
        <v>172</v>
      </c>
      <c r="C102" s="112"/>
      <c r="D102" s="112">
        <v>0</v>
      </c>
      <c r="E102" s="112">
        <v>0</v>
      </c>
      <c r="F102" s="112">
        <v>0</v>
      </c>
      <c r="G102" s="112">
        <v>0</v>
      </c>
      <c r="H102" s="112">
        <v>0</v>
      </c>
      <c r="I102" s="112">
        <v>0</v>
      </c>
      <c r="J102" s="91"/>
      <c r="K102" s="337"/>
      <c r="L102" s="337"/>
      <c r="M102" s="338"/>
    </row>
    <row r="103" spans="1:13" s="94" customFormat="1" ht="12.25" hidden="1" customHeight="1">
      <c r="A103" s="140">
        <v>1500</v>
      </c>
      <c r="B103" s="111" t="s">
        <v>173</v>
      </c>
      <c r="C103" s="112"/>
      <c r="D103" s="112">
        <v>0</v>
      </c>
      <c r="E103" s="112">
        <v>0</v>
      </c>
      <c r="F103" s="112">
        <v>0</v>
      </c>
      <c r="G103" s="112">
        <v>0</v>
      </c>
      <c r="H103" s="112">
        <v>0</v>
      </c>
      <c r="I103" s="112">
        <v>0</v>
      </c>
      <c r="J103" s="91"/>
      <c r="K103" s="337"/>
      <c r="L103" s="337"/>
      <c r="M103" s="338"/>
    </row>
    <row r="104" spans="1:13" s="94" customFormat="1" ht="12.25" hidden="1" customHeight="1">
      <c r="A104" s="140">
        <v>1600</v>
      </c>
      <c r="B104" s="111" t="s">
        <v>174</v>
      </c>
      <c r="C104" s="112"/>
      <c r="D104" s="112">
        <v>0</v>
      </c>
      <c r="E104" s="112">
        <v>0</v>
      </c>
      <c r="F104" s="112">
        <v>0</v>
      </c>
      <c r="G104" s="112">
        <v>0</v>
      </c>
      <c r="H104" s="112">
        <v>0</v>
      </c>
      <c r="I104" s="112">
        <v>0</v>
      </c>
      <c r="J104" s="91"/>
      <c r="K104" s="337"/>
      <c r="L104" s="337"/>
      <c r="M104" s="338"/>
    </row>
    <row r="105" spans="1:13" s="94" customFormat="1" ht="12.25" hidden="1" customHeight="1">
      <c r="A105" s="140">
        <v>1790</v>
      </c>
      <c r="B105" s="111"/>
      <c r="C105" s="112"/>
      <c r="D105" s="112">
        <v>0</v>
      </c>
      <c r="E105" s="112">
        <v>0</v>
      </c>
      <c r="F105" s="112">
        <v>0</v>
      </c>
      <c r="G105" s="112">
        <v>0</v>
      </c>
      <c r="H105" s="112">
        <v>0</v>
      </c>
      <c r="I105" s="112">
        <v>0</v>
      </c>
      <c r="J105" s="91"/>
      <c r="K105" s="337"/>
      <c r="L105" s="337"/>
      <c r="M105" s="338"/>
    </row>
    <row r="106" spans="1:13" s="94" customFormat="1" ht="12.25" customHeight="1">
      <c r="A106" s="140">
        <v>1900</v>
      </c>
      <c r="B106" s="111" t="s">
        <v>175</v>
      </c>
      <c r="C106" s="112">
        <v>0</v>
      </c>
      <c r="D106" s="112">
        <v>148.54</v>
      </c>
      <c r="E106" s="112">
        <v>0</v>
      </c>
      <c r="F106" s="112">
        <v>0</v>
      </c>
      <c r="G106" s="112">
        <v>0</v>
      </c>
      <c r="H106" s="112">
        <v>0</v>
      </c>
      <c r="I106" s="112">
        <v>0</v>
      </c>
      <c r="J106" s="91"/>
      <c r="K106" s="337"/>
      <c r="L106" s="337"/>
      <c r="M106" s="348"/>
    </row>
    <row r="107" spans="1:13" s="94" customFormat="1" ht="12.25" hidden="1" customHeight="1">
      <c r="A107" s="140">
        <v>1910</v>
      </c>
      <c r="B107" s="111" t="s">
        <v>176</v>
      </c>
      <c r="C107" s="112"/>
      <c r="D107" s="112">
        <v>0</v>
      </c>
      <c r="E107" s="112">
        <v>0</v>
      </c>
      <c r="F107" s="112">
        <v>0</v>
      </c>
      <c r="G107" s="112">
        <v>0</v>
      </c>
      <c r="H107" s="112">
        <v>0</v>
      </c>
      <c r="I107" s="112">
        <v>0</v>
      </c>
      <c r="J107" s="91"/>
      <c r="K107" s="337"/>
      <c r="L107" s="337"/>
      <c r="M107" s="338"/>
    </row>
    <row r="108" spans="1:13" s="94" customFormat="1" ht="12.25" customHeight="1">
      <c r="A108" s="140">
        <v>1920</v>
      </c>
      <c r="B108" s="111" t="s">
        <v>177</v>
      </c>
      <c r="C108" s="112">
        <v>0</v>
      </c>
      <c r="D108" s="112">
        <v>60</v>
      </c>
      <c r="E108" s="112">
        <v>0</v>
      </c>
      <c r="F108" s="112">
        <v>0</v>
      </c>
      <c r="G108" s="112">
        <v>0</v>
      </c>
      <c r="H108" s="112">
        <v>0</v>
      </c>
      <c r="I108" s="112">
        <v>0</v>
      </c>
      <c r="J108" s="91"/>
      <c r="K108" s="337"/>
      <c r="L108" s="337"/>
      <c r="M108" s="338"/>
    </row>
    <row r="109" spans="1:13" s="94" customFormat="1" ht="12.25" hidden="1" customHeight="1">
      <c r="A109" s="140">
        <v>1925</v>
      </c>
      <c r="B109" s="111" t="s">
        <v>178</v>
      </c>
      <c r="C109" s="112"/>
      <c r="D109" s="112">
        <v>0</v>
      </c>
      <c r="E109" s="112">
        <v>0</v>
      </c>
      <c r="F109" s="112">
        <v>0</v>
      </c>
      <c r="G109" s="112">
        <v>0</v>
      </c>
      <c r="H109" s="112">
        <v>0</v>
      </c>
      <c r="I109" s="112">
        <v>0</v>
      </c>
      <c r="J109" s="91"/>
      <c r="K109" s="337"/>
      <c r="L109" s="337"/>
      <c r="M109" s="338"/>
    </row>
    <row r="110" spans="1:13" s="94" customFormat="1" ht="12.25" hidden="1" customHeight="1">
      <c r="A110" s="140">
        <v>1930</v>
      </c>
      <c r="B110" s="111" t="s">
        <v>179</v>
      </c>
      <c r="C110" s="112"/>
      <c r="D110" s="112">
        <v>0</v>
      </c>
      <c r="E110" s="112">
        <v>0</v>
      </c>
      <c r="F110" s="112">
        <v>0</v>
      </c>
      <c r="G110" s="112">
        <v>0</v>
      </c>
      <c r="H110" s="112">
        <v>0</v>
      </c>
      <c r="I110" s="112">
        <v>0</v>
      </c>
      <c r="J110" s="91"/>
      <c r="K110" s="337"/>
      <c r="L110" s="337"/>
      <c r="M110" s="338"/>
    </row>
    <row r="111" spans="1:13" s="94" customFormat="1" ht="12.25" hidden="1" customHeight="1">
      <c r="A111" s="140">
        <v>1980</v>
      </c>
      <c r="B111" s="111" t="s">
        <v>180</v>
      </c>
      <c r="C111" s="112"/>
      <c r="D111" s="112">
        <v>0</v>
      </c>
      <c r="E111" s="112">
        <v>0</v>
      </c>
      <c r="F111" s="112">
        <v>0</v>
      </c>
      <c r="G111" s="112">
        <v>0</v>
      </c>
      <c r="H111" s="112">
        <v>0</v>
      </c>
      <c r="I111" s="112">
        <v>0</v>
      </c>
      <c r="J111" s="91"/>
      <c r="K111" s="337"/>
      <c r="L111" s="337"/>
      <c r="M111" s="338"/>
    </row>
    <row r="112" spans="1:13" s="94" customFormat="1" ht="12.25" hidden="1" customHeight="1">
      <c r="A112" s="140">
        <v>1990</v>
      </c>
      <c r="B112" s="111" t="s">
        <v>181</v>
      </c>
      <c r="C112" s="112"/>
      <c r="D112" s="112">
        <v>0</v>
      </c>
      <c r="E112" s="112">
        <v>0</v>
      </c>
      <c r="F112" s="112">
        <v>0</v>
      </c>
      <c r="G112" s="112">
        <v>0</v>
      </c>
      <c r="H112" s="112">
        <v>0</v>
      </c>
      <c r="I112" s="112">
        <v>0</v>
      </c>
      <c r="J112" s="91"/>
      <c r="K112" s="337"/>
      <c r="L112" s="337"/>
      <c r="M112" s="338"/>
    </row>
    <row r="113" spans="1:13" s="94" customFormat="1" ht="12.25" hidden="1" customHeight="1">
      <c r="A113" s="140">
        <v>1991</v>
      </c>
      <c r="B113" s="111" t="s">
        <v>182</v>
      </c>
      <c r="C113" s="112"/>
      <c r="D113" s="112">
        <v>0</v>
      </c>
      <c r="E113" s="112">
        <v>0</v>
      </c>
      <c r="F113" s="112">
        <v>0</v>
      </c>
      <c r="G113" s="112">
        <v>0</v>
      </c>
      <c r="H113" s="112">
        <v>0</v>
      </c>
      <c r="I113" s="112">
        <v>0</v>
      </c>
      <c r="J113" s="91"/>
      <c r="K113" s="337"/>
      <c r="L113" s="337"/>
      <c r="M113" s="338"/>
    </row>
    <row r="114" spans="1:13" s="94" customFormat="1" ht="12.25" hidden="1" customHeight="1">
      <c r="A114" s="140"/>
      <c r="B114" s="111"/>
      <c r="C114" s="112"/>
      <c r="D114" s="112"/>
      <c r="E114" s="112"/>
      <c r="F114" s="112"/>
      <c r="G114" s="112"/>
      <c r="H114" s="112"/>
      <c r="I114" s="112"/>
      <c r="J114" s="91"/>
      <c r="K114" s="337"/>
      <c r="L114" s="337"/>
      <c r="M114" s="338"/>
    </row>
    <row r="115" spans="1:13" s="94" customFormat="1" ht="12.25" customHeight="1">
      <c r="A115" s="131"/>
      <c r="B115" s="130" t="s">
        <v>470</v>
      </c>
      <c r="C115" s="113">
        <f t="shared" ref="C115:I115" si="32">SUM(C99:C114)</f>
        <v>0</v>
      </c>
      <c r="D115" s="113">
        <f t="shared" si="32"/>
        <v>208.54</v>
      </c>
      <c r="E115" s="113">
        <f t="shared" si="32"/>
        <v>0</v>
      </c>
      <c r="F115" s="113">
        <f t="shared" si="32"/>
        <v>0</v>
      </c>
      <c r="G115" s="113">
        <f t="shared" si="32"/>
        <v>0</v>
      </c>
      <c r="H115" s="113">
        <f t="shared" si="32"/>
        <v>0</v>
      </c>
      <c r="I115" s="113">
        <f t="shared" si="32"/>
        <v>0</v>
      </c>
      <c r="J115" s="91"/>
      <c r="K115" s="337"/>
      <c r="L115" s="337"/>
      <c r="M115" s="338"/>
    </row>
    <row r="116" spans="1:13" s="94" customFormat="1" ht="12.25" customHeight="1">
      <c r="A116" s="131"/>
      <c r="B116" s="130"/>
      <c r="C116" s="115"/>
      <c r="D116" s="115"/>
      <c r="E116" s="115"/>
      <c r="F116" s="115"/>
      <c r="G116" s="115"/>
      <c r="H116" s="115"/>
      <c r="I116" s="115"/>
      <c r="J116" s="91"/>
      <c r="K116" s="337"/>
      <c r="L116" s="337"/>
      <c r="M116" s="338"/>
    </row>
    <row r="117" spans="1:13" s="94" customFormat="1" ht="12.25" hidden="1" customHeight="1">
      <c r="A117" s="130" t="s">
        <v>118</v>
      </c>
      <c r="C117" s="112"/>
      <c r="D117" s="112"/>
      <c r="E117" s="112"/>
      <c r="F117" s="112"/>
      <c r="G117" s="112"/>
      <c r="H117" s="112"/>
      <c r="I117" s="112"/>
      <c r="J117" s="91"/>
      <c r="K117" s="337"/>
      <c r="L117" s="337"/>
      <c r="M117" s="338"/>
    </row>
    <row r="118" spans="1:13" s="94" customFormat="1" ht="12.25" hidden="1" customHeight="1">
      <c r="A118" s="140" t="s">
        <v>25</v>
      </c>
      <c r="B118" s="111"/>
      <c r="C118" s="112"/>
      <c r="D118" s="112"/>
      <c r="E118" s="112"/>
      <c r="F118" s="112"/>
      <c r="G118" s="112"/>
      <c r="H118" s="112"/>
      <c r="I118" s="112"/>
      <c r="J118" s="91"/>
      <c r="K118" s="337"/>
      <c r="L118" s="337"/>
      <c r="M118" s="338"/>
    </row>
    <row r="119" spans="1:13" s="94" customFormat="1" ht="12.25" hidden="1" customHeight="1">
      <c r="A119" s="140">
        <v>2000</v>
      </c>
      <c r="B119" s="111" t="s">
        <v>118</v>
      </c>
      <c r="C119" s="112"/>
      <c r="D119" s="112">
        <v>0</v>
      </c>
      <c r="E119" s="112">
        <v>0</v>
      </c>
      <c r="F119" s="112">
        <v>0</v>
      </c>
      <c r="G119" s="112">
        <v>0</v>
      </c>
      <c r="H119" s="112">
        <v>0</v>
      </c>
      <c r="I119" s="112">
        <v>0</v>
      </c>
      <c r="J119" s="91"/>
      <c r="K119" s="337"/>
      <c r="L119" s="337"/>
      <c r="M119" s="338"/>
    </row>
    <row r="120" spans="1:13" s="94" customFormat="1" ht="12.25" hidden="1" customHeight="1">
      <c r="A120" s="140">
        <v>2100</v>
      </c>
      <c r="B120" s="111" t="s">
        <v>183</v>
      </c>
      <c r="C120" s="112"/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91"/>
      <c r="K120" s="337"/>
      <c r="L120" s="337"/>
      <c r="M120" s="338"/>
    </row>
    <row r="121" spans="1:13" s="94" customFormat="1" ht="12.25" hidden="1" customHeight="1">
      <c r="A121" s="140">
        <v>2200</v>
      </c>
      <c r="B121" s="111" t="s">
        <v>184</v>
      </c>
      <c r="C121" s="112"/>
      <c r="D121" s="112">
        <v>0</v>
      </c>
      <c r="E121" s="112">
        <v>0</v>
      </c>
      <c r="F121" s="112">
        <v>0</v>
      </c>
      <c r="G121" s="112">
        <v>0</v>
      </c>
      <c r="H121" s="112">
        <v>0</v>
      </c>
      <c r="I121" s="112">
        <v>0</v>
      </c>
      <c r="J121" s="91"/>
      <c r="K121" s="337"/>
      <c r="L121" s="337"/>
      <c r="M121" s="338"/>
    </row>
    <row r="122" spans="1:13" s="94" customFormat="1" ht="12.25" hidden="1" customHeight="1">
      <c r="A122" s="140">
        <v>2800</v>
      </c>
      <c r="B122" s="111" t="s">
        <v>185</v>
      </c>
      <c r="C122" s="112"/>
      <c r="D122" s="112">
        <v>0</v>
      </c>
      <c r="E122" s="112">
        <v>0</v>
      </c>
      <c r="F122" s="112">
        <v>0</v>
      </c>
      <c r="G122" s="112">
        <v>0</v>
      </c>
      <c r="H122" s="112">
        <v>0</v>
      </c>
      <c r="I122" s="112">
        <v>0</v>
      </c>
      <c r="J122" s="91"/>
      <c r="K122" s="337"/>
      <c r="L122" s="337"/>
      <c r="M122" s="338"/>
    </row>
    <row r="123" spans="1:13" s="94" customFormat="1" ht="12.25" hidden="1" customHeight="1">
      <c r="A123" s="140"/>
      <c r="B123" s="111"/>
      <c r="C123" s="112"/>
      <c r="D123" s="112"/>
      <c r="E123" s="112"/>
      <c r="F123" s="112"/>
      <c r="G123" s="112"/>
      <c r="H123" s="112"/>
      <c r="I123" s="112"/>
      <c r="J123" s="91"/>
      <c r="K123" s="337"/>
      <c r="L123" s="337"/>
      <c r="M123" s="338"/>
    </row>
    <row r="124" spans="1:13" s="94" customFormat="1" ht="12.25" hidden="1" customHeight="1">
      <c r="A124" s="131"/>
      <c r="B124" s="130" t="s">
        <v>471</v>
      </c>
      <c r="C124" s="113">
        <f t="shared" ref="C124:I124" si="33">SUM(C118:C123)</f>
        <v>0</v>
      </c>
      <c r="D124" s="113">
        <f t="shared" si="33"/>
        <v>0</v>
      </c>
      <c r="E124" s="113">
        <f t="shared" si="33"/>
        <v>0</v>
      </c>
      <c r="F124" s="113">
        <f t="shared" si="33"/>
        <v>0</v>
      </c>
      <c r="G124" s="113">
        <f t="shared" si="33"/>
        <v>0</v>
      </c>
      <c r="H124" s="113">
        <f t="shared" si="33"/>
        <v>0</v>
      </c>
      <c r="I124" s="113">
        <f t="shared" si="33"/>
        <v>0</v>
      </c>
      <c r="J124" s="91"/>
      <c r="K124" s="337"/>
      <c r="L124" s="337"/>
      <c r="M124" s="338"/>
    </row>
    <row r="125" spans="1:13" s="94" customFormat="1" ht="12.25" hidden="1" customHeight="1">
      <c r="A125" s="100"/>
      <c r="B125" s="114"/>
      <c r="C125" s="112"/>
      <c r="D125" s="112"/>
      <c r="E125" s="112"/>
      <c r="F125" s="112"/>
      <c r="G125" s="112"/>
      <c r="H125" s="112"/>
      <c r="I125" s="112"/>
      <c r="J125" s="91"/>
      <c r="K125" s="337"/>
      <c r="L125" s="337"/>
      <c r="M125" s="338"/>
    </row>
    <row r="126" spans="1:13" s="94" customFormat="1" ht="12.25" customHeight="1">
      <c r="A126" s="130" t="s">
        <v>119</v>
      </c>
      <c r="C126" s="112"/>
      <c r="D126" s="112"/>
      <c r="E126" s="112"/>
      <c r="F126" s="112"/>
      <c r="G126" s="112"/>
      <c r="H126" s="112"/>
      <c r="I126" s="112"/>
      <c r="J126" s="91"/>
      <c r="K126" s="337"/>
      <c r="L126" s="337"/>
      <c r="M126" s="338"/>
    </row>
    <row r="127" spans="1:13" s="94" customFormat="1" ht="12.25" hidden="1" customHeight="1">
      <c r="A127" s="140" t="s">
        <v>25</v>
      </c>
      <c r="B127" s="111"/>
      <c r="C127" s="112"/>
      <c r="D127" s="112"/>
      <c r="E127" s="112"/>
      <c r="F127" s="112"/>
      <c r="G127" s="112"/>
      <c r="H127" s="112"/>
      <c r="I127" s="112"/>
      <c r="J127" s="91"/>
      <c r="K127" s="337"/>
      <c r="L127" s="337"/>
      <c r="M127" s="338"/>
    </row>
    <row r="128" spans="1:13" s="94" customFormat="1" ht="12.25" hidden="1" customHeight="1">
      <c r="A128" s="140">
        <v>3000</v>
      </c>
      <c r="B128" s="111" t="s">
        <v>119</v>
      </c>
      <c r="C128" s="112"/>
      <c r="D128" s="112">
        <v>0</v>
      </c>
      <c r="E128" s="112">
        <v>0</v>
      </c>
      <c r="F128" s="112">
        <v>0</v>
      </c>
      <c r="G128" s="112">
        <v>0</v>
      </c>
      <c r="H128" s="112">
        <v>0</v>
      </c>
      <c r="I128" s="112">
        <v>0</v>
      </c>
      <c r="J128" s="91"/>
      <c r="K128" s="337"/>
      <c r="L128" s="337"/>
      <c r="M128" s="338"/>
    </row>
    <row r="129" spans="1:13" s="94" customFormat="1" ht="12.25" hidden="1" customHeight="1">
      <c r="A129" s="140">
        <v>3100</v>
      </c>
      <c r="B129" s="111" t="s">
        <v>186</v>
      </c>
      <c r="C129" s="112"/>
      <c r="D129" s="112"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91"/>
      <c r="K129" s="337"/>
      <c r="L129" s="337"/>
      <c r="M129" s="338"/>
    </row>
    <row r="130" spans="1:13" s="94" customFormat="1" ht="12.25" hidden="1" customHeight="1">
      <c r="A130" s="140">
        <v>3110</v>
      </c>
      <c r="B130" s="111" t="s">
        <v>187</v>
      </c>
      <c r="C130" s="112"/>
      <c r="D130" s="112"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91"/>
      <c r="K130" s="337"/>
      <c r="L130" s="337"/>
      <c r="M130" s="338"/>
    </row>
    <row r="131" spans="1:13" s="94" customFormat="1" ht="12.25" customHeight="1">
      <c r="A131" s="140">
        <v>3110.201</v>
      </c>
      <c r="B131" s="111" t="s">
        <v>143</v>
      </c>
      <c r="C131" s="112"/>
      <c r="D131" s="112">
        <v>0</v>
      </c>
      <c r="E131" s="112">
        <v>1551427.2</v>
      </c>
      <c r="F131" s="112">
        <v>2496828.15</v>
      </c>
      <c r="G131" s="112">
        <v>3343252.8928499999</v>
      </c>
      <c r="H131" s="112">
        <v>4503104.4733694997</v>
      </c>
      <c r="I131" s="112">
        <v>5456703.0677300999</v>
      </c>
      <c r="J131" s="91" t="s">
        <v>401</v>
      </c>
      <c r="K131" s="345">
        <f>+E131/E82</f>
        <v>9696.42</v>
      </c>
      <c r="L131" s="337" t="s">
        <v>517</v>
      </c>
      <c r="M131" s="338"/>
    </row>
    <row r="132" spans="1:13" s="94" customFormat="1" ht="12.25" hidden="1" customHeight="1">
      <c r="A132" s="140">
        <v>3110.21</v>
      </c>
      <c r="B132" s="111" t="s">
        <v>188</v>
      </c>
      <c r="C132" s="112"/>
      <c r="D132" s="112">
        <v>0</v>
      </c>
      <c r="E132" s="112">
        <v>0</v>
      </c>
      <c r="F132" s="112">
        <v>0</v>
      </c>
      <c r="G132" s="112">
        <v>0</v>
      </c>
      <c r="H132" s="112">
        <v>0</v>
      </c>
      <c r="I132" s="112">
        <v>0</v>
      </c>
      <c r="J132" s="91"/>
      <c r="K132" s="337"/>
      <c r="L132" s="337"/>
      <c r="M132" s="338"/>
    </row>
    <row r="133" spans="1:13" s="94" customFormat="1" ht="12.25" hidden="1" customHeight="1">
      <c r="A133" s="140">
        <v>3110.2109999999998</v>
      </c>
      <c r="B133" s="111" t="s">
        <v>188</v>
      </c>
      <c r="C133" s="112"/>
      <c r="D133" s="112">
        <v>0</v>
      </c>
      <c r="E133" s="112">
        <v>0</v>
      </c>
      <c r="F133" s="112">
        <v>0</v>
      </c>
      <c r="G133" s="112">
        <v>0</v>
      </c>
      <c r="H133" s="112">
        <v>0</v>
      </c>
      <c r="I133" s="112">
        <v>0</v>
      </c>
      <c r="J133" s="91"/>
      <c r="K133" s="337"/>
      <c r="L133" s="337"/>
      <c r="M133" s="338"/>
    </row>
    <row r="134" spans="1:13" s="94" customFormat="1" ht="12.25" hidden="1" customHeight="1">
      <c r="A134" s="140">
        <v>3110.212</v>
      </c>
      <c r="B134" s="111" t="s">
        <v>188</v>
      </c>
      <c r="C134" s="112"/>
      <c r="D134" s="112">
        <v>0</v>
      </c>
      <c r="E134" s="112">
        <v>0</v>
      </c>
      <c r="F134" s="112">
        <v>0</v>
      </c>
      <c r="G134" s="112">
        <v>0</v>
      </c>
      <c r="H134" s="112">
        <v>0</v>
      </c>
      <c r="I134" s="112">
        <v>0</v>
      </c>
      <c r="J134" s="91"/>
      <c r="K134" s="337"/>
      <c r="L134" s="337"/>
      <c r="M134" s="338"/>
    </row>
    <row r="135" spans="1:13" s="94" customFormat="1" ht="12.25" hidden="1" customHeight="1">
      <c r="A135" s="140">
        <v>3110.2130000000002</v>
      </c>
      <c r="B135" s="111" t="s">
        <v>188</v>
      </c>
      <c r="C135" s="112"/>
      <c r="D135" s="112">
        <v>0</v>
      </c>
      <c r="E135" s="112">
        <v>0</v>
      </c>
      <c r="F135" s="112">
        <v>0</v>
      </c>
      <c r="G135" s="112">
        <v>0</v>
      </c>
      <c r="H135" s="112">
        <v>0</v>
      </c>
      <c r="I135" s="112">
        <v>0</v>
      </c>
      <c r="J135" s="91"/>
      <c r="K135" s="337"/>
      <c r="L135" s="337"/>
      <c r="M135" s="338"/>
    </row>
    <row r="136" spans="1:13" s="94" customFormat="1" ht="12.25" hidden="1" customHeight="1">
      <c r="A136" s="140">
        <v>3115</v>
      </c>
      <c r="B136" s="111" t="s">
        <v>189</v>
      </c>
      <c r="C136" s="112"/>
      <c r="D136" s="112">
        <v>0</v>
      </c>
      <c r="E136" s="112">
        <v>0</v>
      </c>
      <c r="F136" s="112">
        <v>0</v>
      </c>
      <c r="G136" s="112">
        <v>0</v>
      </c>
      <c r="H136" s="112">
        <v>0</v>
      </c>
      <c r="I136" s="112">
        <v>0</v>
      </c>
      <c r="J136" s="91"/>
      <c r="K136" s="337"/>
      <c r="L136" s="337"/>
      <c r="M136" s="338"/>
    </row>
    <row r="137" spans="1:13" s="94" customFormat="1" ht="12.25" hidden="1" customHeight="1">
      <c r="A137" s="140">
        <v>3200</v>
      </c>
      <c r="B137" s="111" t="s">
        <v>190</v>
      </c>
      <c r="C137" s="112"/>
      <c r="D137" s="112">
        <v>0</v>
      </c>
      <c r="E137" s="112">
        <v>0</v>
      </c>
      <c r="F137" s="112">
        <v>0</v>
      </c>
      <c r="G137" s="112">
        <v>0</v>
      </c>
      <c r="H137" s="112">
        <v>0</v>
      </c>
      <c r="I137" s="112">
        <v>0</v>
      </c>
      <c r="J137" s="91"/>
      <c r="K137" s="337"/>
      <c r="L137" s="337"/>
      <c r="M137" s="338"/>
    </row>
    <row r="138" spans="1:13" s="94" customFormat="1" ht="12.25" hidden="1" customHeight="1">
      <c r="A138" s="140">
        <v>3230</v>
      </c>
      <c r="B138" s="111" t="s">
        <v>191</v>
      </c>
      <c r="C138" s="112"/>
      <c r="D138" s="112">
        <v>0</v>
      </c>
      <c r="E138" s="112">
        <v>0</v>
      </c>
      <c r="F138" s="112">
        <v>0</v>
      </c>
      <c r="G138" s="112">
        <v>0</v>
      </c>
      <c r="H138" s="112">
        <v>0</v>
      </c>
      <c r="I138" s="112">
        <v>0</v>
      </c>
      <c r="J138" s="91"/>
      <c r="K138" s="337"/>
      <c r="L138" s="337"/>
      <c r="M138" s="338"/>
    </row>
    <row r="139" spans="1:13" s="94" customFormat="1" ht="12.25" customHeight="1">
      <c r="A139" s="140">
        <v>3254</v>
      </c>
      <c r="B139" s="111" t="s">
        <v>192</v>
      </c>
      <c r="C139" s="112"/>
      <c r="D139" s="112">
        <v>0</v>
      </c>
      <c r="E139" s="112">
        <v>0</v>
      </c>
      <c r="F139" s="112">
        <v>50716</v>
      </c>
      <c r="G139" s="112">
        <v>78528</v>
      </c>
      <c r="H139" s="112">
        <v>99796</v>
      </c>
      <c r="I139" s="112">
        <v>130880</v>
      </c>
      <c r="J139" s="91" t="s">
        <v>402</v>
      </c>
      <c r="K139" s="337"/>
      <c r="L139" s="337" t="s">
        <v>518</v>
      </c>
      <c r="M139" s="338"/>
    </row>
    <row r="140" spans="1:13" s="94" customFormat="1" ht="12.25" hidden="1" customHeight="1">
      <c r="A140" s="140">
        <v>3255</v>
      </c>
      <c r="B140" s="111" t="s">
        <v>193</v>
      </c>
      <c r="C140" s="112"/>
      <c r="D140" s="112">
        <v>0</v>
      </c>
      <c r="E140" s="112">
        <v>0</v>
      </c>
      <c r="F140" s="112">
        <v>0</v>
      </c>
      <c r="G140" s="112">
        <v>0</v>
      </c>
      <c r="H140" s="112">
        <v>0</v>
      </c>
      <c r="I140" s="112">
        <v>0</v>
      </c>
      <c r="J140" s="91" t="s">
        <v>403</v>
      </c>
      <c r="K140" s="337"/>
      <c r="L140" s="337"/>
      <c r="M140" s="338"/>
    </row>
    <row r="141" spans="1:13" s="94" customFormat="1" ht="12.25" hidden="1" customHeight="1">
      <c r="A141" s="140">
        <v>3256</v>
      </c>
      <c r="B141" s="111" t="s">
        <v>146</v>
      </c>
      <c r="C141" s="112"/>
      <c r="D141" s="112">
        <v>0</v>
      </c>
      <c r="E141" s="112">
        <v>0</v>
      </c>
      <c r="F141" s="112">
        <v>0</v>
      </c>
      <c r="G141" s="112">
        <v>0</v>
      </c>
      <c r="H141" s="112">
        <v>0</v>
      </c>
      <c r="I141" s="112">
        <v>0</v>
      </c>
      <c r="J141" s="91"/>
      <c r="K141" s="337"/>
      <c r="L141" s="337"/>
      <c r="M141" s="338"/>
    </row>
    <row r="142" spans="1:13" s="94" customFormat="1" ht="12.25" customHeight="1">
      <c r="A142" s="140">
        <v>3270</v>
      </c>
      <c r="B142" s="111" t="s">
        <v>126</v>
      </c>
      <c r="C142" s="112"/>
      <c r="D142" s="112">
        <v>0</v>
      </c>
      <c r="E142" s="112">
        <v>0</v>
      </c>
      <c r="F142" s="112">
        <v>84992.46084</v>
      </c>
      <c r="G142" s="112">
        <v>144487.18342799999</v>
      </c>
      <c r="H142" s="112">
        <v>193695.389898336</v>
      </c>
      <c r="I142" s="112">
        <v>257699.08395169899</v>
      </c>
      <c r="J142" s="91" t="s">
        <v>404</v>
      </c>
      <c r="K142" s="337"/>
      <c r="L142" s="337" t="s">
        <v>518</v>
      </c>
      <c r="M142" s="338"/>
    </row>
    <row r="143" spans="1:13" s="94" customFormat="1" ht="12.25" hidden="1" customHeight="1">
      <c r="A143" s="140">
        <v>3800</v>
      </c>
      <c r="B143" s="111" t="s">
        <v>194</v>
      </c>
      <c r="C143" s="112"/>
      <c r="D143" s="112">
        <v>0</v>
      </c>
      <c r="E143" s="112">
        <v>0</v>
      </c>
      <c r="F143" s="112">
        <v>0</v>
      </c>
      <c r="G143" s="112">
        <v>0</v>
      </c>
      <c r="H143" s="112">
        <v>0</v>
      </c>
      <c r="I143" s="112">
        <v>0</v>
      </c>
      <c r="J143" s="91"/>
      <c r="K143" s="337"/>
      <c r="L143" s="337"/>
      <c r="M143" s="338"/>
    </row>
    <row r="144" spans="1:13" s="94" customFormat="1" ht="12.25" hidden="1" customHeight="1">
      <c r="A144" s="140"/>
      <c r="B144" s="111"/>
      <c r="C144" s="112"/>
      <c r="D144" s="112"/>
      <c r="E144" s="112"/>
      <c r="F144" s="112"/>
      <c r="G144" s="112"/>
      <c r="H144" s="112"/>
      <c r="I144" s="112"/>
      <c r="J144" s="91"/>
      <c r="K144" s="337"/>
      <c r="L144" s="337"/>
      <c r="M144" s="338"/>
    </row>
    <row r="145" spans="1:13" s="94" customFormat="1" ht="12.25" customHeight="1">
      <c r="A145" s="100"/>
      <c r="B145" s="130" t="s">
        <v>472</v>
      </c>
      <c r="C145" s="113">
        <f t="shared" ref="C145:I145" si="34">SUM(C127:C144)</f>
        <v>0</v>
      </c>
      <c r="D145" s="113">
        <f t="shared" si="34"/>
        <v>0</v>
      </c>
      <c r="E145" s="113">
        <f t="shared" si="34"/>
        <v>1551427.2</v>
      </c>
      <c r="F145" s="113">
        <f t="shared" si="34"/>
        <v>2632536.6108399997</v>
      </c>
      <c r="G145" s="113">
        <f t="shared" si="34"/>
        <v>3566268.0762780001</v>
      </c>
      <c r="H145" s="113">
        <f t="shared" si="34"/>
        <v>4796595.8632678352</v>
      </c>
      <c r="I145" s="113">
        <f t="shared" si="34"/>
        <v>5845282.1516817985</v>
      </c>
      <c r="J145" s="91"/>
      <c r="K145" s="337"/>
      <c r="L145" s="337"/>
      <c r="M145" s="338"/>
    </row>
    <row r="146" spans="1:13" s="94" customFormat="1" ht="12.25" customHeight="1">
      <c r="A146" s="100"/>
      <c r="B146" s="114"/>
      <c r="C146" s="112"/>
      <c r="D146" s="112"/>
      <c r="E146" s="112"/>
      <c r="F146" s="112"/>
      <c r="G146" s="112"/>
      <c r="H146" s="112"/>
      <c r="I146" s="112"/>
      <c r="J146" s="91"/>
      <c r="K146" s="337"/>
      <c r="L146" s="337"/>
      <c r="M146" s="338"/>
    </row>
    <row r="147" spans="1:13" s="94" customFormat="1" ht="12.25" customHeight="1">
      <c r="A147" s="130" t="s">
        <v>120</v>
      </c>
      <c r="C147" s="112"/>
      <c r="D147" s="112"/>
      <c r="E147" s="112"/>
      <c r="F147" s="112"/>
      <c r="G147" s="112"/>
      <c r="H147" s="112"/>
      <c r="I147" s="112"/>
      <c r="J147" s="91"/>
      <c r="K147" s="337"/>
      <c r="L147" s="337"/>
      <c r="M147" s="338"/>
    </row>
    <row r="148" spans="1:13" s="94" customFormat="1" ht="12.25" hidden="1" customHeight="1">
      <c r="A148" s="140" t="s">
        <v>25</v>
      </c>
      <c r="B148" s="111"/>
      <c r="C148" s="112"/>
      <c r="D148" s="112"/>
      <c r="E148" s="112"/>
      <c r="F148" s="112"/>
      <c r="G148" s="112"/>
      <c r="H148" s="112"/>
      <c r="I148" s="112"/>
      <c r="J148" s="91"/>
      <c r="K148" s="337"/>
      <c r="L148" s="337"/>
      <c r="M148" s="338"/>
    </row>
    <row r="149" spans="1:13" s="94" customFormat="1" ht="12.25" hidden="1" customHeight="1">
      <c r="A149" s="140">
        <v>4000</v>
      </c>
      <c r="B149" s="111" t="s">
        <v>120</v>
      </c>
      <c r="C149" s="112"/>
      <c r="D149" s="112">
        <v>0</v>
      </c>
      <c r="E149" s="112">
        <v>0</v>
      </c>
      <c r="F149" s="112">
        <v>0</v>
      </c>
      <c r="G149" s="112">
        <v>0</v>
      </c>
      <c r="H149" s="112">
        <v>0</v>
      </c>
      <c r="I149" s="112">
        <v>0</v>
      </c>
      <c r="J149" s="91"/>
      <c r="K149" s="337"/>
      <c r="L149" s="337"/>
      <c r="M149" s="338"/>
    </row>
    <row r="150" spans="1:13" s="94" customFormat="1" ht="12.25" hidden="1" customHeight="1">
      <c r="A150" s="140">
        <v>4100</v>
      </c>
      <c r="B150" s="111" t="s">
        <v>195</v>
      </c>
      <c r="C150" s="112"/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91"/>
      <c r="K150" s="337"/>
      <c r="L150" s="337"/>
      <c r="M150" s="338"/>
    </row>
    <row r="151" spans="1:13" s="94" customFormat="1" ht="12.25" hidden="1" customHeight="1">
      <c r="A151" s="140">
        <v>4200</v>
      </c>
      <c r="B151" s="111" t="s">
        <v>196</v>
      </c>
      <c r="C151" s="112"/>
      <c r="D151" s="112">
        <v>0</v>
      </c>
      <c r="E151" s="112">
        <v>0</v>
      </c>
      <c r="F151" s="112">
        <v>0</v>
      </c>
      <c r="G151" s="112">
        <v>0</v>
      </c>
      <c r="H151" s="112">
        <v>0</v>
      </c>
      <c r="I151" s="112">
        <v>0</v>
      </c>
      <c r="J151" s="91"/>
      <c r="K151" s="337"/>
      <c r="L151" s="337"/>
      <c r="M151" s="338"/>
    </row>
    <row r="152" spans="1:13" s="94" customFormat="1" ht="12.25" hidden="1" customHeight="1">
      <c r="A152" s="140">
        <v>4300</v>
      </c>
      <c r="B152" s="111" t="s">
        <v>197</v>
      </c>
      <c r="C152" s="112"/>
      <c r="D152" s="112">
        <v>0</v>
      </c>
      <c r="E152" s="112">
        <v>0</v>
      </c>
      <c r="F152" s="112">
        <v>0</v>
      </c>
      <c r="G152" s="112">
        <v>0</v>
      </c>
      <c r="H152" s="112">
        <v>0</v>
      </c>
      <c r="I152" s="112">
        <v>0</v>
      </c>
      <c r="J152" s="91"/>
      <c r="K152" s="337"/>
      <c r="L152" s="337"/>
      <c r="M152" s="338"/>
    </row>
    <row r="153" spans="1:13" s="94" customFormat="1" ht="12.25" hidden="1" customHeight="1">
      <c r="A153" s="140">
        <v>4500</v>
      </c>
      <c r="B153" s="111" t="s">
        <v>198</v>
      </c>
      <c r="C153" s="112"/>
      <c r="D153" s="112">
        <v>0</v>
      </c>
      <c r="E153" s="112">
        <v>0</v>
      </c>
      <c r="F153" s="112">
        <v>0</v>
      </c>
      <c r="G153" s="112">
        <v>0</v>
      </c>
      <c r="H153" s="112">
        <v>0</v>
      </c>
      <c r="I153" s="112">
        <v>0</v>
      </c>
      <c r="J153" s="91"/>
      <c r="K153" s="337"/>
      <c r="L153" s="337"/>
      <c r="M153" s="338"/>
    </row>
    <row r="154" spans="1:13" s="94" customFormat="1" ht="12.25" hidden="1" customHeight="1">
      <c r="A154" s="140">
        <v>4500.2889999999998</v>
      </c>
      <c r="B154" s="111"/>
      <c r="C154" s="112"/>
      <c r="D154" s="112">
        <v>0</v>
      </c>
      <c r="E154" s="112">
        <v>0</v>
      </c>
      <c r="F154" s="112">
        <v>0</v>
      </c>
      <c r="G154" s="112">
        <v>0</v>
      </c>
      <c r="H154" s="112">
        <v>0</v>
      </c>
      <c r="I154" s="112">
        <v>0</v>
      </c>
      <c r="J154" s="91"/>
      <c r="K154" s="337"/>
      <c r="L154" s="337"/>
      <c r="M154" s="338"/>
    </row>
    <row r="155" spans="1:13" s="94" customFormat="1" ht="12.25" hidden="1" customHeight="1">
      <c r="A155" s="140">
        <v>4500.34</v>
      </c>
      <c r="B155" s="111" t="s">
        <v>199</v>
      </c>
      <c r="C155" s="112"/>
      <c r="D155" s="112">
        <v>0</v>
      </c>
      <c r="E155" s="112">
        <v>0</v>
      </c>
      <c r="F155" s="112">
        <v>0</v>
      </c>
      <c r="G155" s="112">
        <v>0</v>
      </c>
      <c r="H155" s="112">
        <v>0</v>
      </c>
      <c r="I155" s="112">
        <v>0</v>
      </c>
      <c r="J155" s="91"/>
      <c r="K155" s="337"/>
      <c r="L155" s="337"/>
      <c r="M155" s="338"/>
    </row>
    <row r="156" spans="1:13" s="94" customFormat="1" ht="12.25" customHeight="1">
      <c r="A156" s="140">
        <v>4500.6329999999998</v>
      </c>
      <c r="B156" s="111" t="s">
        <v>200</v>
      </c>
      <c r="C156" s="112"/>
      <c r="D156" s="112">
        <v>0</v>
      </c>
      <c r="E156" s="112">
        <v>64600</v>
      </c>
      <c r="F156" s="112">
        <v>101150</v>
      </c>
      <c r="G156" s="112">
        <v>131325</v>
      </c>
      <c r="H156" s="112">
        <v>171700</v>
      </c>
      <c r="I156" s="112">
        <v>201875</v>
      </c>
      <c r="J156" s="91" t="s">
        <v>405</v>
      </c>
      <c r="K156" s="344">
        <f>+E156/E85</f>
        <v>425</v>
      </c>
      <c r="L156" s="337" t="s">
        <v>510</v>
      </c>
      <c r="M156" s="338"/>
    </row>
    <row r="157" spans="1:13" s="94" customFormat="1" ht="12.25" customHeight="1">
      <c r="A157" s="140">
        <v>4500.6390000000001</v>
      </c>
      <c r="B157" s="111" t="s">
        <v>201</v>
      </c>
      <c r="C157" s="112"/>
      <c r="D157" s="112">
        <v>0</v>
      </c>
      <c r="E157" s="112">
        <v>23856</v>
      </c>
      <c r="F157" s="112">
        <v>39760</v>
      </c>
      <c r="G157" s="112">
        <v>52256</v>
      </c>
      <c r="H157" s="112">
        <v>68160</v>
      </c>
      <c r="I157" s="112">
        <v>79520</v>
      </c>
      <c r="J157" s="91" t="s">
        <v>406</v>
      </c>
      <c r="K157" s="344">
        <f>+E157/E87</f>
        <v>1136</v>
      </c>
      <c r="L157" s="337" t="s">
        <v>511</v>
      </c>
      <c r="M157" s="338"/>
    </row>
    <row r="158" spans="1:13" s="94" customFormat="1" ht="12.25" customHeight="1">
      <c r="A158" s="140">
        <v>4500.6580000000004</v>
      </c>
      <c r="B158" s="111" t="s">
        <v>202</v>
      </c>
      <c r="C158" s="112"/>
      <c r="D158" s="112">
        <v>0</v>
      </c>
      <c r="E158" s="112">
        <v>3400</v>
      </c>
      <c r="F158" s="112">
        <v>5300</v>
      </c>
      <c r="G158" s="112">
        <v>6800</v>
      </c>
      <c r="H158" s="112">
        <v>8900</v>
      </c>
      <c r="I158" s="112">
        <v>10500</v>
      </c>
      <c r="J158" s="91" t="s">
        <v>407</v>
      </c>
      <c r="K158" s="344">
        <f>+E158/E86</f>
        <v>100</v>
      </c>
      <c r="L158" s="337" t="s">
        <v>512</v>
      </c>
      <c r="M158" s="338"/>
    </row>
    <row r="159" spans="1:13" s="94" customFormat="1" ht="12.25" hidden="1" customHeight="1">
      <c r="A159" s="140">
        <v>4500.6589999999997</v>
      </c>
      <c r="B159" s="111" t="s">
        <v>203</v>
      </c>
      <c r="C159" s="112"/>
      <c r="D159" s="112">
        <v>0</v>
      </c>
      <c r="E159" s="112">
        <v>0</v>
      </c>
      <c r="F159" s="112">
        <v>0</v>
      </c>
      <c r="G159" s="112">
        <v>0</v>
      </c>
      <c r="H159" s="112">
        <v>0</v>
      </c>
      <c r="I159" s="112">
        <v>0</v>
      </c>
      <c r="J159" s="91"/>
      <c r="K159" s="337"/>
      <c r="L159" s="337"/>
      <c r="M159" s="338"/>
    </row>
    <row r="160" spans="1:13" s="94" customFormat="1" ht="12.25" customHeight="1">
      <c r="A160" s="140">
        <v>4500.6610000000001</v>
      </c>
      <c r="B160" s="111" t="s">
        <v>204</v>
      </c>
      <c r="C160" s="112">
        <v>0</v>
      </c>
      <c r="D160" s="112">
        <v>845987.16</v>
      </c>
      <c r="E160" s="112">
        <v>58718.82</v>
      </c>
      <c r="F160" s="112">
        <v>0</v>
      </c>
      <c r="G160" s="112">
        <v>0</v>
      </c>
      <c r="H160" s="112">
        <v>0</v>
      </c>
      <c r="I160" s="112">
        <v>0</v>
      </c>
      <c r="J160" s="91"/>
      <c r="K160" s="337"/>
      <c r="L160" s="337"/>
      <c r="M160" s="338"/>
    </row>
    <row r="161" spans="1:13" s="94" customFormat="1" ht="12.25" hidden="1" customHeight="1">
      <c r="A161" s="140">
        <v>4500.6859999999997</v>
      </c>
      <c r="B161" s="111" t="s">
        <v>205</v>
      </c>
      <c r="C161" s="112"/>
      <c r="D161" s="112">
        <v>0</v>
      </c>
      <c r="E161" s="112">
        <v>0</v>
      </c>
      <c r="F161" s="112">
        <v>0</v>
      </c>
      <c r="G161" s="112">
        <v>0</v>
      </c>
      <c r="H161" s="112">
        <v>0</v>
      </c>
      <c r="I161" s="112">
        <v>0</v>
      </c>
      <c r="J161" s="91"/>
      <c r="K161" s="337"/>
      <c r="L161" s="337"/>
      <c r="M161" s="338"/>
    </row>
    <row r="162" spans="1:13" s="94" customFormat="1" ht="12.25" hidden="1" customHeight="1">
      <c r="A162" s="140">
        <v>4500.6880000000001</v>
      </c>
      <c r="B162" s="111" t="s">
        <v>206</v>
      </c>
      <c r="C162" s="112"/>
      <c r="D162" s="112">
        <v>0</v>
      </c>
      <c r="E162" s="112">
        <v>0</v>
      </c>
      <c r="F162" s="112">
        <v>0</v>
      </c>
      <c r="G162" s="112">
        <v>0</v>
      </c>
      <c r="H162" s="112">
        <v>0</v>
      </c>
      <c r="I162" s="112">
        <v>0</v>
      </c>
      <c r="J162" s="91"/>
      <c r="K162" s="337"/>
      <c r="L162" s="337"/>
      <c r="M162" s="338"/>
    </row>
    <row r="163" spans="1:13" s="94" customFormat="1" ht="12.25" hidden="1" customHeight="1">
      <c r="A163" s="140">
        <v>4500.6980000000003</v>
      </c>
      <c r="B163" s="111" t="s">
        <v>207</v>
      </c>
      <c r="C163" s="112"/>
      <c r="D163" s="112">
        <v>0</v>
      </c>
      <c r="E163" s="112">
        <v>0</v>
      </c>
      <c r="F163" s="112">
        <v>0</v>
      </c>
      <c r="G163" s="112">
        <v>0</v>
      </c>
      <c r="H163" s="112">
        <v>0</v>
      </c>
      <c r="I163" s="112">
        <v>0</v>
      </c>
      <c r="J163" s="91"/>
      <c r="K163" s="337"/>
      <c r="L163" s="337"/>
      <c r="M163" s="338"/>
    </row>
    <row r="164" spans="1:13" s="94" customFormat="1" ht="12.25" customHeight="1">
      <c r="A164" s="140">
        <v>4500.7089999999998</v>
      </c>
      <c r="B164" s="111" t="s">
        <v>208</v>
      </c>
      <c r="C164" s="112"/>
      <c r="D164" s="112">
        <v>0</v>
      </c>
      <c r="E164" s="112">
        <v>3800</v>
      </c>
      <c r="F164" s="112">
        <v>5950</v>
      </c>
      <c r="G164" s="112">
        <v>7725</v>
      </c>
      <c r="H164" s="112">
        <v>10100</v>
      </c>
      <c r="I164" s="112">
        <v>11875</v>
      </c>
      <c r="J164" s="91" t="s">
        <v>408</v>
      </c>
      <c r="K164" s="344">
        <f>+E164/E85</f>
        <v>25</v>
      </c>
      <c r="L164" s="337" t="s">
        <v>510</v>
      </c>
      <c r="M164" s="338"/>
    </row>
    <row r="165" spans="1:13" s="94" customFormat="1" ht="12.25" customHeight="1">
      <c r="A165" s="140">
        <v>4500.7150000000001</v>
      </c>
      <c r="B165" s="111" t="s">
        <v>209</v>
      </c>
      <c r="C165" s="112"/>
      <c r="D165" s="112">
        <v>0</v>
      </c>
      <c r="E165" s="112">
        <v>3800</v>
      </c>
      <c r="F165" s="112">
        <v>5950</v>
      </c>
      <c r="G165" s="112">
        <v>7725</v>
      </c>
      <c r="H165" s="112">
        <v>10100</v>
      </c>
      <c r="I165" s="112">
        <v>11875</v>
      </c>
      <c r="J165" s="91" t="s">
        <v>408</v>
      </c>
      <c r="K165" s="344">
        <f>+E165/E85</f>
        <v>25</v>
      </c>
      <c r="L165" s="337" t="s">
        <v>510</v>
      </c>
      <c r="M165" s="338"/>
    </row>
    <row r="166" spans="1:13" s="94" customFormat="1" ht="12.25" hidden="1" customHeight="1">
      <c r="A166" s="140">
        <v>4500.7160000000003</v>
      </c>
      <c r="B166" s="111" t="s">
        <v>210</v>
      </c>
      <c r="C166" s="112"/>
      <c r="D166" s="112">
        <v>0</v>
      </c>
      <c r="E166" s="112">
        <v>0</v>
      </c>
      <c r="F166" s="112">
        <v>0</v>
      </c>
      <c r="G166" s="112">
        <v>0</v>
      </c>
      <c r="H166" s="112">
        <v>0</v>
      </c>
      <c r="I166" s="112">
        <v>0</v>
      </c>
      <c r="J166" s="91"/>
      <c r="K166" s="337"/>
      <c r="L166" s="337"/>
      <c r="M166" s="338"/>
    </row>
    <row r="167" spans="1:13" s="94" customFormat="1" ht="12.25" hidden="1" customHeight="1">
      <c r="A167" s="140">
        <v>4500.7169999999996</v>
      </c>
      <c r="B167" s="111" t="s">
        <v>211</v>
      </c>
      <c r="C167" s="112"/>
      <c r="D167" s="112">
        <v>0</v>
      </c>
      <c r="E167" s="112">
        <v>0</v>
      </c>
      <c r="F167" s="112">
        <v>0</v>
      </c>
      <c r="G167" s="112">
        <v>0</v>
      </c>
      <c r="H167" s="112">
        <v>0</v>
      </c>
      <c r="I167" s="112">
        <v>0</v>
      </c>
      <c r="J167" s="91"/>
      <c r="K167" s="337"/>
      <c r="L167" s="337"/>
      <c r="M167" s="338"/>
    </row>
    <row r="168" spans="1:13" s="94" customFormat="1" ht="12.25" hidden="1" customHeight="1">
      <c r="A168" s="140">
        <v>4500.7349999999997</v>
      </c>
      <c r="B168" s="111" t="s">
        <v>212</v>
      </c>
      <c r="C168" s="112"/>
      <c r="D168" s="112">
        <v>0</v>
      </c>
      <c r="E168" s="112">
        <v>0</v>
      </c>
      <c r="F168" s="112">
        <v>0</v>
      </c>
      <c r="G168" s="112">
        <v>0</v>
      </c>
      <c r="H168" s="112">
        <v>0</v>
      </c>
      <c r="I168" s="112">
        <v>0</v>
      </c>
      <c r="J168" s="91"/>
      <c r="K168" s="337"/>
      <c r="L168" s="337"/>
      <c r="M168" s="338"/>
    </row>
    <row r="169" spans="1:13" s="94" customFormat="1" ht="12.25" hidden="1" customHeight="1">
      <c r="A169" s="140">
        <v>4500.74</v>
      </c>
      <c r="B169" s="111" t="s">
        <v>213</v>
      </c>
      <c r="C169" s="112"/>
      <c r="D169" s="112">
        <v>0</v>
      </c>
      <c r="E169" s="112">
        <v>0</v>
      </c>
      <c r="F169" s="112">
        <v>0</v>
      </c>
      <c r="G169" s="112">
        <v>0</v>
      </c>
      <c r="H169" s="112">
        <v>0</v>
      </c>
      <c r="I169" s="112">
        <v>0</v>
      </c>
      <c r="J169" s="91"/>
      <c r="K169" s="337"/>
      <c r="L169" s="337"/>
      <c r="M169" s="338"/>
    </row>
    <row r="170" spans="1:13" s="94" customFormat="1" ht="12.25" hidden="1" customHeight="1">
      <c r="A170" s="140">
        <v>4500.741</v>
      </c>
      <c r="B170" s="111" t="s">
        <v>214</v>
      </c>
      <c r="C170" s="112"/>
      <c r="D170" s="112">
        <v>0</v>
      </c>
      <c r="E170" s="112">
        <v>0</v>
      </c>
      <c r="F170" s="112">
        <v>0</v>
      </c>
      <c r="G170" s="112">
        <v>0</v>
      </c>
      <c r="H170" s="112">
        <v>0</v>
      </c>
      <c r="I170" s="112">
        <v>0</v>
      </c>
      <c r="J170" s="91"/>
      <c r="K170" s="337"/>
      <c r="L170" s="337"/>
      <c r="M170" s="338"/>
    </row>
    <row r="171" spans="1:13" s="94" customFormat="1" ht="12.25" hidden="1" customHeight="1">
      <c r="A171" s="140">
        <v>4500.7420000000002</v>
      </c>
      <c r="B171" s="111" t="s">
        <v>215</v>
      </c>
      <c r="C171" s="112"/>
      <c r="D171" s="112">
        <v>0</v>
      </c>
      <c r="E171" s="112">
        <v>0</v>
      </c>
      <c r="F171" s="112">
        <v>0</v>
      </c>
      <c r="G171" s="112">
        <v>0</v>
      </c>
      <c r="H171" s="112">
        <v>0</v>
      </c>
      <c r="I171" s="112">
        <v>0</v>
      </c>
      <c r="J171" s="91"/>
      <c r="K171" s="337"/>
      <c r="L171" s="337"/>
      <c r="M171" s="338"/>
    </row>
    <row r="172" spans="1:13" s="94" customFormat="1" ht="12.25" hidden="1" customHeight="1">
      <c r="A172" s="140">
        <v>4500.7439999999997</v>
      </c>
      <c r="B172" s="111" t="s">
        <v>216</v>
      </c>
      <c r="C172" s="112"/>
      <c r="D172" s="112">
        <v>0</v>
      </c>
      <c r="E172" s="112">
        <v>0</v>
      </c>
      <c r="F172" s="112">
        <v>0</v>
      </c>
      <c r="G172" s="112">
        <v>0</v>
      </c>
      <c r="H172" s="112">
        <v>0</v>
      </c>
      <c r="I172" s="112">
        <v>0</v>
      </c>
      <c r="J172" s="91"/>
      <c r="K172" s="337"/>
      <c r="L172" s="337"/>
      <c r="M172" s="338"/>
    </row>
    <row r="173" spans="1:13" s="94" customFormat="1" ht="12.25" hidden="1" customHeight="1">
      <c r="A173" s="140">
        <v>4500.7449999999999</v>
      </c>
      <c r="B173" s="111" t="s">
        <v>217</v>
      </c>
      <c r="C173" s="112"/>
      <c r="D173" s="112">
        <v>0</v>
      </c>
      <c r="E173" s="112">
        <v>0</v>
      </c>
      <c r="F173" s="112">
        <v>0</v>
      </c>
      <c r="G173" s="112">
        <v>0</v>
      </c>
      <c r="H173" s="112">
        <v>0</v>
      </c>
      <c r="I173" s="112">
        <v>0</v>
      </c>
      <c r="J173" s="91"/>
      <c r="K173" s="337"/>
      <c r="L173" s="337"/>
      <c r="M173" s="338"/>
    </row>
    <row r="174" spans="1:13" s="94" customFormat="1" ht="12.25" hidden="1" customHeight="1">
      <c r="A174" s="140">
        <v>4500.7460000000001</v>
      </c>
      <c r="B174" s="111" t="s">
        <v>218</v>
      </c>
      <c r="C174" s="112"/>
      <c r="D174" s="112">
        <v>0</v>
      </c>
      <c r="E174" s="112">
        <v>0</v>
      </c>
      <c r="F174" s="112">
        <v>0</v>
      </c>
      <c r="G174" s="112">
        <v>0</v>
      </c>
      <c r="H174" s="112">
        <v>0</v>
      </c>
      <c r="I174" s="112">
        <v>0</v>
      </c>
      <c r="J174" s="91"/>
      <c r="K174" s="337"/>
      <c r="L174" s="337"/>
      <c r="M174" s="338"/>
    </row>
    <row r="175" spans="1:13" s="94" customFormat="1" ht="12.25" hidden="1" customHeight="1">
      <c r="A175" s="140">
        <v>4500.7470000000003</v>
      </c>
      <c r="B175" s="111" t="s">
        <v>219</v>
      </c>
      <c r="C175" s="112"/>
      <c r="D175" s="112">
        <v>0</v>
      </c>
      <c r="E175" s="112">
        <v>0</v>
      </c>
      <c r="F175" s="112">
        <v>0</v>
      </c>
      <c r="G175" s="112">
        <v>0</v>
      </c>
      <c r="H175" s="112">
        <v>0</v>
      </c>
      <c r="I175" s="112">
        <v>0</v>
      </c>
      <c r="J175" s="91"/>
      <c r="K175" s="337"/>
      <c r="L175" s="337"/>
      <c r="M175" s="338"/>
    </row>
    <row r="176" spans="1:13" s="94" customFormat="1" ht="12.25" hidden="1" customHeight="1">
      <c r="A176" s="140">
        <v>4500.7479999999996</v>
      </c>
      <c r="B176" s="111" t="s">
        <v>220</v>
      </c>
      <c r="C176" s="112"/>
      <c r="D176" s="112">
        <v>0</v>
      </c>
      <c r="E176" s="112">
        <v>0</v>
      </c>
      <c r="F176" s="112">
        <v>0</v>
      </c>
      <c r="G176" s="112">
        <v>0</v>
      </c>
      <c r="H176" s="112">
        <v>0</v>
      </c>
      <c r="I176" s="112">
        <v>0</v>
      </c>
      <c r="J176" s="91"/>
      <c r="K176" s="337"/>
      <c r="L176" s="337"/>
      <c r="M176" s="338"/>
    </row>
    <row r="177" spans="1:13" s="94" customFormat="1" ht="12.25" hidden="1" customHeight="1">
      <c r="A177" s="140">
        <v>4500.7489999999998</v>
      </c>
      <c r="B177" s="111" t="s">
        <v>221</v>
      </c>
      <c r="C177" s="112"/>
      <c r="D177" s="112">
        <v>0</v>
      </c>
      <c r="E177" s="112">
        <v>0</v>
      </c>
      <c r="F177" s="112">
        <v>0</v>
      </c>
      <c r="G177" s="112">
        <v>0</v>
      </c>
      <c r="H177" s="112">
        <v>0</v>
      </c>
      <c r="I177" s="112">
        <v>0</v>
      </c>
      <c r="J177" s="91"/>
      <c r="K177" s="337"/>
      <c r="L177" s="337"/>
      <c r="M177" s="338"/>
    </row>
    <row r="178" spans="1:13" s="94" customFormat="1" ht="12.25" hidden="1" customHeight="1">
      <c r="A178" s="140">
        <v>4500.7569999999996</v>
      </c>
      <c r="B178" s="111" t="s">
        <v>222</v>
      </c>
      <c r="C178" s="112"/>
      <c r="D178" s="112">
        <v>0</v>
      </c>
      <c r="E178" s="112">
        <v>0</v>
      </c>
      <c r="F178" s="112">
        <v>0</v>
      </c>
      <c r="G178" s="112">
        <v>0</v>
      </c>
      <c r="H178" s="112">
        <v>0</v>
      </c>
      <c r="I178" s="112">
        <v>0</v>
      </c>
      <c r="J178" s="91"/>
      <c r="K178" s="337"/>
      <c r="L178" s="337"/>
      <c r="M178" s="338"/>
    </row>
    <row r="179" spans="1:13" s="94" customFormat="1" ht="12.25" hidden="1" customHeight="1">
      <c r="A179" s="140">
        <v>4500.78</v>
      </c>
      <c r="B179" s="111" t="s">
        <v>223</v>
      </c>
      <c r="C179" s="112"/>
      <c r="D179" s="112">
        <v>0</v>
      </c>
      <c r="E179" s="112">
        <v>0</v>
      </c>
      <c r="F179" s="112">
        <v>0</v>
      </c>
      <c r="G179" s="112">
        <v>0</v>
      </c>
      <c r="H179" s="112">
        <v>0</v>
      </c>
      <c r="I179" s="112">
        <v>0</v>
      </c>
      <c r="J179" s="91"/>
      <c r="K179" s="337"/>
      <c r="L179" s="337"/>
      <c r="M179" s="338"/>
    </row>
    <row r="180" spans="1:13" s="94" customFormat="1" ht="12.25" customHeight="1">
      <c r="A180" s="140">
        <v>4500.8019999999997</v>
      </c>
      <c r="B180" s="111" t="s">
        <v>224</v>
      </c>
      <c r="C180" s="112"/>
      <c r="D180" s="112">
        <v>0</v>
      </c>
      <c r="E180" s="112">
        <v>113600</v>
      </c>
      <c r="F180" s="112">
        <v>177500</v>
      </c>
      <c r="G180" s="112">
        <v>230750</v>
      </c>
      <c r="H180" s="112">
        <v>301750</v>
      </c>
      <c r="I180" s="112">
        <v>355000</v>
      </c>
      <c r="J180" s="91" t="s">
        <v>409</v>
      </c>
      <c r="K180" s="344">
        <f>+E180/E82</f>
        <v>710</v>
      </c>
      <c r="L180" s="337" t="s">
        <v>513</v>
      </c>
      <c r="M180" s="338"/>
    </row>
    <row r="181" spans="1:13" s="94" customFormat="1" ht="12.25" hidden="1" customHeight="1">
      <c r="A181" s="140">
        <v>4500.808</v>
      </c>
      <c r="B181" s="111" t="s">
        <v>225</v>
      </c>
      <c r="C181" s="112"/>
      <c r="D181" s="112">
        <v>0</v>
      </c>
      <c r="E181" s="112">
        <v>0</v>
      </c>
      <c r="F181" s="112">
        <v>0</v>
      </c>
      <c r="G181" s="112">
        <v>0</v>
      </c>
      <c r="H181" s="112">
        <v>0</v>
      </c>
      <c r="I181" s="112">
        <v>0</v>
      </c>
      <c r="J181" s="91"/>
      <c r="K181" s="337"/>
      <c r="L181" s="337"/>
      <c r="M181" s="338"/>
    </row>
    <row r="182" spans="1:13" s="94" customFormat="1" ht="12.25" hidden="1" customHeight="1">
      <c r="A182" s="140">
        <v>4500.8109999999997</v>
      </c>
      <c r="B182" s="111" t="s">
        <v>226</v>
      </c>
      <c r="C182" s="112"/>
      <c r="D182" s="112">
        <v>0</v>
      </c>
      <c r="E182" s="112">
        <v>0</v>
      </c>
      <c r="F182" s="112">
        <v>0</v>
      </c>
      <c r="G182" s="112">
        <v>0</v>
      </c>
      <c r="H182" s="112">
        <v>0</v>
      </c>
      <c r="I182" s="112">
        <v>0</v>
      </c>
      <c r="J182" s="91"/>
      <c r="K182" s="337"/>
      <c r="L182" s="337"/>
      <c r="M182" s="338"/>
    </row>
    <row r="183" spans="1:13" s="94" customFormat="1" ht="12.25" hidden="1" customHeight="1">
      <c r="A183" s="140">
        <v>4500.87</v>
      </c>
      <c r="B183" s="111" t="s">
        <v>227</v>
      </c>
      <c r="C183" s="112"/>
      <c r="D183" s="112">
        <v>0</v>
      </c>
      <c r="E183" s="112">
        <v>0</v>
      </c>
      <c r="F183" s="112">
        <v>0</v>
      </c>
      <c r="G183" s="112">
        <v>0</v>
      </c>
      <c r="H183" s="112">
        <v>0</v>
      </c>
      <c r="I183" s="112">
        <v>0</v>
      </c>
      <c r="J183" s="91"/>
      <c r="K183" s="337"/>
      <c r="L183" s="337"/>
      <c r="M183" s="338"/>
    </row>
    <row r="184" spans="1:13" s="94" customFormat="1" ht="12.25" hidden="1" customHeight="1">
      <c r="A184" s="140">
        <v>4500.9129999999996</v>
      </c>
      <c r="B184" s="111"/>
      <c r="C184" s="112"/>
      <c r="D184" s="112">
        <v>0</v>
      </c>
      <c r="E184" s="112">
        <v>0</v>
      </c>
      <c r="F184" s="112">
        <v>0</v>
      </c>
      <c r="G184" s="112">
        <v>0</v>
      </c>
      <c r="H184" s="112">
        <v>0</v>
      </c>
      <c r="I184" s="112">
        <v>0</v>
      </c>
      <c r="J184" s="91"/>
      <c r="K184" s="337"/>
      <c r="L184" s="337"/>
      <c r="M184" s="338"/>
    </row>
    <row r="185" spans="1:13" s="94" customFormat="1" ht="12.25" hidden="1" customHeight="1">
      <c r="A185" s="140">
        <v>4700</v>
      </c>
      <c r="B185" s="111" t="s">
        <v>228</v>
      </c>
      <c r="C185" s="112"/>
      <c r="D185" s="112">
        <v>0</v>
      </c>
      <c r="E185" s="112">
        <v>0</v>
      </c>
      <c r="F185" s="112">
        <v>0</v>
      </c>
      <c r="G185" s="112">
        <v>0</v>
      </c>
      <c r="H185" s="112">
        <v>0</v>
      </c>
      <c r="I185" s="112">
        <v>0</v>
      </c>
      <c r="J185" s="91"/>
      <c r="K185" s="337"/>
      <c r="L185" s="337"/>
      <c r="M185" s="338"/>
    </row>
    <row r="186" spans="1:13" s="94" customFormat="1" ht="12.25" hidden="1" customHeight="1">
      <c r="A186" s="140">
        <v>4703</v>
      </c>
      <c r="B186" s="111" t="s">
        <v>229</v>
      </c>
      <c r="C186" s="112"/>
      <c r="D186" s="112">
        <v>0</v>
      </c>
      <c r="E186" s="112">
        <v>0</v>
      </c>
      <c r="F186" s="112">
        <v>0</v>
      </c>
      <c r="G186" s="112">
        <v>0</v>
      </c>
      <c r="H186" s="112">
        <v>0</v>
      </c>
      <c r="I186" s="112">
        <v>0</v>
      </c>
      <c r="J186" s="91"/>
      <c r="K186" s="337"/>
      <c r="L186" s="337"/>
      <c r="M186" s="338"/>
    </row>
    <row r="187" spans="1:13" s="94" customFormat="1" ht="12.25" hidden="1" customHeight="1">
      <c r="A187" s="140">
        <v>4800</v>
      </c>
      <c r="B187" s="111" t="s">
        <v>230</v>
      </c>
      <c r="C187" s="112"/>
      <c r="D187" s="112">
        <v>0</v>
      </c>
      <c r="E187" s="112">
        <v>0</v>
      </c>
      <c r="F187" s="112">
        <v>0</v>
      </c>
      <c r="G187" s="112">
        <v>0</v>
      </c>
      <c r="H187" s="112">
        <v>0</v>
      </c>
      <c r="I187" s="112">
        <v>0</v>
      </c>
      <c r="J187" s="91"/>
      <c r="K187" s="337"/>
      <c r="L187" s="337"/>
      <c r="M187" s="338"/>
    </row>
    <row r="188" spans="1:13" s="94" customFormat="1" ht="12.25" hidden="1" customHeight="1">
      <c r="A188" s="140">
        <v>4900</v>
      </c>
      <c r="B188" s="111" t="s">
        <v>231</v>
      </c>
      <c r="C188" s="112"/>
      <c r="D188" s="112">
        <v>0</v>
      </c>
      <c r="E188" s="112">
        <v>0</v>
      </c>
      <c r="F188" s="112">
        <v>0</v>
      </c>
      <c r="G188" s="112">
        <v>0</v>
      </c>
      <c r="H188" s="112">
        <v>0</v>
      </c>
      <c r="I188" s="112">
        <v>0</v>
      </c>
      <c r="J188" s="91"/>
      <c r="K188" s="337"/>
      <c r="L188" s="337"/>
      <c r="M188" s="338"/>
    </row>
    <row r="189" spans="1:13" s="94" customFormat="1" ht="12.25" hidden="1" customHeight="1">
      <c r="A189" s="140"/>
      <c r="B189" s="111"/>
      <c r="C189" s="112"/>
      <c r="D189" s="112"/>
      <c r="E189" s="112"/>
      <c r="F189" s="112"/>
      <c r="G189" s="112"/>
      <c r="H189" s="112"/>
      <c r="I189" s="112"/>
      <c r="J189" s="91"/>
      <c r="K189" s="337"/>
      <c r="L189" s="337"/>
      <c r="M189" s="338"/>
    </row>
    <row r="190" spans="1:13" s="94" customFormat="1" ht="12.25" customHeight="1">
      <c r="A190" s="131"/>
      <c r="B190" s="130" t="s">
        <v>473</v>
      </c>
      <c r="C190" s="113">
        <f t="shared" ref="C190:I190" si="35">SUM(C148:C189)</f>
        <v>0</v>
      </c>
      <c r="D190" s="113">
        <f t="shared" si="35"/>
        <v>845987.16</v>
      </c>
      <c r="E190" s="113">
        <f t="shared" si="35"/>
        <v>271774.82</v>
      </c>
      <c r="F190" s="113">
        <f t="shared" si="35"/>
        <v>335610</v>
      </c>
      <c r="G190" s="113">
        <f t="shared" si="35"/>
        <v>436581</v>
      </c>
      <c r="H190" s="113">
        <f t="shared" si="35"/>
        <v>570710</v>
      </c>
      <c r="I190" s="113">
        <f t="shared" si="35"/>
        <v>670645</v>
      </c>
      <c r="J190" s="91"/>
      <c r="K190" s="337"/>
      <c r="L190" s="337"/>
      <c r="M190" s="338"/>
    </row>
    <row r="191" spans="1:13" s="94" customFormat="1" ht="12.25" customHeight="1">
      <c r="A191" s="131"/>
      <c r="B191" s="114"/>
      <c r="C191" s="112"/>
      <c r="D191" s="112"/>
      <c r="E191" s="112"/>
      <c r="F191" s="112"/>
      <c r="G191" s="112"/>
      <c r="H191" s="112"/>
      <c r="I191" s="112"/>
      <c r="J191" s="91"/>
      <c r="K191" s="337"/>
      <c r="L191" s="337"/>
      <c r="M191" s="338"/>
    </row>
    <row r="192" spans="1:13" s="94" customFormat="1" ht="12.25" hidden="1" customHeight="1">
      <c r="A192" s="138" t="s">
        <v>110</v>
      </c>
      <c r="B192" s="95"/>
      <c r="C192" s="112"/>
      <c r="D192" s="112"/>
      <c r="E192" s="112"/>
      <c r="F192" s="112"/>
      <c r="G192" s="112"/>
      <c r="H192" s="112"/>
      <c r="I192" s="112"/>
      <c r="J192" s="91"/>
      <c r="K192" s="337"/>
      <c r="L192" s="337"/>
      <c r="M192" s="338"/>
    </row>
    <row r="193" spans="1:13" s="94" customFormat="1" hidden="1">
      <c r="A193" s="140" t="s">
        <v>25</v>
      </c>
      <c r="C193" s="112"/>
      <c r="D193" s="112"/>
      <c r="E193" s="112"/>
      <c r="F193" s="112"/>
      <c r="G193" s="112"/>
      <c r="H193" s="112"/>
      <c r="I193" s="112"/>
      <c r="J193" s="91"/>
      <c r="K193" s="337"/>
      <c r="L193" s="337"/>
      <c r="M193" s="338"/>
    </row>
    <row r="194" spans="1:13" s="94" customFormat="1" hidden="1">
      <c r="A194" s="140">
        <v>5000</v>
      </c>
      <c r="B194" s="94" t="s">
        <v>110</v>
      </c>
      <c r="C194" s="112"/>
      <c r="D194" s="112">
        <v>0</v>
      </c>
      <c r="E194" s="112">
        <v>0</v>
      </c>
      <c r="F194" s="112">
        <v>0</v>
      </c>
      <c r="G194" s="112">
        <v>0</v>
      </c>
      <c r="H194" s="112">
        <v>0</v>
      </c>
      <c r="I194" s="112">
        <v>0</v>
      </c>
      <c r="J194" s="91"/>
      <c r="K194" s="337"/>
      <c r="L194" s="337"/>
      <c r="M194" s="338"/>
    </row>
    <row r="195" spans="1:13" s="94" customFormat="1" hidden="1">
      <c r="A195" s="140">
        <v>5200</v>
      </c>
      <c r="B195" s="94" t="s">
        <v>232</v>
      </c>
      <c r="C195" s="112"/>
      <c r="D195" s="112">
        <v>0</v>
      </c>
      <c r="E195" s="112">
        <v>0</v>
      </c>
      <c r="F195" s="112">
        <v>0</v>
      </c>
      <c r="G195" s="112">
        <v>0</v>
      </c>
      <c r="H195" s="112">
        <v>0</v>
      </c>
      <c r="I195" s="112">
        <v>0</v>
      </c>
      <c r="J195" s="91"/>
      <c r="K195" s="337"/>
      <c r="L195" s="337"/>
      <c r="M195" s="338"/>
    </row>
    <row r="196" spans="1:13" s="94" customFormat="1" hidden="1">
      <c r="A196" s="140">
        <v>5400</v>
      </c>
      <c r="B196" s="94" t="s">
        <v>233</v>
      </c>
      <c r="C196" s="112"/>
      <c r="D196" s="112">
        <v>0</v>
      </c>
      <c r="E196" s="112">
        <v>0</v>
      </c>
      <c r="F196" s="112">
        <v>0</v>
      </c>
      <c r="G196" s="112">
        <v>0</v>
      </c>
      <c r="H196" s="112">
        <v>0</v>
      </c>
      <c r="I196" s="112">
        <v>0</v>
      </c>
      <c r="J196" s="91"/>
      <c r="K196" s="337"/>
      <c r="L196" s="337"/>
      <c r="M196" s="338"/>
    </row>
    <row r="197" spans="1:13" s="94" customFormat="1" ht="12.25" hidden="1" customHeight="1">
      <c r="A197" s="140"/>
      <c r="B197" s="111"/>
      <c r="C197" s="112"/>
      <c r="D197" s="112"/>
      <c r="E197" s="112"/>
      <c r="F197" s="112"/>
      <c r="G197" s="112"/>
      <c r="H197" s="112"/>
      <c r="I197" s="112"/>
      <c r="J197" s="91"/>
      <c r="K197" s="337"/>
      <c r="L197" s="337"/>
      <c r="M197" s="338"/>
    </row>
    <row r="198" spans="1:13" s="94" customFormat="1" ht="12.25" hidden="1" customHeight="1">
      <c r="A198" s="100"/>
      <c r="B198" s="130" t="s">
        <v>474</v>
      </c>
      <c r="C198" s="113">
        <f t="shared" ref="C198:I198" si="36">SUM(C193:C197)</f>
        <v>0</v>
      </c>
      <c r="D198" s="113">
        <f t="shared" si="36"/>
        <v>0</v>
      </c>
      <c r="E198" s="113">
        <f t="shared" si="36"/>
        <v>0</v>
      </c>
      <c r="F198" s="113">
        <f t="shared" si="36"/>
        <v>0</v>
      </c>
      <c r="G198" s="113">
        <f t="shared" si="36"/>
        <v>0</v>
      </c>
      <c r="H198" s="113">
        <f t="shared" si="36"/>
        <v>0</v>
      </c>
      <c r="I198" s="113">
        <f t="shared" si="36"/>
        <v>0</v>
      </c>
      <c r="J198" s="91"/>
      <c r="K198" s="337"/>
      <c r="L198" s="337"/>
      <c r="M198" s="338"/>
    </row>
    <row r="199" spans="1:13" s="94" customFormat="1" ht="12.25" customHeight="1">
      <c r="A199" s="100"/>
      <c r="B199" s="130"/>
      <c r="C199" s="286"/>
      <c r="D199" s="286"/>
      <c r="E199" s="286"/>
      <c r="F199" s="286"/>
      <c r="G199" s="286"/>
      <c r="H199" s="286"/>
      <c r="I199" s="286"/>
      <c r="J199" s="91"/>
      <c r="K199" s="337"/>
      <c r="L199" s="337"/>
      <c r="M199" s="338"/>
    </row>
    <row r="200" spans="1:13" s="94" customFormat="1" ht="12.25" hidden="1" customHeight="1">
      <c r="A200" s="138" t="s">
        <v>111</v>
      </c>
      <c r="B200" s="95"/>
      <c r="C200" s="112"/>
      <c r="D200" s="112"/>
      <c r="E200" s="112"/>
      <c r="F200" s="112"/>
      <c r="G200" s="112"/>
      <c r="H200" s="112"/>
      <c r="I200" s="112"/>
      <c r="J200" s="91"/>
      <c r="K200" s="337"/>
      <c r="L200" s="337"/>
      <c r="M200" s="338"/>
    </row>
    <row r="201" spans="1:13" s="94" customFormat="1" hidden="1">
      <c r="A201" s="140" t="s">
        <v>25</v>
      </c>
      <c r="C201" s="112"/>
      <c r="D201" s="112"/>
      <c r="E201" s="112"/>
      <c r="F201" s="112"/>
      <c r="G201" s="112"/>
      <c r="H201" s="112"/>
      <c r="I201" s="112"/>
      <c r="J201" s="91"/>
      <c r="K201" s="337"/>
      <c r="L201" s="337"/>
      <c r="M201" s="338"/>
    </row>
    <row r="202" spans="1:13" s="94" customFormat="1" hidden="1">
      <c r="A202" s="140">
        <v>6000</v>
      </c>
      <c r="B202" s="94" t="s">
        <v>111</v>
      </c>
      <c r="C202" s="112"/>
      <c r="D202" s="112">
        <v>0</v>
      </c>
      <c r="E202" s="112">
        <v>0</v>
      </c>
      <c r="F202" s="112">
        <v>0</v>
      </c>
      <c r="G202" s="112">
        <v>0</v>
      </c>
      <c r="H202" s="112">
        <v>0</v>
      </c>
      <c r="I202" s="112">
        <v>0</v>
      </c>
      <c r="J202" s="91"/>
      <c r="K202" s="337"/>
      <c r="L202" s="337"/>
      <c r="M202" s="338"/>
    </row>
    <row r="203" spans="1:13" s="94" customFormat="1" ht="12.25" hidden="1" customHeight="1">
      <c r="A203" s="140"/>
      <c r="B203" s="111"/>
      <c r="C203" s="112"/>
      <c r="D203" s="112"/>
      <c r="E203" s="112"/>
      <c r="F203" s="112"/>
      <c r="G203" s="112"/>
      <c r="H203" s="112"/>
      <c r="I203" s="112"/>
      <c r="J203" s="91"/>
      <c r="K203" s="337"/>
      <c r="L203" s="337"/>
      <c r="M203" s="338"/>
    </row>
    <row r="204" spans="1:13" s="94" customFormat="1" ht="12.25" hidden="1" customHeight="1">
      <c r="A204" s="100"/>
      <c r="B204" s="130" t="s">
        <v>475</v>
      </c>
      <c r="C204" s="113">
        <f t="shared" ref="C204:I204" si="37">SUM(C201:C203)</f>
        <v>0</v>
      </c>
      <c r="D204" s="113">
        <f t="shared" si="37"/>
        <v>0</v>
      </c>
      <c r="E204" s="113">
        <f t="shared" si="37"/>
        <v>0</v>
      </c>
      <c r="F204" s="113">
        <f t="shared" si="37"/>
        <v>0</v>
      </c>
      <c r="G204" s="113">
        <f t="shared" si="37"/>
        <v>0</v>
      </c>
      <c r="H204" s="113">
        <f t="shared" si="37"/>
        <v>0</v>
      </c>
      <c r="I204" s="113">
        <f t="shared" si="37"/>
        <v>0</v>
      </c>
      <c r="J204" s="91"/>
      <c r="K204" s="337"/>
      <c r="L204" s="337"/>
      <c r="M204" s="338"/>
    </row>
    <row r="205" spans="1:13" s="94" customFormat="1" ht="12.25" hidden="1" customHeight="1">
      <c r="A205" s="100"/>
      <c r="B205" s="97"/>
      <c r="C205" s="112"/>
      <c r="D205" s="112"/>
      <c r="E205" s="112"/>
      <c r="F205" s="112"/>
      <c r="G205" s="112"/>
      <c r="H205" s="112"/>
      <c r="I205" s="112"/>
      <c r="J205" s="91"/>
      <c r="K205" s="337"/>
      <c r="L205" s="337"/>
      <c r="M205" s="338"/>
    </row>
    <row r="206" spans="1:13" s="95" customFormat="1" ht="12.25" customHeight="1">
      <c r="A206" s="131" t="s">
        <v>39</v>
      </c>
      <c r="B206" s="114"/>
      <c r="C206" s="113">
        <f t="shared" ref="C206:I206" si="38">+C145+C115+C124+C190+C198+C204</f>
        <v>0</v>
      </c>
      <c r="D206" s="113">
        <f t="shared" si="38"/>
        <v>846195.70000000007</v>
      </c>
      <c r="E206" s="113">
        <f t="shared" si="38"/>
        <v>1823202.02</v>
      </c>
      <c r="F206" s="113">
        <f t="shared" si="38"/>
        <v>2968146.6108399997</v>
      </c>
      <c r="G206" s="113">
        <f t="shared" si="38"/>
        <v>4002849.0762780001</v>
      </c>
      <c r="H206" s="113">
        <f t="shared" si="38"/>
        <v>5367305.8632678352</v>
      </c>
      <c r="I206" s="113">
        <f t="shared" si="38"/>
        <v>6515927.1516817985</v>
      </c>
      <c r="J206" s="101"/>
      <c r="K206" s="339"/>
      <c r="L206" s="339"/>
      <c r="M206" s="340"/>
    </row>
    <row r="207" spans="1:13" s="95" customFormat="1" ht="12.25" customHeight="1">
      <c r="A207" s="131"/>
      <c r="B207" s="114"/>
      <c r="C207" s="115"/>
      <c r="D207" s="116"/>
      <c r="E207" s="116"/>
      <c r="F207" s="116"/>
      <c r="G207" s="116"/>
      <c r="H207" s="116"/>
      <c r="I207" s="116"/>
      <c r="J207" s="101"/>
      <c r="K207" s="339"/>
      <c r="L207" s="339"/>
      <c r="M207" s="340"/>
    </row>
    <row r="208" spans="1:13" s="95" customFormat="1" ht="12.25" customHeight="1">
      <c r="A208" s="131" t="s">
        <v>40</v>
      </c>
      <c r="B208" s="114"/>
      <c r="C208" s="115"/>
      <c r="D208" s="116"/>
      <c r="E208" s="116"/>
      <c r="F208" s="116"/>
      <c r="G208" s="116"/>
      <c r="H208" s="116"/>
      <c r="I208" s="116"/>
      <c r="J208" s="101"/>
      <c r="K208" s="339"/>
      <c r="L208" s="339"/>
      <c r="M208" s="340"/>
    </row>
    <row r="209" spans="1:13" s="95" customFormat="1" ht="12.25" customHeight="1">
      <c r="A209" s="131"/>
      <c r="B209" s="114"/>
      <c r="C209" s="115"/>
      <c r="D209" s="115"/>
      <c r="E209" s="115"/>
      <c r="F209" s="115"/>
      <c r="G209" s="115"/>
      <c r="H209" s="115"/>
      <c r="I209" s="115"/>
      <c r="J209" s="101"/>
      <c r="K209" s="339"/>
      <c r="L209" s="339"/>
      <c r="M209" s="340"/>
    </row>
    <row r="210" spans="1:13" s="94" customFormat="1" ht="12.25" customHeight="1">
      <c r="A210" s="130" t="s">
        <v>121</v>
      </c>
      <c r="C210" s="112"/>
      <c r="D210" s="112"/>
      <c r="E210" s="112"/>
      <c r="F210" s="112"/>
      <c r="G210" s="112"/>
      <c r="H210" s="112"/>
      <c r="I210" s="112"/>
      <c r="J210" s="91"/>
      <c r="K210" s="337"/>
      <c r="L210" s="337"/>
      <c r="M210" s="338"/>
    </row>
    <row r="211" spans="1:13" s="94" customFormat="1" ht="12.25" hidden="1" customHeight="1">
      <c r="A211" s="140" t="s">
        <v>25</v>
      </c>
      <c r="B211" s="111"/>
      <c r="C211" s="112"/>
      <c r="D211" s="112"/>
      <c r="E211" s="112"/>
      <c r="F211" s="112"/>
      <c r="G211" s="112"/>
      <c r="H211" s="112"/>
      <c r="I211" s="112"/>
      <c r="J211" s="91"/>
      <c r="K211" s="337"/>
      <c r="L211" s="337"/>
      <c r="M211" s="338"/>
    </row>
    <row r="212" spans="1:13" s="94" customFormat="1" ht="12.25" hidden="1" customHeight="1">
      <c r="A212" s="140">
        <v>100</v>
      </c>
      <c r="B212" s="111" t="s">
        <v>121</v>
      </c>
      <c r="C212" s="112"/>
      <c r="D212" s="112">
        <v>0</v>
      </c>
      <c r="E212" s="112">
        <v>0</v>
      </c>
      <c r="F212" s="112">
        <v>0</v>
      </c>
      <c r="G212" s="112">
        <v>0</v>
      </c>
      <c r="H212" s="112">
        <v>0</v>
      </c>
      <c r="I212" s="112">
        <v>0</v>
      </c>
      <c r="J212" s="91"/>
      <c r="K212" s="337"/>
      <c r="L212" s="337"/>
      <c r="M212" s="338"/>
    </row>
    <row r="213" spans="1:13" s="94" customFormat="1" ht="12.25" customHeight="1">
      <c r="A213" s="140">
        <v>101</v>
      </c>
      <c r="B213" s="111" t="s">
        <v>234</v>
      </c>
      <c r="C213" s="112"/>
      <c r="D213" s="112">
        <v>0</v>
      </c>
      <c r="E213" s="112">
        <v>390000</v>
      </c>
      <c r="F213" s="112">
        <v>696700</v>
      </c>
      <c r="G213" s="112">
        <v>1017601</v>
      </c>
      <c r="H213" s="112">
        <v>1477129.03</v>
      </c>
      <c r="I213" s="112">
        <v>1647442.9009</v>
      </c>
      <c r="J213" s="91" t="s">
        <v>410</v>
      </c>
      <c r="K213" s="337"/>
      <c r="L213" s="337"/>
      <c r="M213" s="338"/>
    </row>
    <row r="214" spans="1:13" s="94" customFormat="1" ht="12.25" customHeight="1">
      <c r="A214" s="140">
        <v>102</v>
      </c>
      <c r="B214" s="111" t="s">
        <v>235</v>
      </c>
      <c r="C214" s="112"/>
      <c r="D214" s="112">
        <v>0</v>
      </c>
      <c r="E214" s="112">
        <v>0</v>
      </c>
      <c r="F214" s="112">
        <v>40000</v>
      </c>
      <c r="G214" s="112">
        <v>123200</v>
      </c>
      <c r="H214" s="112">
        <v>126896</v>
      </c>
      <c r="I214" s="112">
        <v>130702.88</v>
      </c>
      <c r="J214" s="91" t="s">
        <v>410</v>
      </c>
      <c r="K214" s="337"/>
      <c r="L214" s="337"/>
      <c r="M214" s="338"/>
    </row>
    <row r="215" spans="1:13" s="94" customFormat="1" ht="12.25" hidden="1" customHeight="1">
      <c r="A215" s="140">
        <v>103</v>
      </c>
      <c r="B215" s="111" t="s">
        <v>236</v>
      </c>
      <c r="C215" s="112"/>
      <c r="D215" s="112">
        <v>0</v>
      </c>
      <c r="E215" s="112">
        <v>0</v>
      </c>
      <c r="F215" s="112">
        <v>0</v>
      </c>
      <c r="G215" s="112">
        <v>0</v>
      </c>
      <c r="H215" s="112">
        <v>0</v>
      </c>
      <c r="I215" s="112">
        <v>0</v>
      </c>
      <c r="J215" s="91" t="s">
        <v>410</v>
      </c>
      <c r="K215" s="337"/>
      <c r="L215" s="337"/>
      <c r="M215" s="338"/>
    </row>
    <row r="216" spans="1:13" s="94" customFormat="1" ht="12.25" customHeight="1">
      <c r="A216" s="140">
        <v>104</v>
      </c>
      <c r="B216" s="111" t="s">
        <v>237</v>
      </c>
      <c r="C216" s="112"/>
      <c r="D216" s="112">
        <v>0</v>
      </c>
      <c r="E216" s="112">
        <v>100000</v>
      </c>
      <c r="F216" s="112">
        <v>103000</v>
      </c>
      <c r="G216" s="112">
        <v>106090</v>
      </c>
      <c r="H216" s="112">
        <v>109272.7</v>
      </c>
      <c r="I216" s="112">
        <v>207550.88099999999</v>
      </c>
      <c r="J216" s="91" t="s">
        <v>410</v>
      </c>
      <c r="K216" s="337"/>
      <c r="L216" s="337"/>
      <c r="M216" s="338"/>
    </row>
    <row r="217" spans="1:13" s="94" customFormat="1" ht="12.25" customHeight="1">
      <c r="A217" s="140">
        <v>105</v>
      </c>
      <c r="B217" s="111" t="s">
        <v>238</v>
      </c>
      <c r="C217" s="112"/>
      <c r="D217" s="112">
        <v>100000</v>
      </c>
      <c r="E217" s="112">
        <v>0</v>
      </c>
      <c r="F217" s="112">
        <v>0</v>
      </c>
      <c r="G217" s="112">
        <v>135000</v>
      </c>
      <c r="H217" s="112">
        <v>139050</v>
      </c>
      <c r="I217" s="112">
        <v>143221.5</v>
      </c>
      <c r="J217" s="91" t="s">
        <v>410</v>
      </c>
      <c r="K217" s="337"/>
      <c r="L217" s="337"/>
      <c r="M217" s="338"/>
    </row>
    <row r="218" spans="1:13" s="94" customFormat="1" ht="12.25" hidden="1" customHeight="1">
      <c r="A218" s="140">
        <v>106</v>
      </c>
      <c r="B218" s="111" t="s">
        <v>239</v>
      </c>
      <c r="C218" s="112"/>
      <c r="D218" s="112">
        <v>0</v>
      </c>
      <c r="E218" s="112">
        <v>0</v>
      </c>
      <c r="F218" s="112">
        <v>0</v>
      </c>
      <c r="G218" s="112">
        <v>0</v>
      </c>
      <c r="H218" s="112">
        <v>0</v>
      </c>
      <c r="I218" s="112">
        <v>0</v>
      </c>
      <c r="J218" s="91" t="s">
        <v>410</v>
      </c>
      <c r="K218" s="337"/>
      <c r="L218" s="337"/>
      <c r="M218" s="338"/>
    </row>
    <row r="219" spans="1:13" s="94" customFormat="1" ht="12.25" customHeight="1">
      <c r="A219" s="140">
        <v>107</v>
      </c>
      <c r="B219" s="111" t="s">
        <v>240</v>
      </c>
      <c r="C219" s="112"/>
      <c r="D219" s="112">
        <v>94059.139784946296</v>
      </c>
      <c r="E219" s="112">
        <v>110000</v>
      </c>
      <c r="F219" s="112">
        <v>153300</v>
      </c>
      <c r="G219" s="112">
        <v>197899</v>
      </c>
      <c r="H219" s="112">
        <v>263835.96999999997</v>
      </c>
      <c r="I219" s="112">
        <v>355751.0491</v>
      </c>
      <c r="J219" s="91" t="s">
        <v>410</v>
      </c>
      <c r="K219" s="337"/>
      <c r="L219" s="337"/>
      <c r="M219" s="338"/>
    </row>
    <row r="220" spans="1:13" s="94" customFormat="1" ht="12.25" hidden="1" customHeight="1">
      <c r="A220" s="140">
        <v>108</v>
      </c>
      <c r="B220" s="111" t="s">
        <v>241</v>
      </c>
      <c r="C220" s="112"/>
      <c r="D220" s="112">
        <v>0</v>
      </c>
      <c r="E220" s="112">
        <v>0</v>
      </c>
      <c r="F220" s="112">
        <v>0</v>
      </c>
      <c r="G220" s="112">
        <v>0</v>
      </c>
      <c r="H220" s="112">
        <v>0</v>
      </c>
      <c r="I220" s="112">
        <v>0</v>
      </c>
      <c r="J220" s="91" t="s">
        <v>410</v>
      </c>
      <c r="K220" s="337"/>
      <c r="L220" s="337"/>
      <c r="M220" s="338"/>
    </row>
    <row r="221" spans="1:13" s="94" customFormat="1" ht="12.25" hidden="1" customHeight="1">
      <c r="A221" s="140">
        <v>110</v>
      </c>
      <c r="B221" s="111" t="s">
        <v>242</v>
      </c>
      <c r="C221" s="112"/>
      <c r="D221" s="112">
        <v>0</v>
      </c>
      <c r="E221" s="112">
        <v>0</v>
      </c>
      <c r="F221" s="112">
        <v>0</v>
      </c>
      <c r="G221" s="112">
        <v>0</v>
      </c>
      <c r="H221" s="112">
        <v>0</v>
      </c>
      <c r="I221" s="112">
        <v>0</v>
      </c>
      <c r="J221" s="91" t="s">
        <v>410</v>
      </c>
      <c r="K221" s="337"/>
      <c r="L221" s="337"/>
      <c r="M221" s="338"/>
    </row>
    <row r="222" spans="1:13" s="94" customFormat="1" ht="12.25" hidden="1" customHeight="1">
      <c r="A222" s="140">
        <v>112</v>
      </c>
      <c r="B222" s="111" t="s">
        <v>243</v>
      </c>
      <c r="C222" s="112"/>
      <c r="D222" s="112">
        <v>0</v>
      </c>
      <c r="E222" s="112">
        <v>0</v>
      </c>
      <c r="F222" s="112">
        <v>0</v>
      </c>
      <c r="G222" s="112">
        <v>0</v>
      </c>
      <c r="H222" s="112">
        <v>0</v>
      </c>
      <c r="I222" s="112">
        <v>0</v>
      </c>
      <c r="J222" s="91" t="s">
        <v>410</v>
      </c>
      <c r="K222" s="337"/>
      <c r="L222" s="337"/>
      <c r="M222" s="338"/>
    </row>
    <row r="223" spans="1:13" s="94" customFormat="1" ht="12.25" hidden="1" customHeight="1">
      <c r="A223" s="140">
        <v>113</v>
      </c>
      <c r="B223" s="111" t="s">
        <v>244</v>
      </c>
      <c r="C223" s="112"/>
      <c r="D223" s="112">
        <v>0</v>
      </c>
      <c r="E223" s="112">
        <v>0</v>
      </c>
      <c r="F223" s="112">
        <v>0</v>
      </c>
      <c r="G223" s="112">
        <v>0</v>
      </c>
      <c r="H223" s="112">
        <v>0</v>
      </c>
      <c r="I223" s="112">
        <v>0</v>
      </c>
      <c r="J223" s="91" t="s">
        <v>410</v>
      </c>
      <c r="K223" s="337"/>
      <c r="L223" s="337"/>
      <c r="M223" s="338"/>
    </row>
    <row r="224" spans="1:13" s="94" customFormat="1" ht="12.25" hidden="1" customHeight="1">
      <c r="A224" s="140">
        <v>114</v>
      </c>
      <c r="B224" s="111" t="s">
        <v>245</v>
      </c>
      <c r="C224" s="112"/>
      <c r="D224" s="112">
        <v>0</v>
      </c>
      <c r="E224" s="112">
        <v>0</v>
      </c>
      <c r="F224" s="112">
        <v>0</v>
      </c>
      <c r="G224" s="112">
        <v>0</v>
      </c>
      <c r="H224" s="112">
        <v>0</v>
      </c>
      <c r="I224" s="112">
        <v>0</v>
      </c>
      <c r="J224" s="91" t="s">
        <v>410</v>
      </c>
      <c r="K224" s="337"/>
      <c r="L224" s="337"/>
      <c r="M224" s="338"/>
    </row>
    <row r="225" spans="1:13" s="94" customFormat="1" ht="12.25" hidden="1" customHeight="1">
      <c r="A225" s="140">
        <v>115</v>
      </c>
      <c r="B225" s="111" t="s">
        <v>246</v>
      </c>
      <c r="C225" s="112"/>
      <c r="D225" s="112">
        <v>0</v>
      </c>
      <c r="E225" s="112">
        <v>0</v>
      </c>
      <c r="F225" s="112">
        <v>0</v>
      </c>
      <c r="G225" s="112">
        <v>0</v>
      </c>
      <c r="H225" s="112">
        <v>0</v>
      </c>
      <c r="I225" s="112">
        <v>0</v>
      </c>
      <c r="J225" s="91" t="s">
        <v>410</v>
      </c>
      <c r="K225" s="337"/>
      <c r="L225" s="337"/>
      <c r="M225" s="338"/>
    </row>
    <row r="226" spans="1:13" s="94" customFormat="1" ht="12.25" hidden="1" customHeight="1">
      <c r="A226" s="140">
        <v>120</v>
      </c>
      <c r="B226" s="111" t="s">
        <v>247</v>
      </c>
      <c r="C226" s="112"/>
      <c r="D226" s="112">
        <v>0</v>
      </c>
      <c r="E226" s="112">
        <v>0</v>
      </c>
      <c r="F226" s="112">
        <v>0</v>
      </c>
      <c r="G226" s="112">
        <v>0</v>
      </c>
      <c r="H226" s="112">
        <v>0</v>
      </c>
      <c r="I226" s="112">
        <v>0</v>
      </c>
      <c r="J226" s="91" t="s">
        <v>410</v>
      </c>
      <c r="K226" s="337"/>
      <c r="L226" s="337"/>
      <c r="M226" s="338"/>
    </row>
    <row r="227" spans="1:13" s="94" customFormat="1" ht="12.25" hidden="1" customHeight="1">
      <c r="A227" s="140">
        <v>121</v>
      </c>
      <c r="B227" s="111" t="s">
        <v>248</v>
      </c>
      <c r="C227" s="112"/>
      <c r="D227" s="112">
        <v>0</v>
      </c>
      <c r="E227" s="112">
        <v>0</v>
      </c>
      <c r="F227" s="112">
        <v>0</v>
      </c>
      <c r="G227" s="112">
        <v>0</v>
      </c>
      <c r="H227" s="112">
        <v>0</v>
      </c>
      <c r="I227" s="112">
        <v>0</v>
      </c>
      <c r="J227" s="91" t="s">
        <v>410</v>
      </c>
      <c r="K227" s="337"/>
      <c r="L227" s="337"/>
      <c r="M227" s="338"/>
    </row>
    <row r="228" spans="1:13" s="94" customFormat="1" ht="12.25" hidden="1" customHeight="1">
      <c r="A228" s="140">
        <v>122</v>
      </c>
      <c r="B228" s="111" t="s">
        <v>249</v>
      </c>
      <c r="C228" s="112"/>
      <c r="D228" s="112">
        <v>0</v>
      </c>
      <c r="E228" s="112">
        <v>0</v>
      </c>
      <c r="F228" s="112">
        <v>0</v>
      </c>
      <c r="G228" s="112">
        <v>0</v>
      </c>
      <c r="H228" s="112">
        <v>0</v>
      </c>
      <c r="I228" s="112">
        <v>0</v>
      </c>
      <c r="J228" s="91" t="s">
        <v>410</v>
      </c>
      <c r="K228" s="337"/>
      <c r="L228" s="337"/>
      <c r="M228" s="338"/>
    </row>
    <row r="229" spans="1:13" s="94" customFormat="1" ht="12.25" hidden="1" customHeight="1">
      <c r="A229" s="140">
        <v>123</v>
      </c>
      <c r="B229" s="111" t="s">
        <v>250</v>
      </c>
      <c r="C229" s="112"/>
      <c r="D229" s="112">
        <v>0</v>
      </c>
      <c r="E229" s="112">
        <v>0</v>
      </c>
      <c r="F229" s="112">
        <v>0</v>
      </c>
      <c r="G229" s="112">
        <v>0</v>
      </c>
      <c r="H229" s="112">
        <v>0</v>
      </c>
      <c r="I229" s="112">
        <v>0</v>
      </c>
      <c r="J229" s="91" t="s">
        <v>410</v>
      </c>
      <c r="K229" s="337"/>
      <c r="L229" s="337"/>
      <c r="M229" s="338"/>
    </row>
    <row r="230" spans="1:13" s="94" customFormat="1" ht="12.25" hidden="1" customHeight="1">
      <c r="A230" s="140">
        <v>124</v>
      </c>
      <c r="B230" s="111" t="s">
        <v>251</v>
      </c>
      <c r="C230" s="112"/>
      <c r="D230" s="112">
        <v>0</v>
      </c>
      <c r="E230" s="112">
        <v>0</v>
      </c>
      <c r="F230" s="112">
        <v>0</v>
      </c>
      <c r="G230" s="112">
        <v>0</v>
      </c>
      <c r="H230" s="112">
        <v>0</v>
      </c>
      <c r="I230" s="112">
        <v>0</v>
      </c>
      <c r="J230" s="91" t="s">
        <v>410</v>
      </c>
      <c r="K230" s="337"/>
      <c r="L230" s="337"/>
      <c r="M230" s="338"/>
    </row>
    <row r="231" spans="1:13" s="94" customFormat="1" ht="12.25" hidden="1" customHeight="1">
      <c r="A231" s="140">
        <v>125</v>
      </c>
      <c r="B231" s="111" t="s">
        <v>252</v>
      </c>
      <c r="C231" s="112"/>
      <c r="D231" s="112">
        <v>0</v>
      </c>
      <c r="E231" s="112">
        <v>0</v>
      </c>
      <c r="F231" s="112">
        <v>0</v>
      </c>
      <c r="G231" s="112">
        <v>0</v>
      </c>
      <c r="H231" s="112">
        <v>0</v>
      </c>
      <c r="I231" s="112">
        <v>0</v>
      </c>
      <c r="J231" s="91" t="s">
        <v>410</v>
      </c>
      <c r="K231" s="337"/>
      <c r="L231" s="337"/>
      <c r="M231" s="338"/>
    </row>
    <row r="232" spans="1:13" s="94" customFormat="1" ht="12.25" hidden="1" customHeight="1">
      <c r="A232" s="140">
        <v>126</v>
      </c>
      <c r="B232" s="111" t="s">
        <v>253</v>
      </c>
      <c r="C232" s="112"/>
      <c r="D232" s="112">
        <v>0</v>
      </c>
      <c r="E232" s="112">
        <v>0</v>
      </c>
      <c r="F232" s="112">
        <v>0</v>
      </c>
      <c r="G232" s="112">
        <v>0</v>
      </c>
      <c r="H232" s="112">
        <v>0</v>
      </c>
      <c r="I232" s="112">
        <v>0</v>
      </c>
      <c r="J232" s="91" t="s">
        <v>410</v>
      </c>
      <c r="K232" s="337"/>
      <c r="L232" s="337"/>
      <c r="M232" s="338"/>
    </row>
    <row r="233" spans="1:13" s="94" customFormat="1" ht="12.25" hidden="1" customHeight="1">
      <c r="A233" s="140">
        <v>127</v>
      </c>
      <c r="B233" s="111" t="s">
        <v>254</v>
      </c>
      <c r="C233" s="112"/>
      <c r="D233" s="112">
        <v>0</v>
      </c>
      <c r="E233" s="112">
        <v>0</v>
      </c>
      <c r="F233" s="112">
        <v>0</v>
      </c>
      <c r="G233" s="112">
        <v>0</v>
      </c>
      <c r="H233" s="112">
        <v>0</v>
      </c>
      <c r="I233" s="112">
        <v>0</v>
      </c>
      <c r="J233" s="91" t="s">
        <v>410</v>
      </c>
      <c r="K233" s="337"/>
      <c r="L233" s="337"/>
      <c r="M233" s="338"/>
    </row>
    <row r="234" spans="1:13" s="94" customFormat="1" ht="12.25" hidden="1" customHeight="1">
      <c r="A234" s="140">
        <v>128</v>
      </c>
      <c r="B234" s="111" t="s">
        <v>255</v>
      </c>
      <c r="C234" s="112"/>
      <c r="D234" s="112">
        <v>0</v>
      </c>
      <c r="E234" s="112">
        <v>0</v>
      </c>
      <c r="F234" s="112">
        <v>0</v>
      </c>
      <c r="G234" s="112">
        <v>0</v>
      </c>
      <c r="H234" s="112">
        <v>0</v>
      </c>
      <c r="I234" s="112">
        <v>0</v>
      </c>
      <c r="J234" s="91" t="s">
        <v>410</v>
      </c>
      <c r="K234" s="337"/>
      <c r="L234" s="337"/>
      <c r="M234" s="338"/>
    </row>
    <row r="235" spans="1:13" s="94" customFormat="1" ht="12.25" hidden="1" customHeight="1">
      <c r="A235" s="140">
        <v>130</v>
      </c>
      <c r="B235" s="111" t="s">
        <v>256</v>
      </c>
      <c r="C235" s="112"/>
      <c r="D235" s="112">
        <v>0</v>
      </c>
      <c r="E235" s="112">
        <v>0</v>
      </c>
      <c r="F235" s="112">
        <v>0</v>
      </c>
      <c r="G235" s="112">
        <v>0</v>
      </c>
      <c r="H235" s="112">
        <v>0</v>
      </c>
      <c r="I235" s="112">
        <v>0</v>
      </c>
      <c r="J235" s="91" t="s">
        <v>410</v>
      </c>
      <c r="K235" s="337"/>
      <c r="L235" s="337"/>
      <c r="M235" s="338"/>
    </row>
    <row r="236" spans="1:13" s="94" customFormat="1" ht="12.25" hidden="1" customHeight="1">
      <c r="A236" s="140">
        <v>131</v>
      </c>
      <c r="B236" s="111" t="s">
        <v>257</v>
      </c>
      <c r="C236" s="112"/>
      <c r="D236" s="112">
        <v>0</v>
      </c>
      <c r="E236" s="112">
        <v>0</v>
      </c>
      <c r="F236" s="112">
        <v>0</v>
      </c>
      <c r="G236" s="112">
        <v>0</v>
      </c>
      <c r="H236" s="112">
        <v>0</v>
      </c>
      <c r="I236" s="112">
        <v>0</v>
      </c>
      <c r="J236" s="91" t="s">
        <v>410</v>
      </c>
      <c r="K236" s="337"/>
      <c r="L236" s="337"/>
      <c r="M236" s="338"/>
    </row>
    <row r="237" spans="1:13" s="94" customFormat="1" ht="12.25" hidden="1" customHeight="1">
      <c r="A237" s="140">
        <v>132</v>
      </c>
      <c r="B237" s="111" t="s">
        <v>258</v>
      </c>
      <c r="C237" s="112"/>
      <c r="D237" s="112">
        <v>0</v>
      </c>
      <c r="E237" s="112">
        <v>0</v>
      </c>
      <c r="F237" s="112">
        <v>0</v>
      </c>
      <c r="G237" s="112">
        <v>0</v>
      </c>
      <c r="H237" s="112">
        <v>0</v>
      </c>
      <c r="I237" s="112">
        <v>0</v>
      </c>
      <c r="J237" s="91" t="s">
        <v>410</v>
      </c>
      <c r="K237" s="337"/>
      <c r="L237" s="337"/>
      <c r="M237" s="338"/>
    </row>
    <row r="238" spans="1:13" s="94" customFormat="1" ht="12.25" hidden="1" customHeight="1">
      <c r="A238" s="140">
        <v>133</v>
      </c>
      <c r="B238" s="111" t="s">
        <v>259</v>
      </c>
      <c r="C238" s="112"/>
      <c r="D238" s="112">
        <v>0</v>
      </c>
      <c r="E238" s="112">
        <v>0</v>
      </c>
      <c r="F238" s="112">
        <v>0</v>
      </c>
      <c r="G238" s="112">
        <v>0</v>
      </c>
      <c r="H238" s="112">
        <v>0</v>
      </c>
      <c r="I238" s="112">
        <v>0</v>
      </c>
      <c r="J238" s="91" t="s">
        <v>410</v>
      </c>
      <c r="K238" s="337"/>
      <c r="L238" s="337"/>
      <c r="M238" s="338"/>
    </row>
    <row r="239" spans="1:13" s="94" customFormat="1" ht="12.25" hidden="1" customHeight="1">
      <c r="A239" s="140">
        <v>134</v>
      </c>
      <c r="B239" s="111" t="s">
        <v>260</v>
      </c>
      <c r="C239" s="112"/>
      <c r="D239" s="112">
        <v>0</v>
      </c>
      <c r="E239" s="112">
        <v>0</v>
      </c>
      <c r="F239" s="112">
        <v>0</v>
      </c>
      <c r="G239" s="112">
        <v>0</v>
      </c>
      <c r="H239" s="112">
        <v>0</v>
      </c>
      <c r="I239" s="112">
        <v>0</v>
      </c>
      <c r="J239" s="91" t="s">
        <v>410</v>
      </c>
      <c r="K239" s="337"/>
      <c r="L239" s="337"/>
      <c r="M239" s="338"/>
    </row>
    <row r="240" spans="1:13" s="94" customFormat="1" ht="12.25" hidden="1" customHeight="1">
      <c r="A240" s="140">
        <v>135</v>
      </c>
      <c r="B240" s="111" t="s">
        <v>261</v>
      </c>
      <c r="C240" s="112"/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91" t="s">
        <v>410</v>
      </c>
      <c r="K240" s="337"/>
      <c r="L240" s="337"/>
      <c r="M240" s="338"/>
    </row>
    <row r="241" spans="1:13" s="94" customFormat="1" ht="12.25" hidden="1" customHeight="1">
      <c r="A241" s="140">
        <v>136</v>
      </c>
      <c r="B241" s="111" t="s">
        <v>262</v>
      </c>
      <c r="C241" s="112"/>
      <c r="D241" s="112">
        <v>0</v>
      </c>
      <c r="E241" s="112">
        <v>0</v>
      </c>
      <c r="F241" s="112">
        <v>0</v>
      </c>
      <c r="G241" s="112">
        <v>0</v>
      </c>
      <c r="H241" s="112">
        <v>0</v>
      </c>
      <c r="I241" s="112">
        <v>0</v>
      </c>
      <c r="J241" s="91" t="s">
        <v>410</v>
      </c>
      <c r="K241" s="337"/>
      <c r="L241" s="337"/>
      <c r="M241" s="338"/>
    </row>
    <row r="242" spans="1:13" s="94" customFormat="1" ht="12.25" hidden="1" customHeight="1">
      <c r="A242" s="140">
        <v>137</v>
      </c>
      <c r="B242" s="111" t="s">
        <v>263</v>
      </c>
      <c r="C242" s="112"/>
      <c r="D242" s="112">
        <v>0</v>
      </c>
      <c r="E242" s="112">
        <v>0</v>
      </c>
      <c r="F242" s="112">
        <v>0</v>
      </c>
      <c r="G242" s="112">
        <v>0</v>
      </c>
      <c r="H242" s="112">
        <v>0</v>
      </c>
      <c r="I242" s="112">
        <v>0</v>
      </c>
      <c r="J242" s="91" t="s">
        <v>410</v>
      </c>
      <c r="K242" s="337"/>
      <c r="L242" s="337"/>
      <c r="M242" s="338"/>
    </row>
    <row r="243" spans="1:13" s="94" customFormat="1" ht="12.25" hidden="1" customHeight="1">
      <c r="A243" s="140">
        <v>140</v>
      </c>
      <c r="B243" s="111" t="s">
        <v>264</v>
      </c>
      <c r="C243" s="112"/>
      <c r="D243" s="112">
        <v>0</v>
      </c>
      <c r="E243" s="112">
        <v>0</v>
      </c>
      <c r="F243" s="112">
        <v>0</v>
      </c>
      <c r="G243" s="112">
        <v>0</v>
      </c>
      <c r="H243" s="112">
        <v>0</v>
      </c>
      <c r="I243" s="112">
        <v>0</v>
      </c>
      <c r="J243" s="91" t="s">
        <v>410</v>
      </c>
      <c r="K243" s="337"/>
      <c r="L243" s="337"/>
      <c r="M243" s="338"/>
    </row>
    <row r="244" spans="1:13" s="94" customFormat="1" ht="12.25" hidden="1" customHeight="1">
      <c r="A244" s="140">
        <v>141</v>
      </c>
      <c r="B244" s="111" t="s">
        <v>265</v>
      </c>
      <c r="C244" s="112"/>
      <c r="D244" s="112">
        <v>0</v>
      </c>
      <c r="E244" s="112">
        <v>0</v>
      </c>
      <c r="F244" s="112">
        <v>0</v>
      </c>
      <c r="G244" s="112">
        <v>0</v>
      </c>
      <c r="H244" s="112">
        <v>0</v>
      </c>
      <c r="I244" s="112">
        <v>0</v>
      </c>
      <c r="J244" s="91" t="s">
        <v>410</v>
      </c>
      <c r="K244" s="337"/>
      <c r="L244" s="337"/>
      <c r="M244" s="338"/>
    </row>
    <row r="245" spans="1:13" s="94" customFormat="1" ht="12.25" hidden="1" customHeight="1">
      <c r="A245" s="140">
        <v>142</v>
      </c>
      <c r="B245" s="111" t="s">
        <v>266</v>
      </c>
      <c r="C245" s="112"/>
      <c r="D245" s="112">
        <v>0</v>
      </c>
      <c r="E245" s="112">
        <v>0</v>
      </c>
      <c r="F245" s="112">
        <v>0</v>
      </c>
      <c r="G245" s="112">
        <v>0</v>
      </c>
      <c r="H245" s="112">
        <v>0</v>
      </c>
      <c r="I245" s="112">
        <v>0</v>
      </c>
      <c r="J245" s="91" t="s">
        <v>410</v>
      </c>
      <c r="K245" s="337"/>
      <c r="L245" s="337"/>
      <c r="M245" s="338"/>
    </row>
    <row r="246" spans="1:13" s="94" customFormat="1" ht="12.25" hidden="1" customHeight="1">
      <c r="A246" s="140">
        <v>143</v>
      </c>
      <c r="B246" s="111" t="s">
        <v>267</v>
      </c>
      <c r="C246" s="112"/>
      <c r="D246" s="112">
        <v>0</v>
      </c>
      <c r="E246" s="112">
        <v>0</v>
      </c>
      <c r="F246" s="112">
        <v>0</v>
      </c>
      <c r="G246" s="112">
        <v>0</v>
      </c>
      <c r="H246" s="112">
        <v>0</v>
      </c>
      <c r="I246" s="112">
        <v>0</v>
      </c>
      <c r="J246" s="91" t="s">
        <v>410</v>
      </c>
      <c r="K246" s="337"/>
      <c r="L246" s="337"/>
      <c r="M246" s="338"/>
    </row>
    <row r="247" spans="1:13" s="94" customFormat="1" ht="12.25" hidden="1" customHeight="1">
      <c r="A247" s="140">
        <v>144</v>
      </c>
      <c r="B247" s="111" t="s">
        <v>268</v>
      </c>
      <c r="C247" s="112"/>
      <c r="D247" s="112">
        <v>0</v>
      </c>
      <c r="E247" s="112">
        <v>0</v>
      </c>
      <c r="F247" s="112">
        <v>0</v>
      </c>
      <c r="G247" s="112">
        <v>0</v>
      </c>
      <c r="H247" s="112">
        <v>0</v>
      </c>
      <c r="I247" s="112">
        <v>0</v>
      </c>
      <c r="J247" s="91" t="s">
        <v>410</v>
      </c>
      <c r="K247" s="337"/>
      <c r="L247" s="337"/>
      <c r="M247" s="338"/>
    </row>
    <row r="248" spans="1:13" s="94" customFormat="1" ht="12.25" hidden="1" customHeight="1">
      <c r="A248" s="140">
        <v>145</v>
      </c>
      <c r="B248" s="111" t="s">
        <v>269</v>
      </c>
      <c r="C248" s="112"/>
      <c r="D248" s="112">
        <v>0</v>
      </c>
      <c r="E248" s="112">
        <v>0</v>
      </c>
      <c r="F248" s="112">
        <v>0</v>
      </c>
      <c r="G248" s="112">
        <v>0</v>
      </c>
      <c r="H248" s="112">
        <v>0</v>
      </c>
      <c r="I248" s="112">
        <v>0</v>
      </c>
      <c r="J248" s="91" t="s">
        <v>410</v>
      </c>
      <c r="K248" s="337"/>
      <c r="L248" s="337"/>
      <c r="M248" s="338"/>
    </row>
    <row r="249" spans="1:13" s="94" customFormat="1" ht="12.25" hidden="1" customHeight="1">
      <c r="A249" s="140">
        <v>146</v>
      </c>
      <c r="B249" s="111" t="s">
        <v>270</v>
      </c>
      <c r="C249" s="112"/>
      <c r="D249" s="112">
        <v>0</v>
      </c>
      <c r="E249" s="112">
        <v>0</v>
      </c>
      <c r="F249" s="112">
        <v>0</v>
      </c>
      <c r="G249" s="112">
        <v>0</v>
      </c>
      <c r="H249" s="112">
        <v>0</v>
      </c>
      <c r="I249" s="112">
        <v>0</v>
      </c>
      <c r="J249" s="91" t="s">
        <v>410</v>
      </c>
      <c r="K249" s="337"/>
      <c r="L249" s="337"/>
      <c r="M249" s="338"/>
    </row>
    <row r="250" spans="1:13" s="94" customFormat="1" ht="12.25" hidden="1" customHeight="1">
      <c r="A250" s="140">
        <v>147</v>
      </c>
      <c r="B250" s="111" t="s">
        <v>271</v>
      </c>
      <c r="C250" s="112"/>
      <c r="D250" s="112">
        <v>0</v>
      </c>
      <c r="E250" s="112">
        <v>0</v>
      </c>
      <c r="F250" s="112">
        <v>0</v>
      </c>
      <c r="G250" s="112">
        <v>0</v>
      </c>
      <c r="H250" s="112">
        <v>0</v>
      </c>
      <c r="I250" s="112">
        <v>0</v>
      </c>
      <c r="J250" s="91" t="s">
        <v>410</v>
      </c>
      <c r="K250" s="337"/>
      <c r="L250" s="337"/>
      <c r="M250" s="338"/>
    </row>
    <row r="251" spans="1:13" s="94" customFormat="1" ht="12.25" hidden="1" customHeight="1">
      <c r="A251" s="140">
        <v>150</v>
      </c>
      <c r="B251" s="111" t="s">
        <v>272</v>
      </c>
      <c r="C251" s="112"/>
      <c r="D251" s="112">
        <v>0</v>
      </c>
      <c r="E251" s="112">
        <v>0</v>
      </c>
      <c r="F251" s="112">
        <v>0</v>
      </c>
      <c r="G251" s="112">
        <v>0</v>
      </c>
      <c r="H251" s="112">
        <v>0</v>
      </c>
      <c r="I251" s="112">
        <v>0</v>
      </c>
      <c r="J251" s="91" t="s">
        <v>410</v>
      </c>
      <c r="K251" s="337"/>
      <c r="L251" s="337"/>
      <c r="M251" s="338"/>
    </row>
    <row r="252" spans="1:13" s="94" customFormat="1" ht="12.25" customHeight="1">
      <c r="A252" s="140">
        <v>151</v>
      </c>
      <c r="B252" s="111" t="s">
        <v>273</v>
      </c>
      <c r="C252" s="112"/>
      <c r="D252" s="112">
        <v>0</v>
      </c>
      <c r="E252" s="112">
        <v>30000</v>
      </c>
      <c r="F252" s="112">
        <v>35000</v>
      </c>
      <c r="G252" s="112">
        <v>40000</v>
      </c>
      <c r="H252" s="112">
        <v>45000</v>
      </c>
      <c r="I252" s="112">
        <v>46350</v>
      </c>
      <c r="J252" s="91" t="s">
        <v>410</v>
      </c>
      <c r="K252" s="337"/>
      <c r="L252" s="337"/>
      <c r="M252" s="338"/>
    </row>
    <row r="253" spans="1:13" s="94" customFormat="1" ht="12.25" hidden="1" customHeight="1">
      <c r="A253" s="140">
        <v>152</v>
      </c>
      <c r="B253" s="111" t="s">
        <v>274</v>
      </c>
      <c r="C253" s="112"/>
      <c r="D253" s="112">
        <v>0</v>
      </c>
      <c r="E253" s="112">
        <v>0</v>
      </c>
      <c r="F253" s="112">
        <v>0</v>
      </c>
      <c r="G253" s="112">
        <v>0</v>
      </c>
      <c r="H253" s="112">
        <v>0</v>
      </c>
      <c r="I253" s="112">
        <v>0</v>
      </c>
      <c r="J253" s="91"/>
      <c r="K253" s="337"/>
      <c r="L253" s="337"/>
      <c r="M253" s="338"/>
    </row>
    <row r="254" spans="1:13" s="94" customFormat="1" ht="12.25" hidden="1" customHeight="1">
      <c r="A254" s="140">
        <v>153</v>
      </c>
      <c r="B254" s="111" t="s">
        <v>275</v>
      </c>
      <c r="C254" s="112"/>
      <c r="D254" s="112">
        <v>0</v>
      </c>
      <c r="E254" s="112">
        <v>0</v>
      </c>
      <c r="F254" s="112">
        <v>0</v>
      </c>
      <c r="G254" s="112">
        <v>0</v>
      </c>
      <c r="H254" s="112">
        <v>0</v>
      </c>
      <c r="I254" s="112">
        <v>0</v>
      </c>
      <c r="J254" s="91"/>
      <c r="K254" s="337"/>
      <c r="L254" s="337"/>
      <c r="M254" s="338"/>
    </row>
    <row r="255" spans="1:13" s="94" customFormat="1" ht="12.25" hidden="1" customHeight="1">
      <c r="A255" s="140">
        <v>154</v>
      </c>
      <c r="B255" s="111" t="s">
        <v>276</v>
      </c>
      <c r="C255" s="112"/>
      <c r="D255" s="112">
        <v>0</v>
      </c>
      <c r="E255" s="112">
        <v>0</v>
      </c>
      <c r="F255" s="112">
        <v>0</v>
      </c>
      <c r="G255" s="112">
        <v>0</v>
      </c>
      <c r="H255" s="112">
        <v>0</v>
      </c>
      <c r="I255" s="112">
        <v>0</v>
      </c>
      <c r="J255" s="91"/>
      <c r="K255" s="337"/>
      <c r="L255" s="337"/>
      <c r="M255" s="338"/>
    </row>
    <row r="256" spans="1:13" s="94" customFormat="1" ht="12.25" hidden="1" customHeight="1">
      <c r="A256" s="140">
        <v>155</v>
      </c>
      <c r="B256" s="111" t="s">
        <v>277</v>
      </c>
      <c r="C256" s="112"/>
      <c r="D256" s="112">
        <v>0</v>
      </c>
      <c r="E256" s="112">
        <v>0</v>
      </c>
      <c r="F256" s="112">
        <v>0</v>
      </c>
      <c r="G256" s="112">
        <v>0</v>
      </c>
      <c r="H256" s="112">
        <v>0</v>
      </c>
      <c r="I256" s="112">
        <v>0</v>
      </c>
      <c r="J256" s="91"/>
      <c r="K256" s="337"/>
      <c r="L256" s="337"/>
      <c r="M256" s="338"/>
    </row>
    <row r="257" spans="1:13" s="94" customFormat="1" ht="12.25" hidden="1" customHeight="1">
      <c r="A257" s="140">
        <v>156</v>
      </c>
      <c r="B257" s="111" t="s">
        <v>278</v>
      </c>
      <c r="C257" s="112"/>
      <c r="D257" s="112">
        <v>0</v>
      </c>
      <c r="E257" s="112">
        <v>0</v>
      </c>
      <c r="F257" s="112">
        <v>0</v>
      </c>
      <c r="G257" s="112">
        <v>0</v>
      </c>
      <c r="H257" s="112">
        <v>0</v>
      </c>
      <c r="I257" s="112">
        <v>0</v>
      </c>
      <c r="J257" s="91"/>
      <c r="K257" s="337"/>
      <c r="L257" s="337"/>
      <c r="M257" s="338"/>
    </row>
    <row r="258" spans="1:13" s="94" customFormat="1" ht="12.25" hidden="1" customHeight="1">
      <c r="A258" s="140">
        <v>157</v>
      </c>
      <c r="B258" s="111" t="s">
        <v>279</v>
      </c>
      <c r="C258" s="112"/>
      <c r="D258" s="112">
        <v>0</v>
      </c>
      <c r="E258" s="112">
        <v>0</v>
      </c>
      <c r="F258" s="112">
        <v>0</v>
      </c>
      <c r="G258" s="112">
        <v>0</v>
      </c>
      <c r="H258" s="112">
        <v>0</v>
      </c>
      <c r="I258" s="112">
        <v>0</v>
      </c>
      <c r="J258" s="91"/>
      <c r="K258" s="337"/>
      <c r="L258" s="337"/>
      <c r="M258" s="338"/>
    </row>
    <row r="259" spans="1:13" s="94" customFormat="1" ht="12.25" hidden="1" customHeight="1">
      <c r="A259" s="140">
        <v>160</v>
      </c>
      <c r="B259" s="111" t="s">
        <v>280</v>
      </c>
      <c r="C259" s="112"/>
      <c r="D259" s="112">
        <v>0</v>
      </c>
      <c r="E259" s="112">
        <v>0</v>
      </c>
      <c r="F259" s="112">
        <v>0</v>
      </c>
      <c r="G259" s="112">
        <v>0</v>
      </c>
      <c r="H259" s="112">
        <v>0</v>
      </c>
      <c r="I259" s="112">
        <v>0</v>
      </c>
      <c r="J259" s="91"/>
      <c r="K259" s="337"/>
      <c r="L259" s="337"/>
      <c r="M259" s="338"/>
    </row>
    <row r="260" spans="1:13" s="94" customFormat="1" ht="12.25" hidden="1" customHeight="1">
      <c r="A260" s="140">
        <v>161</v>
      </c>
      <c r="B260" s="111" t="s">
        <v>281</v>
      </c>
      <c r="C260" s="112"/>
      <c r="D260" s="112">
        <v>0</v>
      </c>
      <c r="E260" s="112">
        <v>0</v>
      </c>
      <c r="F260" s="112">
        <v>0</v>
      </c>
      <c r="G260" s="112">
        <v>0</v>
      </c>
      <c r="H260" s="112">
        <v>0</v>
      </c>
      <c r="I260" s="112">
        <v>0</v>
      </c>
      <c r="J260" s="91"/>
      <c r="K260" s="337"/>
      <c r="L260" s="337"/>
      <c r="M260" s="338"/>
    </row>
    <row r="261" spans="1:13" s="94" customFormat="1" ht="12.25" hidden="1" customHeight="1">
      <c r="A261" s="140">
        <v>162</v>
      </c>
      <c r="B261" s="111" t="s">
        <v>282</v>
      </c>
      <c r="C261" s="112"/>
      <c r="D261" s="112">
        <v>0</v>
      </c>
      <c r="E261" s="112">
        <v>0</v>
      </c>
      <c r="F261" s="112">
        <v>0</v>
      </c>
      <c r="G261" s="112">
        <v>0</v>
      </c>
      <c r="H261" s="112">
        <v>0</v>
      </c>
      <c r="I261" s="112">
        <v>0</v>
      </c>
      <c r="J261" s="91"/>
      <c r="K261" s="337"/>
      <c r="L261" s="337"/>
      <c r="M261" s="338"/>
    </row>
    <row r="262" spans="1:13" s="94" customFormat="1" ht="12.25" hidden="1" customHeight="1">
      <c r="A262" s="140">
        <v>163</v>
      </c>
      <c r="B262" s="111" t="s">
        <v>283</v>
      </c>
      <c r="C262" s="112"/>
      <c r="D262" s="112">
        <v>0</v>
      </c>
      <c r="E262" s="112">
        <v>0</v>
      </c>
      <c r="F262" s="112">
        <v>0</v>
      </c>
      <c r="G262" s="112">
        <v>0</v>
      </c>
      <c r="H262" s="112">
        <v>0</v>
      </c>
      <c r="I262" s="112">
        <v>0</v>
      </c>
      <c r="J262" s="91"/>
      <c r="K262" s="337"/>
      <c r="L262" s="337"/>
      <c r="M262" s="338"/>
    </row>
    <row r="263" spans="1:13" s="94" customFormat="1" ht="12.25" hidden="1" customHeight="1">
      <c r="A263" s="140">
        <v>164</v>
      </c>
      <c r="B263" s="111" t="s">
        <v>284</v>
      </c>
      <c r="C263" s="112"/>
      <c r="D263" s="112">
        <v>0</v>
      </c>
      <c r="E263" s="112">
        <v>0</v>
      </c>
      <c r="F263" s="112">
        <v>0</v>
      </c>
      <c r="G263" s="112">
        <v>0</v>
      </c>
      <c r="H263" s="112">
        <v>0</v>
      </c>
      <c r="I263" s="112">
        <v>0</v>
      </c>
      <c r="J263" s="91"/>
      <c r="K263" s="337"/>
      <c r="L263" s="337"/>
      <c r="M263" s="338"/>
    </row>
    <row r="264" spans="1:13" s="94" customFormat="1" ht="12.25" hidden="1" customHeight="1">
      <c r="A264" s="140">
        <v>165</v>
      </c>
      <c r="B264" s="111" t="s">
        <v>285</v>
      </c>
      <c r="C264" s="112"/>
      <c r="D264" s="112">
        <v>0</v>
      </c>
      <c r="E264" s="112">
        <v>0</v>
      </c>
      <c r="F264" s="112">
        <v>0</v>
      </c>
      <c r="G264" s="112">
        <v>0</v>
      </c>
      <c r="H264" s="112">
        <v>0</v>
      </c>
      <c r="I264" s="112">
        <v>0</v>
      </c>
      <c r="J264" s="91"/>
      <c r="K264" s="337"/>
      <c r="L264" s="337"/>
      <c r="M264" s="338"/>
    </row>
    <row r="265" spans="1:13" s="94" customFormat="1" ht="12.25" hidden="1" customHeight="1">
      <c r="A265" s="140">
        <v>166</v>
      </c>
      <c r="B265" s="111" t="s">
        <v>286</v>
      </c>
      <c r="C265" s="112"/>
      <c r="D265" s="112">
        <v>0</v>
      </c>
      <c r="E265" s="112">
        <v>0</v>
      </c>
      <c r="F265" s="112">
        <v>0</v>
      </c>
      <c r="G265" s="112">
        <v>0</v>
      </c>
      <c r="H265" s="112">
        <v>0</v>
      </c>
      <c r="I265" s="112">
        <v>0</v>
      </c>
      <c r="J265" s="91"/>
      <c r="K265" s="337"/>
      <c r="L265" s="337"/>
      <c r="M265" s="338"/>
    </row>
    <row r="266" spans="1:13" s="94" customFormat="1" ht="12.25" hidden="1" customHeight="1">
      <c r="A266" s="140">
        <v>167</v>
      </c>
      <c r="B266" s="111" t="s">
        <v>287</v>
      </c>
      <c r="C266" s="112"/>
      <c r="D266" s="112">
        <v>0</v>
      </c>
      <c r="E266" s="112">
        <v>0</v>
      </c>
      <c r="F266" s="112">
        <v>0</v>
      </c>
      <c r="G266" s="112">
        <v>0</v>
      </c>
      <c r="H266" s="112">
        <v>0</v>
      </c>
      <c r="I266" s="112">
        <v>0</v>
      </c>
      <c r="J266" s="91"/>
      <c r="K266" s="337"/>
      <c r="L266" s="337"/>
      <c r="M266" s="338"/>
    </row>
    <row r="267" spans="1:13" s="94" customFormat="1" ht="12.25" hidden="1" customHeight="1">
      <c r="A267" s="140">
        <v>199</v>
      </c>
      <c r="B267" s="111" t="s">
        <v>288</v>
      </c>
      <c r="C267" s="112"/>
      <c r="D267" s="112">
        <v>0</v>
      </c>
      <c r="E267" s="112">
        <v>0</v>
      </c>
      <c r="F267" s="112">
        <v>0</v>
      </c>
      <c r="G267" s="112">
        <v>0</v>
      </c>
      <c r="H267" s="112">
        <v>0</v>
      </c>
      <c r="I267" s="112">
        <v>0</v>
      </c>
      <c r="J267" s="91"/>
      <c r="K267" s="337"/>
      <c r="L267" s="337"/>
      <c r="M267" s="338"/>
    </row>
    <row r="268" spans="1:13" s="94" customFormat="1" hidden="1">
      <c r="A268" s="140"/>
      <c r="B268" s="111"/>
      <c r="C268" s="112"/>
      <c r="D268" s="112"/>
      <c r="E268" s="112"/>
      <c r="F268" s="112"/>
      <c r="G268" s="112"/>
      <c r="H268" s="112"/>
      <c r="I268" s="112"/>
      <c r="J268" s="91"/>
      <c r="K268" s="337"/>
      <c r="L268" s="337"/>
      <c r="M268" s="338"/>
    </row>
    <row r="269" spans="1:13" s="94" customFormat="1" ht="12.25" customHeight="1">
      <c r="A269" s="100"/>
      <c r="B269" s="130" t="s">
        <v>476</v>
      </c>
      <c r="C269" s="113">
        <f t="shared" ref="C269:I269" si="39">SUM(C211:C268)</f>
        <v>0</v>
      </c>
      <c r="D269" s="113">
        <f t="shared" si="39"/>
        <v>194059.13978494628</v>
      </c>
      <c r="E269" s="113">
        <f t="shared" si="39"/>
        <v>630000</v>
      </c>
      <c r="F269" s="113">
        <f t="shared" si="39"/>
        <v>1028000</v>
      </c>
      <c r="G269" s="113">
        <f t="shared" si="39"/>
        <v>1619790</v>
      </c>
      <c r="H269" s="113">
        <f t="shared" si="39"/>
        <v>2161183.7000000002</v>
      </c>
      <c r="I269" s="113">
        <f t="shared" si="39"/>
        <v>2531019.2110000001</v>
      </c>
      <c r="J269" s="91"/>
      <c r="K269" s="337"/>
      <c r="L269" s="337"/>
      <c r="M269" s="338"/>
    </row>
    <row r="270" spans="1:13" s="94" customFormat="1" ht="12.25" customHeight="1">
      <c r="A270" s="100"/>
      <c r="B270" s="114"/>
      <c r="C270" s="112"/>
      <c r="D270" s="112"/>
      <c r="E270" s="112"/>
      <c r="F270" s="112"/>
      <c r="G270" s="112"/>
      <c r="H270" s="112"/>
      <c r="I270" s="112"/>
      <c r="J270" s="91"/>
      <c r="K270" s="337"/>
      <c r="L270" s="337"/>
      <c r="M270" s="338"/>
    </row>
    <row r="271" spans="1:13" s="94" customFormat="1" ht="12.25" customHeight="1">
      <c r="A271" s="130" t="s">
        <v>112</v>
      </c>
      <c r="C271" s="112"/>
      <c r="D271" s="112"/>
      <c r="E271" s="112"/>
      <c r="F271" s="112"/>
      <c r="G271" s="112"/>
      <c r="H271" s="112"/>
      <c r="I271" s="112"/>
      <c r="J271" s="91"/>
      <c r="K271" s="337"/>
      <c r="L271" s="337"/>
      <c r="M271" s="338"/>
    </row>
    <row r="272" spans="1:13" s="94" customFormat="1" ht="12.25" hidden="1" customHeight="1">
      <c r="A272" s="140" t="s">
        <v>25</v>
      </c>
      <c r="B272" s="111"/>
      <c r="C272" s="112"/>
      <c r="D272" s="112"/>
      <c r="E272" s="112"/>
      <c r="F272" s="112"/>
      <c r="G272" s="112"/>
      <c r="H272" s="112"/>
      <c r="I272" s="112"/>
      <c r="J272" s="91"/>
      <c r="K272" s="337"/>
      <c r="L272" s="337"/>
      <c r="M272" s="338"/>
    </row>
    <row r="273" spans="1:13" s="94" customFormat="1" ht="12.25" customHeight="1">
      <c r="A273" s="140">
        <v>210</v>
      </c>
      <c r="B273" s="111" t="s">
        <v>289</v>
      </c>
      <c r="C273" s="112"/>
      <c r="D273" s="112">
        <v>10000</v>
      </c>
      <c r="E273" s="112">
        <v>44000</v>
      </c>
      <c r="F273" s="112">
        <v>82280</v>
      </c>
      <c r="G273" s="112">
        <v>143748</v>
      </c>
      <c r="H273" s="112">
        <v>204974</v>
      </c>
      <c r="I273" s="112">
        <v>257681.6</v>
      </c>
      <c r="J273" s="91" t="s">
        <v>411</v>
      </c>
      <c r="K273" s="337"/>
      <c r="L273" s="337"/>
      <c r="M273" s="338"/>
    </row>
    <row r="274" spans="1:13" s="94" customFormat="1" ht="12.25" customHeight="1">
      <c r="A274" s="140">
        <v>220</v>
      </c>
      <c r="B274" s="111" t="s">
        <v>290</v>
      </c>
      <c r="C274" s="112"/>
      <c r="D274" s="112">
        <v>12031.666666666701</v>
      </c>
      <c r="E274" s="112">
        <v>0</v>
      </c>
      <c r="F274" s="112">
        <v>0</v>
      </c>
      <c r="G274" s="112">
        <v>0</v>
      </c>
      <c r="H274" s="112">
        <v>0</v>
      </c>
      <c r="I274" s="112">
        <v>0</v>
      </c>
      <c r="J274" s="91" t="s">
        <v>412</v>
      </c>
      <c r="K274" s="337"/>
      <c r="L274" s="337"/>
      <c r="M274" s="338"/>
    </row>
    <row r="275" spans="1:13" s="94" customFormat="1" ht="12.25" customHeight="1">
      <c r="A275" s="140">
        <v>230</v>
      </c>
      <c r="B275" s="111" t="s">
        <v>291</v>
      </c>
      <c r="C275" s="112"/>
      <c r="D275" s="112">
        <v>0</v>
      </c>
      <c r="E275" s="112">
        <v>220500</v>
      </c>
      <c r="F275" s="112">
        <v>364927.5</v>
      </c>
      <c r="G275" s="112">
        <v>580572.82499999995</v>
      </c>
      <c r="H275" s="112">
        <v>777697.50974999997</v>
      </c>
      <c r="I275" s="112">
        <v>913115.93504250003</v>
      </c>
      <c r="J275" s="91" t="s">
        <v>413</v>
      </c>
      <c r="K275" s="337"/>
      <c r="L275" s="337"/>
      <c r="M275" s="338"/>
    </row>
    <row r="276" spans="1:13" s="94" customFormat="1" ht="12.25" customHeight="1">
      <c r="A276" s="140">
        <v>240</v>
      </c>
      <c r="B276" s="111" t="s">
        <v>292</v>
      </c>
      <c r="C276" s="112"/>
      <c r="D276" s="112">
        <v>2813.8575268817199</v>
      </c>
      <c r="E276" s="112">
        <v>9135</v>
      </c>
      <c r="F276" s="112">
        <v>14906</v>
      </c>
      <c r="G276" s="112">
        <v>23486.955000000002</v>
      </c>
      <c r="H276" s="112">
        <v>31337.163649999999</v>
      </c>
      <c r="I276" s="112">
        <v>36699.778559500002</v>
      </c>
      <c r="J276" s="91" t="s">
        <v>414</v>
      </c>
      <c r="K276" s="337"/>
      <c r="L276" s="337"/>
      <c r="M276" s="338"/>
    </row>
    <row r="277" spans="1:13" s="94" customFormat="1" ht="12.25" customHeight="1">
      <c r="A277" s="140">
        <v>260</v>
      </c>
      <c r="B277" s="111" t="s">
        <v>293</v>
      </c>
      <c r="C277" s="112"/>
      <c r="D277" s="314">
        <v>1.5767755045185699E-13</v>
      </c>
      <c r="E277" s="112">
        <v>12486</v>
      </c>
      <c r="F277" s="112">
        <v>21718.68</v>
      </c>
      <c r="G277" s="112">
        <v>35342.820599999999</v>
      </c>
      <c r="H277" s="112">
        <v>47365.342482</v>
      </c>
      <c r="I277" s="112">
        <v>55540.466899680003</v>
      </c>
      <c r="J277" s="91" t="s">
        <v>415</v>
      </c>
      <c r="K277" s="337"/>
      <c r="L277" s="337"/>
      <c r="M277" s="338"/>
    </row>
    <row r="278" spans="1:13" s="94" customFormat="1" ht="12.25" customHeight="1">
      <c r="A278" s="140">
        <v>270</v>
      </c>
      <c r="B278" s="111" t="s">
        <v>294</v>
      </c>
      <c r="C278" s="112"/>
      <c r="D278" s="112">
        <v>3901.77419354839</v>
      </c>
      <c r="E278" s="112">
        <v>11700</v>
      </c>
      <c r="F278" s="112">
        <v>19410</v>
      </c>
      <c r="G278" s="112">
        <v>30360</v>
      </c>
      <c r="H278" s="112">
        <v>39150</v>
      </c>
      <c r="I278" s="112">
        <v>0</v>
      </c>
      <c r="J278" s="91" t="s">
        <v>416</v>
      </c>
      <c r="K278" s="337"/>
      <c r="L278" s="337"/>
      <c r="M278" s="338"/>
    </row>
    <row r="279" spans="1:13" s="94" customFormat="1" ht="12.25" hidden="1" customHeight="1">
      <c r="A279" s="140">
        <v>200</v>
      </c>
      <c r="B279" s="111" t="s">
        <v>295</v>
      </c>
      <c r="C279" s="112"/>
      <c r="D279" s="112"/>
      <c r="E279" s="112"/>
      <c r="F279" s="112"/>
      <c r="G279" s="112"/>
      <c r="H279" s="112"/>
      <c r="I279" s="112"/>
      <c r="J279" s="91"/>
      <c r="K279" s="337"/>
      <c r="L279" s="337"/>
      <c r="M279" s="338"/>
    </row>
    <row r="280" spans="1:13" s="94" customFormat="1" ht="12.25" hidden="1" customHeight="1">
      <c r="A280" s="140">
        <v>230.1</v>
      </c>
      <c r="B280" s="111" t="s">
        <v>296</v>
      </c>
      <c r="C280" s="112"/>
      <c r="D280" s="112">
        <v>0</v>
      </c>
      <c r="E280" s="112">
        <v>0</v>
      </c>
      <c r="F280" s="112">
        <v>0</v>
      </c>
      <c r="G280" s="112">
        <v>0</v>
      </c>
      <c r="H280" s="112">
        <v>0</v>
      </c>
      <c r="I280" s="112">
        <v>0</v>
      </c>
      <c r="J280" s="91"/>
      <c r="K280" s="337"/>
      <c r="L280" s="337"/>
      <c r="M280" s="338"/>
    </row>
    <row r="281" spans="1:13" s="94" customFormat="1" ht="12.25" hidden="1" customHeight="1">
      <c r="A281" s="140">
        <v>250</v>
      </c>
      <c r="B281" s="111" t="s">
        <v>297</v>
      </c>
      <c r="C281" s="112"/>
      <c r="D281" s="112">
        <v>0</v>
      </c>
      <c r="E281" s="112">
        <v>0</v>
      </c>
      <c r="F281" s="112">
        <v>0</v>
      </c>
      <c r="G281" s="112">
        <v>0</v>
      </c>
      <c r="H281" s="112">
        <v>0</v>
      </c>
      <c r="I281" s="112">
        <v>0</v>
      </c>
      <c r="J281" s="91"/>
      <c r="K281" s="337"/>
      <c r="L281" s="337"/>
      <c r="M281" s="338"/>
    </row>
    <row r="282" spans="1:13" s="94" customFormat="1" ht="12.25" hidden="1" customHeight="1">
      <c r="A282" s="140">
        <v>280</v>
      </c>
      <c r="B282" s="111" t="s">
        <v>298</v>
      </c>
      <c r="C282" s="112"/>
      <c r="D282" s="112">
        <v>0</v>
      </c>
      <c r="E282" s="112">
        <v>0</v>
      </c>
      <c r="F282" s="112">
        <v>0</v>
      </c>
      <c r="G282" s="112">
        <v>0</v>
      </c>
      <c r="H282" s="112">
        <v>0</v>
      </c>
      <c r="I282" s="112">
        <v>0</v>
      </c>
      <c r="J282" s="91"/>
      <c r="K282" s="337"/>
      <c r="L282" s="337"/>
      <c r="M282" s="338"/>
    </row>
    <row r="283" spans="1:13" s="94" customFormat="1" ht="12.25" hidden="1" customHeight="1">
      <c r="A283" s="140">
        <v>290</v>
      </c>
      <c r="B283" s="111" t="s">
        <v>299</v>
      </c>
      <c r="C283" s="112">
        <v>0</v>
      </c>
      <c r="D283" s="112">
        <v>0</v>
      </c>
      <c r="E283" s="112">
        <v>0</v>
      </c>
      <c r="F283" s="112">
        <v>0</v>
      </c>
      <c r="G283" s="112">
        <v>0</v>
      </c>
      <c r="H283" s="112">
        <v>0</v>
      </c>
      <c r="I283" s="112">
        <v>0</v>
      </c>
      <c r="J283" s="91"/>
      <c r="K283" s="337"/>
      <c r="L283" s="337"/>
      <c r="M283" s="338"/>
    </row>
    <row r="284" spans="1:13" s="94" customFormat="1" ht="12.25" hidden="1" customHeight="1">
      <c r="A284" s="140"/>
      <c r="B284" s="111"/>
      <c r="C284" s="112"/>
      <c r="D284" s="112"/>
      <c r="E284" s="112"/>
      <c r="F284" s="112"/>
      <c r="G284" s="112"/>
      <c r="H284" s="112"/>
      <c r="I284" s="112"/>
      <c r="J284" s="91"/>
      <c r="K284" s="337"/>
      <c r="L284" s="337"/>
      <c r="M284" s="338"/>
    </row>
    <row r="285" spans="1:13" s="95" customFormat="1" ht="12.25" customHeight="1">
      <c r="A285" s="100"/>
      <c r="B285" s="130" t="s">
        <v>477</v>
      </c>
      <c r="C285" s="113">
        <f t="shared" ref="C285:I285" si="40">SUM(C272:C284)</f>
        <v>0</v>
      </c>
      <c r="D285" s="113">
        <f t="shared" si="40"/>
        <v>28747.298387096809</v>
      </c>
      <c r="E285" s="113">
        <f t="shared" si="40"/>
        <v>297821</v>
      </c>
      <c r="F285" s="113">
        <f t="shared" si="40"/>
        <v>503242.18</v>
      </c>
      <c r="G285" s="113">
        <f t="shared" si="40"/>
        <v>813510.60059999989</v>
      </c>
      <c r="H285" s="113">
        <f t="shared" si="40"/>
        <v>1100524.0158819999</v>
      </c>
      <c r="I285" s="113">
        <f t="shared" si="40"/>
        <v>1263037.78050168</v>
      </c>
      <c r="J285" s="101"/>
      <c r="K285" s="339"/>
      <c r="L285" s="339"/>
      <c r="M285" s="340"/>
    </row>
    <row r="286" spans="1:13" s="94" customFormat="1" ht="12.25" customHeight="1">
      <c r="A286" s="100"/>
      <c r="B286" s="111"/>
      <c r="C286" s="112"/>
      <c r="D286" s="112"/>
      <c r="E286" s="112"/>
      <c r="F286" s="112"/>
      <c r="G286" s="112"/>
      <c r="H286" s="112"/>
      <c r="I286" s="112"/>
      <c r="J286" s="91"/>
      <c r="K286" s="337"/>
      <c r="L286" s="337"/>
      <c r="M286" s="338"/>
    </row>
    <row r="287" spans="1:13" s="94" customFormat="1" ht="12.25" customHeight="1">
      <c r="A287" s="130" t="s">
        <v>122</v>
      </c>
      <c r="C287" s="112"/>
      <c r="D287" s="112"/>
      <c r="E287" s="112"/>
      <c r="F287" s="112"/>
      <c r="G287" s="112"/>
      <c r="H287" s="112"/>
      <c r="I287" s="112"/>
      <c r="J287" s="91"/>
      <c r="K287" s="337"/>
      <c r="L287" s="337"/>
      <c r="M287" s="338"/>
    </row>
    <row r="288" spans="1:13" s="94" customFormat="1" ht="12.25" hidden="1" customHeight="1">
      <c r="A288" s="140" t="s">
        <v>25</v>
      </c>
      <c r="B288" s="111"/>
      <c r="C288" s="112"/>
      <c r="D288" s="112"/>
      <c r="E288" s="112"/>
      <c r="F288" s="112"/>
      <c r="G288" s="112"/>
      <c r="H288" s="112"/>
      <c r="I288" s="112"/>
      <c r="J288" s="91"/>
      <c r="K288" s="337"/>
      <c r="L288" s="337"/>
      <c r="M288" s="338"/>
    </row>
    <row r="289" spans="1:13" s="94" customFormat="1" ht="12.25" hidden="1" customHeight="1">
      <c r="A289" s="140">
        <v>300</v>
      </c>
      <c r="B289" s="111" t="s">
        <v>122</v>
      </c>
      <c r="C289" s="112"/>
      <c r="D289" s="112">
        <v>0</v>
      </c>
      <c r="E289" s="112">
        <v>0</v>
      </c>
      <c r="F289" s="112">
        <v>0</v>
      </c>
      <c r="G289" s="112">
        <v>0</v>
      </c>
      <c r="H289" s="112">
        <v>0</v>
      </c>
      <c r="I289" s="112">
        <v>0</v>
      </c>
      <c r="J289" s="91"/>
      <c r="K289" s="337"/>
      <c r="L289" s="337"/>
      <c r="M289" s="338"/>
    </row>
    <row r="290" spans="1:13" s="94" customFormat="1" ht="12.25" customHeight="1">
      <c r="A290" s="140">
        <v>310</v>
      </c>
      <c r="B290" s="111" t="s">
        <v>300</v>
      </c>
      <c r="C290" s="112">
        <v>0</v>
      </c>
      <c r="D290" s="112">
        <v>3194</v>
      </c>
      <c r="E290" s="112">
        <v>3500</v>
      </c>
      <c r="F290" s="112">
        <v>5600</v>
      </c>
      <c r="G290" s="112">
        <v>8600</v>
      </c>
      <c r="H290" s="112">
        <v>500</v>
      </c>
      <c r="I290" s="112">
        <v>500</v>
      </c>
      <c r="J290" s="91"/>
      <c r="K290" s="337"/>
      <c r="L290" s="337"/>
      <c r="M290" s="338"/>
    </row>
    <row r="291" spans="1:13" s="94" customFormat="1" ht="12.25" customHeight="1">
      <c r="A291" s="140">
        <v>320</v>
      </c>
      <c r="B291" s="111" t="s">
        <v>301</v>
      </c>
      <c r="C291" s="112">
        <v>0</v>
      </c>
      <c r="D291" s="112">
        <v>5000</v>
      </c>
      <c r="E291" s="112">
        <v>111500</v>
      </c>
      <c r="F291" s="112">
        <v>112500</v>
      </c>
      <c r="G291" s="112">
        <v>69000</v>
      </c>
      <c r="H291" s="112">
        <v>90000</v>
      </c>
      <c r="I291" s="112">
        <v>105000</v>
      </c>
      <c r="J291" s="91"/>
      <c r="K291" s="337"/>
      <c r="L291" s="337"/>
      <c r="M291" s="338"/>
    </row>
    <row r="292" spans="1:13" s="94" customFormat="1" ht="12.25" customHeight="1">
      <c r="A292" s="140">
        <v>330</v>
      </c>
      <c r="B292" s="111" t="s">
        <v>302</v>
      </c>
      <c r="C292" s="112">
        <v>0</v>
      </c>
      <c r="D292" s="112">
        <v>1097</v>
      </c>
      <c r="E292" s="112">
        <v>0</v>
      </c>
      <c r="F292" s="112">
        <v>0</v>
      </c>
      <c r="G292" s="112">
        <v>0</v>
      </c>
      <c r="H292" s="112">
        <v>0</v>
      </c>
      <c r="I292" s="112">
        <v>0</v>
      </c>
      <c r="J292" s="91"/>
      <c r="K292" s="337"/>
      <c r="L292" s="337"/>
      <c r="M292" s="338"/>
    </row>
    <row r="293" spans="1:13" s="94" customFormat="1" ht="12.25" customHeight="1">
      <c r="A293" s="140">
        <v>331</v>
      </c>
      <c r="B293" s="111" t="s">
        <v>303</v>
      </c>
      <c r="C293" s="112">
        <v>0</v>
      </c>
      <c r="D293" s="112">
        <v>29578</v>
      </c>
      <c r="E293" s="112">
        <v>13800</v>
      </c>
      <c r="F293" s="112">
        <v>20025</v>
      </c>
      <c r="G293" s="112">
        <v>20025</v>
      </c>
      <c r="H293" s="112">
        <v>20025</v>
      </c>
      <c r="I293" s="112">
        <v>19425</v>
      </c>
      <c r="J293" s="91" t="s">
        <v>417</v>
      </c>
      <c r="K293" s="337"/>
      <c r="L293" s="337"/>
      <c r="M293" s="338"/>
    </row>
    <row r="294" spans="1:13" s="94" customFormat="1" ht="12.25" hidden="1" customHeight="1">
      <c r="A294" s="140">
        <v>332</v>
      </c>
      <c r="B294" s="111" t="s">
        <v>304</v>
      </c>
      <c r="C294" s="112"/>
      <c r="D294" s="112">
        <v>0</v>
      </c>
      <c r="E294" s="112">
        <v>0</v>
      </c>
      <c r="F294" s="112">
        <v>0</v>
      </c>
      <c r="G294" s="112">
        <v>0</v>
      </c>
      <c r="H294" s="112">
        <v>0</v>
      </c>
      <c r="I294" s="112">
        <v>0</v>
      </c>
      <c r="J294" s="91"/>
      <c r="K294" s="337"/>
      <c r="L294" s="337"/>
      <c r="M294" s="338"/>
    </row>
    <row r="295" spans="1:13" s="94" customFormat="1" ht="12.25" hidden="1" customHeight="1">
      <c r="A295" s="140">
        <v>333</v>
      </c>
      <c r="B295" s="111" t="s">
        <v>305</v>
      </c>
      <c r="C295" s="112"/>
      <c r="D295" s="112">
        <v>0</v>
      </c>
      <c r="E295" s="112">
        <v>0</v>
      </c>
      <c r="F295" s="112">
        <v>0</v>
      </c>
      <c r="G295" s="112">
        <v>0</v>
      </c>
      <c r="H295" s="112">
        <v>0</v>
      </c>
      <c r="I295" s="112">
        <v>0</v>
      </c>
      <c r="J295" s="91"/>
      <c r="K295" s="337"/>
      <c r="L295" s="337"/>
      <c r="M295" s="338"/>
    </row>
    <row r="296" spans="1:13" s="94" customFormat="1" ht="12.25" customHeight="1">
      <c r="A296" s="140">
        <v>334</v>
      </c>
      <c r="B296" s="111" t="s">
        <v>306</v>
      </c>
      <c r="C296" s="112">
        <v>0</v>
      </c>
      <c r="D296" s="112">
        <v>525</v>
      </c>
      <c r="E296" s="112">
        <v>0</v>
      </c>
      <c r="F296" s="112">
        <v>0</v>
      </c>
      <c r="G296" s="112">
        <v>0</v>
      </c>
      <c r="H296" s="112">
        <v>0</v>
      </c>
      <c r="I296" s="112">
        <v>0</v>
      </c>
      <c r="J296" s="91"/>
      <c r="K296" s="337"/>
      <c r="L296" s="337"/>
      <c r="M296" s="338"/>
    </row>
    <row r="297" spans="1:13" s="94" customFormat="1" ht="12.25" customHeight="1">
      <c r="A297" s="140">
        <v>335</v>
      </c>
      <c r="B297" s="111" t="s">
        <v>307</v>
      </c>
      <c r="C297" s="112">
        <v>0</v>
      </c>
      <c r="D297" s="112">
        <v>7800</v>
      </c>
      <c r="E297" s="112">
        <v>1181.25</v>
      </c>
      <c r="F297" s="112">
        <v>0</v>
      </c>
      <c r="G297" s="112">
        <v>0</v>
      </c>
      <c r="H297" s="112">
        <v>0</v>
      </c>
      <c r="I297" s="112">
        <v>0</v>
      </c>
      <c r="J297" s="91"/>
      <c r="K297" s="337"/>
      <c r="L297" s="337"/>
      <c r="M297" s="338"/>
    </row>
    <row r="298" spans="1:13" s="94" customFormat="1" ht="12.25" hidden="1" customHeight="1">
      <c r="A298" s="140">
        <v>336</v>
      </c>
      <c r="B298" s="111" t="s">
        <v>308</v>
      </c>
      <c r="C298" s="112"/>
      <c r="D298" s="112">
        <v>0</v>
      </c>
      <c r="E298" s="112">
        <v>0</v>
      </c>
      <c r="F298" s="112">
        <v>0</v>
      </c>
      <c r="G298" s="112">
        <v>0</v>
      </c>
      <c r="H298" s="112">
        <v>0</v>
      </c>
      <c r="I298" s="112">
        <v>0</v>
      </c>
      <c r="J298" s="91"/>
      <c r="K298" s="337"/>
      <c r="L298" s="337"/>
      <c r="M298" s="338"/>
    </row>
    <row r="299" spans="1:13" s="94" customFormat="1" ht="12.25" hidden="1" customHeight="1">
      <c r="A299" s="140">
        <v>337</v>
      </c>
      <c r="B299" s="111" t="s">
        <v>309</v>
      </c>
      <c r="C299" s="112"/>
      <c r="D299" s="112">
        <v>0</v>
      </c>
      <c r="E299" s="112">
        <v>0</v>
      </c>
      <c r="F299" s="112">
        <v>0</v>
      </c>
      <c r="G299" s="112">
        <v>0</v>
      </c>
      <c r="H299" s="112">
        <v>0</v>
      </c>
      <c r="I299" s="112">
        <v>0</v>
      </c>
      <c r="J299" s="91"/>
      <c r="K299" s="337"/>
      <c r="L299" s="337"/>
      <c r="M299" s="338"/>
    </row>
    <row r="300" spans="1:13" s="94" customFormat="1" ht="12.25" hidden="1" customHeight="1">
      <c r="A300" s="140">
        <v>338</v>
      </c>
      <c r="B300" s="111" t="s">
        <v>310</v>
      </c>
      <c r="C300" s="112"/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91"/>
      <c r="K300" s="337"/>
      <c r="L300" s="337"/>
      <c r="M300" s="338"/>
    </row>
    <row r="301" spans="1:13" s="94" customFormat="1" ht="12.25" hidden="1" customHeight="1">
      <c r="A301" s="140">
        <v>339</v>
      </c>
      <c r="B301" s="111" t="s">
        <v>311</v>
      </c>
      <c r="C301" s="112"/>
      <c r="D301" s="112">
        <v>0</v>
      </c>
      <c r="E301" s="112">
        <v>0</v>
      </c>
      <c r="F301" s="112">
        <v>0</v>
      </c>
      <c r="G301" s="112">
        <v>0</v>
      </c>
      <c r="H301" s="112">
        <v>0</v>
      </c>
      <c r="I301" s="112">
        <v>0</v>
      </c>
      <c r="J301" s="91"/>
      <c r="K301" s="337"/>
      <c r="L301" s="337"/>
      <c r="M301" s="338"/>
    </row>
    <row r="302" spans="1:13" s="94" customFormat="1" ht="12.25" customHeight="1">
      <c r="A302" s="140">
        <v>340</v>
      </c>
      <c r="B302" s="111" t="s">
        <v>312</v>
      </c>
      <c r="C302" s="112">
        <v>0</v>
      </c>
      <c r="D302" s="112">
        <v>20230</v>
      </c>
      <c r="E302" s="112">
        <v>18000</v>
      </c>
      <c r="F302" s="112">
        <v>40000</v>
      </c>
      <c r="G302" s="112">
        <v>41750</v>
      </c>
      <c r="H302" s="112">
        <v>43587.5</v>
      </c>
      <c r="I302" s="112">
        <v>45516.875</v>
      </c>
      <c r="J302" s="91"/>
      <c r="K302" s="337"/>
      <c r="L302" s="337"/>
      <c r="M302" s="338"/>
    </row>
    <row r="303" spans="1:13" s="94" customFormat="1" ht="12.25" customHeight="1">
      <c r="A303" s="140">
        <v>340.1</v>
      </c>
      <c r="B303" s="111" t="s">
        <v>313</v>
      </c>
      <c r="C303" s="112"/>
      <c r="D303" s="112">
        <v>27900</v>
      </c>
      <c r="E303" s="112">
        <v>70000</v>
      </c>
      <c r="F303" s="112">
        <v>74500</v>
      </c>
      <c r="G303" s="112">
        <v>78970</v>
      </c>
      <c r="H303" s="112">
        <v>83708.2</v>
      </c>
      <c r="I303" s="112">
        <v>88730.691999999995</v>
      </c>
      <c r="J303" s="91" t="s">
        <v>418</v>
      </c>
      <c r="K303" s="337"/>
      <c r="L303" s="337"/>
      <c r="M303" s="338"/>
    </row>
    <row r="304" spans="1:13" s="94" customFormat="1" ht="12.25" customHeight="1">
      <c r="A304" s="140">
        <v>345</v>
      </c>
      <c r="B304" s="111" t="s">
        <v>314</v>
      </c>
      <c r="C304" s="112">
        <v>0</v>
      </c>
      <c r="D304" s="112">
        <v>109694.8</v>
      </c>
      <c r="E304" s="112">
        <v>5000</v>
      </c>
      <c r="F304" s="112">
        <v>4000</v>
      </c>
      <c r="G304" s="112">
        <v>4000</v>
      </c>
      <c r="H304" s="112">
        <v>4000</v>
      </c>
      <c r="I304" s="112">
        <v>4000</v>
      </c>
      <c r="J304" s="91"/>
      <c r="K304" s="337"/>
      <c r="L304" s="337"/>
      <c r="M304" s="338"/>
    </row>
    <row r="305" spans="1:13" s="94" customFormat="1" ht="12.25" customHeight="1">
      <c r="A305" s="140">
        <v>350</v>
      </c>
      <c r="B305" s="111" t="s">
        <v>315</v>
      </c>
      <c r="C305" s="112">
        <v>0</v>
      </c>
      <c r="D305" s="112">
        <v>2324</v>
      </c>
      <c r="E305" s="112">
        <v>9600</v>
      </c>
      <c r="F305" s="112">
        <v>9600</v>
      </c>
      <c r="G305" s="112">
        <v>9600</v>
      </c>
      <c r="H305" s="112">
        <v>9600</v>
      </c>
      <c r="I305" s="112">
        <v>9600</v>
      </c>
      <c r="J305" s="91" t="s">
        <v>419</v>
      </c>
      <c r="K305" s="337"/>
      <c r="L305" s="337"/>
      <c r="M305" s="338"/>
    </row>
    <row r="306" spans="1:13" s="94" customFormat="1" ht="12.25" customHeight="1">
      <c r="A306" s="140">
        <v>351</v>
      </c>
      <c r="B306" s="111" t="s">
        <v>316</v>
      </c>
      <c r="C306" s="112">
        <v>0</v>
      </c>
      <c r="D306" s="112">
        <v>0</v>
      </c>
      <c r="E306" s="112">
        <v>6400</v>
      </c>
      <c r="F306" s="112">
        <v>10000</v>
      </c>
      <c r="G306" s="112">
        <v>13000</v>
      </c>
      <c r="H306" s="112">
        <v>17000</v>
      </c>
      <c r="I306" s="112">
        <v>20000</v>
      </c>
      <c r="J306" s="91" t="s">
        <v>420</v>
      </c>
      <c r="K306" s="337"/>
      <c r="L306" s="337"/>
      <c r="M306" s="338"/>
    </row>
    <row r="307" spans="1:13" s="94" customFormat="1" ht="12.25" customHeight="1">
      <c r="A307" s="140">
        <v>352</v>
      </c>
      <c r="B307" s="111" t="s">
        <v>317</v>
      </c>
      <c r="C307" s="112">
        <v>0</v>
      </c>
      <c r="D307" s="112">
        <v>300</v>
      </c>
      <c r="E307" s="112">
        <v>0</v>
      </c>
      <c r="F307" s="112">
        <v>0</v>
      </c>
      <c r="G307" s="112">
        <v>0</v>
      </c>
      <c r="H307" s="112">
        <v>0</v>
      </c>
      <c r="I307" s="112">
        <v>0</v>
      </c>
      <c r="J307" s="91"/>
      <c r="K307" s="337"/>
      <c r="L307" s="337"/>
      <c r="M307" s="338"/>
    </row>
    <row r="308" spans="1:13" s="94" customFormat="1" ht="12.25" hidden="1" customHeight="1">
      <c r="A308" s="140">
        <v>360</v>
      </c>
      <c r="B308" s="111" t="s">
        <v>318</v>
      </c>
      <c r="C308" s="112"/>
      <c r="D308" s="112">
        <v>0</v>
      </c>
      <c r="E308" s="112">
        <v>0</v>
      </c>
      <c r="F308" s="112">
        <v>0</v>
      </c>
      <c r="G308" s="112">
        <v>0</v>
      </c>
      <c r="H308" s="112">
        <v>0</v>
      </c>
      <c r="I308" s="112">
        <v>0</v>
      </c>
      <c r="J308" s="91"/>
      <c r="K308" s="337"/>
      <c r="L308" s="337"/>
      <c r="M308" s="338"/>
    </row>
    <row r="309" spans="1:13" s="94" customFormat="1" ht="12.25" hidden="1" customHeight="1">
      <c r="A309" s="140"/>
      <c r="B309" s="111"/>
      <c r="C309" s="112"/>
      <c r="D309" s="112"/>
      <c r="E309" s="112"/>
      <c r="F309" s="112"/>
      <c r="G309" s="112"/>
      <c r="H309" s="112"/>
      <c r="I309" s="112"/>
      <c r="J309" s="91"/>
      <c r="K309" s="337"/>
      <c r="L309" s="337"/>
      <c r="M309" s="338"/>
    </row>
    <row r="310" spans="1:13" s="95" customFormat="1" ht="12.25" customHeight="1">
      <c r="A310" s="100"/>
      <c r="B310" s="130" t="s">
        <v>478</v>
      </c>
      <c r="C310" s="113">
        <f t="shared" ref="C310:I310" si="41">SUM(C288:C309)</f>
        <v>0</v>
      </c>
      <c r="D310" s="113">
        <f t="shared" si="41"/>
        <v>207642.8</v>
      </c>
      <c r="E310" s="113">
        <f t="shared" si="41"/>
        <v>238981.25</v>
      </c>
      <c r="F310" s="113">
        <f t="shared" si="41"/>
        <v>276225</v>
      </c>
      <c r="G310" s="113">
        <f t="shared" si="41"/>
        <v>244945</v>
      </c>
      <c r="H310" s="113">
        <f t="shared" si="41"/>
        <v>268420.7</v>
      </c>
      <c r="I310" s="113">
        <f t="shared" si="41"/>
        <v>292772.56699999998</v>
      </c>
      <c r="J310" s="101"/>
      <c r="K310" s="339"/>
      <c r="L310" s="339"/>
      <c r="M310" s="340"/>
    </row>
    <row r="311" spans="1:13" s="94" customFormat="1" ht="12.25" customHeight="1">
      <c r="A311" s="100"/>
      <c r="B311" s="114"/>
      <c r="C311" s="112"/>
      <c r="D311" s="112"/>
      <c r="E311" s="112"/>
      <c r="F311" s="112"/>
      <c r="G311" s="112"/>
      <c r="H311" s="112"/>
      <c r="I311" s="112"/>
      <c r="J311" s="91"/>
      <c r="K311" s="337"/>
      <c r="L311" s="337"/>
      <c r="M311" s="338"/>
    </row>
    <row r="312" spans="1:13" s="94" customFormat="1" ht="12.25" customHeight="1">
      <c r="A312" s="130" t="s">
        <v>123</v>
      </c>
      <c r="C312" s="112"/>
      <c r="D312" s="112"/>
      <c r="E312" s="112"/>
      <c r="F312" s="112"/>
      <c r="G312" s="112"/>
      <c r="H312" s="112"/>
      <c r="I312" s="112"/>
      <c r="J312" s="91"/>
      <c r="K312" s="337"/>
      <c r="L312" s="337"/>
      <c r="M312" s="338"/>
    </row>
    <row r="313" spans="1:13" s="94" customFormat="1" ht="12.25" hidden="1" customHeight="1">
      <c r="A313" s="140" t="s">
        <v>25</v>
      </c>
      <c r="B313" s="111"/>
      <c r="C313" s="112"/>
      <c r="D313" s="112"/>
      <c r="E313" s="112"/>
      <c r="F313" s="112"/>
      <c r="G313" s="112"/>
      <c r="H313" s="112"/>
      <c r="I313" s="112"/>
      <c r="J313" s="91"/>
      <c r="K313" s="337"/>
      <c r="L313" s="337"/>
      <c r="M313" s="338"/>
    </row>
    <row r="314" spans="1:13" s="94" customFormat="1" ht="12.25" hidden="1" customHeight="1">
      <c r="A314" s="140">
        <v>400</v>
      </c>
      <c r="B314" s="111" t="s">
        <v>123</v>
      </c>
      <c r="C314" s="112"/>
      <c r="D314" s="112">
        <v>0</v>
      </c>
      <c r="E314" s="112">
        <v>0</v>
      </c>
      <c r="F314" s="112">
        <v>0</v>
      </c>
      <c r="G314" s="112">
        <v>0</v>
      </c>
      <c r="H314" s="112">
        <v>0</v>
      </c>
      <c r="I314" s="112">
        <v>0</v>
      </c>
      <c r="J314" s="91"/>
      <c r="K314" s="337"/>
      <c r="L314" s="337"/>
      <c r="M314" s="338"/>
    </row>
    <row r="315" spans="1:13" s="94" customFormat="1" ht="12.25" customHeight="1">
      <c r="A315" s="140">
        <v>410</v>
      </c>
      <c r="B315" s="111" t="s">
        <v>319</v>
      </c>
      <c r="C315" s="112">
        <v>0</v>
      </c>
      <c r="D315" s="112">
        <v>4000</v>
      </c>
      <c r="E315" s="112">
        <v>36000</v>
      </c>
      <c r="F315" s="112">
        <v>43200</v>
      </c>
      <c r="G315" s="112">
        <v>51840</v>
      </c>
      <c r="H315" s="112">
        <v>62208</v>
      </c>
      <c r="I315" s="112">
        <v>74649.600000000006</v>
      </c>
      <c r="J315" s="91" t="s">
        <v>421</v>
      </c>
      <c r="K315" s="337"/>
      <c r="L315" s="337"/>
      <c r="M315" s="338"/>
    </row>
    <row r="316" spans="1:13" s="94" customFormat="1" ht="12.25" hidden="1" customHeight="1">
      <c r="A316" s="140">
        <v>411</v>
      </c>
      <c r="B316" s="111" t="s">
        <v>320</v>
      </c>
      <c r="C316" s="112"/>
      <c r="D316" s="112">
        <v>0</v>
      </c>
      <c r="E316" s="112">
        <v>0</v>
      </c>
      <c r="F316" s="112">
        <v>0</v>
      </c>
      <c r="G316" s="112">
        <v>0</v>
      </c>
      <c r="H316" s="112">
        <v>0</v>
      </c>
      <c r="I316" s="112">
        <v>0</v>
      </c>
      <c r="J316" s="91"/>
      <c r="K316" s="337"/>
      <c r="L316" s="337"/>
      <c r="M316" s="338"/>
    </row>
    <row r="317" spans="1:13" s="94" customFormat="1" ht="12.25" hidden="1" customHeight="1">
      <c r="A317" s="140">
        <v>420</v>
      </c>
      <c r="B317" s="111" t="s">
        <v>321</v>
      </c>
      <c r="C317" s="112"/>
      <c r="D317" s="112">
        <v>0</v>
      </c>
      <c r="E317" s="112">
        <v>0</v>
      </c>
      <c r="F317" s="112">
        <v>0</v>
      </c>
      <c r="G317" s="112">
        <v>0</v>
      </c>
      <c r="H317" s="112">
        <v>0</v>
      </c>
      <c r="I317" s="112">
        <v>0</v>
      </c>
      <c r="J317" s="91"/>
      <c r="K317" s="337"/>
      <c r="L317" s="337"/>
      <c r="M317" s="338"/>
    </row>
    <row r="318" spans="1:13" s="94" customFormat="1" ht="12.25" customHeight="1">
      <c r="A318" s="140">
        <v>421</v>
      </c>
      <c r="B318" s="111" t="s">
        <v>322</v>
      </c>
      <c r="C318" s="112"/>
      <c r="D318" s="112">
        <v>0</v>
      </c>
      <c r="E318" s="112">
        <v>4200</v>
      </c>
      <c r="F318" s="112">
        <v>4800</v>
      </c>
      <c r="G318" s="112">
        <v>5280</v>
      </c>
      <c r="H318" s="112">
        <v>5808</v>
      </c>
      <c r="I318" s="112">
        <v>6388.8</v>
      </c>
      <c r="J318" s="91" t="s">
        <v>422</v>
      </c>
      <c r="K318" s="337"/>
      <c r="L318" s="337"/>
      <c r="M318" s="338"/>
    </row>
    <row r="319" spans="1:13" s="94" customFormat="1" ht="12.25" customHeight="1">
      <c r="A319" s="140">
        <v>422</v>
      </c>
      <c r="B319" s="111" t="s">
        <v>323</v>
      </c>
      <c r="C319" s="112">
        <v>0</v>
      </c>
      <c r="D319" s="112">
        <v>0</v>
      </c>
      <c r="E319" s="112">
        <v>24000</v>
      </c>
      <c r="F319" s="112">
        <v>28800</v>
      </c>
      <c r="G319" s="112">
        <v>34560</v>
      </c>
      <c r="H319" s="112">
        <v>41472</v>
      </c>
      <c r="I319" s="112">
        <v>49766.400000000001</v>
      </c>
      <c r="J319" s="91" t="s">
        <v>423</v>
      </c>
      <c r="K319" s="337"/>
      <c r="L319" s="337"/>
      <c r="M319" s="338"/>
    </row>
    <row r="320" spans="1:13" s="94" customFormat="1" ht="12.25" customHeight="1">
      <c r="A320" s="140">
        <v>430</v>
      </c>
      <c r="B320" s="111" t="s">
        <v>324</v>
      </c>
      <c r="C320" s="112">
        <v>0</v>
      </c>
      <c r="D320" s="112">
        <v>0</v>
      </c>
      <c r="E320" s="112">
        <v>0</v>
      </c>
      <c r="F320" s="112">
        <v>5000</v>
      </c>
      <c r="G320" s="112">
        <v>5000</v>
      </c>
      <c r="H320" s="112">
        <v>5000</v>
      </c>
      <c r="I320" s="112">
        <v>5000</v>
      </c>
      <c r="J320" s="91"/>
      <c r="K320" s="337"/>
      <c r="L320" s="337"/>
      <c r="M320" s="338"/>
    </row>
    <row r="321" spans="1:13" s="94" customFormat="1" ht="12.25" hidden="1" customHeight="1">
      <c r="A321" s="140">
        <v>431</v>
      </c>
      <c r="B321" s="111" t="s">
        <v>325</v>
      </c>
      <c r="C321" s="112"/>
      <c r="D321" s="112">
        <v>0</v>
      </c>
      <c r="E321" s="112">
        <v>0</v>
      </c>
      <c r="F321" s="112">
        <v>0</v>
      </c>
      <c r="G321" s="112">
        <v>0</v>
      </c>
      <c r="H321" s="112">
        <v>0</v>
      </c>
      <c r="I321" s="112">
        <v>0</v>
      </c>
      <c r="J321" s="91"/>
      <c r="K321" s="337"/>
      <c r="L321" s="337"/>
      <c r="M321" s="338"/>
    </row>
    <row r="322" spans="1:13" s="94" customFormat="1" ht="12.25" hidden="1" customHeight="1">
      <c r="A322" s="140">
        <v>432</v>
      </c>
      <c r="B322" s="111" t="s">
        <v>326</v>
      </c>
      <c r="C322" s="112"/>
      <c r="D322" s="112">
        <v>0</v>
      </c>
      <c r="E322" s="112">
        <v>0</v>
      </c>
      <c r="F322" s="112">
        <v>0</v>
      </c>
      <c r="G322" s="112">
        <v>0</v>
      </c>
      <c r="H322" s="112">
        <v>0</v>
      </c>
      <c r="I322" s="112">
        <v>0</v>
      </c>
      <c r="J322" s="91"/>
      <c r="K322" s="337"/>
      <c r="L322" s="337"/>
      <c r="M322" s="338"/>
    </row>
    <row r="323" spans="1:13" s="94" customFormat="1" ht="12.25" customHeight="1">
      <c r="A323" s="140">
        <v>440</v>
      </c>
      <c r="B323" s="111" t="s">
        <v>327</v>
      </c>
      <c r="C323" s="112">
        <v>0</v>
      </c>
      <c r="D323" s="112">
        <v>3338</v>
      </c>
      <c r="E323" s="112">
        <v>0</v>
      </c>
      <c r="F323" s="112">
        <v>0</v>
      </c>
      <c r="G323" s="112">
        <v>0</v>
      </c>
      <c r="H323" s="112">
        <v>0</v>
      </c>
      <c r="I323" s="112">
        <v>0</v>
      </c>
      <c r="J323" s="91"/>
      <c r="K323" s="337"/>
      <c r="L323" s="337"/>
      <c r="M323" s="338"/>
    </row>
    <row r="324" spans="1:13" s="94" customFormat="1" ht="12.25" customHeight="1">
      <c r="A324" s="140">
        <v>441</v>
      </c>
      <c r="B324" s="111" t="s">
        <v>328</v>
      </c>
      <c r="C324" s="112">
        <v>0</v>
      </c>
      <c r="D324" s="112">
        <v>121140</v>
      </c>
      <c r="E324" s="112">
        <v>324480</v>
      </c>
      <c r="F324" s="112">
        <v>337452</v>
      </c>
      <c r="G324" s="112">
        <v>650000.15</v>
      </c>
      <c r="H324" s="112">
        <v>850000.15</v>
      </c>
      <c r="I324" s="112">
        <v>1000000</v>
      </c>
      <c r="J324" s="91"/>
      <c r="K324" s="337"/>
      <c r="L324" s="337"/>
      <c r="M324" s="338"/>
    </row>
    <row r="325" spans="1:13" s="94" customFormat="1" ht="12.25" hidden="1" customHeight="1">
      <c r="A325" s="140">
        <v>442</v>
      </c>
      <c r="B325" s="111" t="s">
        <v>329</v>
      </c>
      <c r="C325" s="112"/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91"/>
      <c r="K325" s="337"/>
      <c r="L325" s="337"/>
      <c r="M325" s="338"/>
    </row>
    <row r="326" spans="1:13" s="94" customFormat="1" ht="12.25" customHeight="1">
      <c r="A326" s="140">
        <v>443</v>
      </c>
      <c r="B326" s="111" t="s">
        <v>330</v>
      </c>
      <c r="C326" s="112">
        <v>0</v>
      </c>
      <c r="D326" s="112">
        <v>0</v>
      </c>
      <c r="E326" s="112">
        <v>7600</v>
      </c>
      <c r="F326" s="112">
        <v>8500</v>
      </c>
      <c r="G326" s="112">
        <v>17650</v>
      </c>
      <c r="H326" s="112">
        <v>18650</v>
      </c>
      <c r="I326" s="112">
        <v>19400</v>
      </c>
      <c r="J326" s="91" t="s">
        <v>424</v>
      </c>
      <c r="K326" s="337"/>
      <c r="L326" s="337"/>
      <c r="M326" s="338"/>
    </row>
    <row r="327" spans="1:13" s="94" customFormat="1" ht="12.25" hidden="1" customHeight="1">
      <c r="A327" s="140">
        <v>444</v>
      </c>
      <c r="B327" s="111" t="s">
        <v>331</v>
      </c>
      <c r="C327" s="112"/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91"/>
      <c r="K327" s="337"/>
      <c r="L327" s="337"/>
      <c r="M327" s="338"/>
    </row>
    <row r="328" spans="1:13" s="94" customFormat="1" ht="12.25" hidden="1" customHeight="1">
      <c r="A328" s="140">
        <v>445</v>
      </c>
      <c r="B328" s="111" t="s">
        <v>332</v>
      </c>
      <c r="C328" s="112"/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91"/>
      <c r="K328" s="337"/>
      <c r="L328" s="337"/>
      <c r="M328" s="338"/>
    </row>
    <row r="329" spans="1:13" s="94" customFormat="1" ht="12.25" hidden="1" customHeight="1">
      <c r="A329" s="140">
        <v>450</v>
      </c>
      <c r="B329" s="111" t="s">
        <v>333</v>
      </c>
      <c r="C329" s="112"/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91"/>
      <c r="K329" s="337"/>
      <c r="L329" s="337"/>
      <c r="M329" s="338"/>
    </row>
    <row r="330" spans="1:13" s="94" customFormat="1" ht="12.25" hidden="1" customHeight="1">
      <c r="A330" s="140">
        <v>490</v>
      </c>
      <c r="B330" s="111" t="s">
        <v>334</v>
      </c>
      <c r="C330" s="112"/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91"/>
      <c r="K330" s="337"/>
      <c r="L330" s="337"/>
      <c r="M330" s="338"/>
    </row>
    <row r="331" spans="1:13" s="94" customFormat="1" ht="12.25" hidden="1" customHeight="1">
      <c r="A331" s="140"/>
      <c r="B331" s="111"/>
      <c r="C331" s="112"/>
      <c r="D331" s="112"/>
      <c r="E331" s="112"/>
      <c r="F331" s="112"/>
      <c r="G331" s="112"/>
      <c r="H331" s="112"/>
      <c r="I331" s="112"/>
      <c r="J331" s="91"/>
      <c r="K331" s="337"/>
      <c r="L331" s="337"/>
      <c r="M331" s="338"/>
    </row>
    <row r="332" spans="1:13" s="95" customFormat="1" ht="12.25" customHeight="1">
      <c r="A332" s="100"/>
      <c r="B332" s="130" t="s">
        <v>479</v>
      </c>
      <c r="C332" s="113">
        <f t="shared" ref="C332:I332" si="42">SUM(C313:C331)</f>
        <v>0</v>
      </c>
      <c r="D332" s="113">
        <f t="shared" si="42"/>
        <v>128478</v>
      </c>
      <c r="E332" s="113">
        <f t="shared" si="42"/>
        <v>396280</v>
      </c>
      <c r="F332" s="113">
        <f t="shared" si="42"/>
        <v>427752</v>
      </c>
      <c r="G332" s="113">
        <f t="shared" si="42"/>
        <v>764330.15</v>
      </c>
      <c r="H332" s="113">
        <f t="shared" si="42"/>
        <v>983138.15</v>
      </c>
      <c r="I332" s="113">
        <f t="shared" si="42"/>
        <v>1155204.8</v>
      </c>
      <c r="J332" s="101"/>
      <c r="K332" s="339"/>
      <c r="L332" s="339"/>
      <c r="M332" s="340"/>
    </row>
    <row r="333" spans="1:13" s="94" customFormat="1" ht="12.25" customHeight="1">
      <c r="A333" s="100"/>
      <c r="B333" s="114"/>
      <c r="C333" s="112"/>
      <c r="D333" s="112"/>
      <c r="E333" s="112"/>
      <c r="F333" s="112"/>
      <c r="G333" s="112"/>
      <c r="H333" s="112"/>
      <c r="I333" s="112"/>
      <c r="J333" s="91"/>
      <c r="K333" s="337"/>
      <c r="L333" s="337"/>
      <c r="M333" s="338"/>
    </row>
    <row r="334" spans="1:13" s="94" customFormat="1" ht="12.25" customHeight="1">
      <c r="A334" s="130" t="s">
        <v>124</v>
      </c>
      <c r="C334" s="112"/>
      <c r="D334" s="112"/>
      <c r="E334" s="112"/>
      <c r="F334" s="112"/>
      <c r="G334" s="112"/>
      <c r="H334" s="112"/>
      <c r="I334" s="112"/>
      <c r="J334" s="91"/>
      <c r="K334" s="337"/>
      <c r="L334" s="337"/>
      <c r="M334" s="338"/>
    </row>
    <row r="335" spans="1:13" s="94" customFormat="1" ht="12.25" hidden="1" customHeight="1">
      <c r="A335" s="140" t="s">
        <v>25</v>
      </c>
      <c r="B335" s="111"/>
      <c r="C335" s="112"/>
      <c r="D335" s="112"/>
      <c r="E335" s="112"/>
      <c r="F335" s="112"/>
      <c r="G335" s="112"/>
      <c r="H335" s="112"/>
      <c r="I335" s="112"/>
      <c r="J335" s="91"/>
      <c r="K335" s="337"/>
      <c r="L335" s="337"/>
      <c r="M335" s="338"/>
    </row>
    <row r="336" spans="1:13" s="94" customFormat="1" ht="12.25" hidden="1" customHeight="1">
      <c r="A336" s="140">
        <v>500</v>
      </c>
      <c r="B336" s="111" t="s">
        <v>124</v>
      </c>
      <c r="C336" s="112"/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2">
        <v>0</v>
      </c>
      <c r="J336" s="91"/>
      <c r="K336" s="337"/>
      <c r="L336" s="337"/>
      <c r="M336" s="338"/>
    </row>
    <row r="337" spans="1:13" s="94" customFormat="1" ht="12.25" hidden="1" customHeight="1">
      <c r="A337" s="140">
        <v>510</v>
      </c>
      <c r="B337" s="111" t="s">
        <v>335</v>
      </c>
      <c r="C337" s="112"/>
      <c r="D337" s="112">
        <v>0</v>
      </c>
      <c r="E337" s="112">
        <v>0</v>
      </c>
      <c r="F337" s="112">
        <v>0</v>
      </c>
      <c r="G337" s="112">
        <v>0</v>
      </c>
      <c r="H337" s="112">
        <v>0</v>
      </c>
      <c r="I337" s="112">
        <v>0</v>
      </c>
      <c r="J337" s="91"/>
      <c r="K337" s="337"/>
      <c r="L337" s="337"/>
      <c r="M337" s="338"/>
    </row>
    <row r="338" spans="1:13" s="94" customFormat="1" ht="12.25" hidden="1" customHeight="1">
      <c r="A338" s="140">
        <v>519</v>
      </c>
      <c r="B338" s="111" t="s">
        <v>336</v>
      </c>
      <c r="C338" s="112">
        <v>0</v>
      </c>
      <c r="D338" s="112">
        <v>0</v>
      </c>
      <c r="E338" s="112">
        <v>0</v>
      </c>
      <c r="F338" s="112">
        <v>0</v>
      </c>
      <c r="G338" s="112">
        <v>0</v>
      </c>
      <c r="H338" s="112">
        <v>0</v>
      </c>
      <c r="I338" s="112">
        <v>0</v>
      </c>
      <c r="J338" s="91"/>
      <c r="K338" s="337"/>
      <c r="L338" s="337"/>
      <c r="M338" s="338"/>
    </row>
    <row r="339" spans="1:13" s="94" customFormat="1" ht="12.25" hidden="1" customHeight="1">
      <c r="A339" s="140">
        <v>520</v>
      </c>
      <c r="B339" s="111" t="s">
        <v>337</v>
      </c>
      <c r="C339" s="112"/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91"/>
      <c r="K339" s="337"/>
      <c r="L339" s="337"/>
      <c r="M339" s="338"/>
    </row>
    <row r="340" spans="1:13" s="94" customFormat="1" ht="12.25" hidden="1" customHeight="1">
      <c r="A340" s="140">
        <v>521</v>
      </c>
      <c r="B340" s="111" t="s">
        <v>338</v>
      </c>
      <c r="C340" s="112"/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91"/>
      <c r="K340" s="337"/>
      <c r="L340" s="337"/>
      <c r="M340" s="338"/>
    </row>
    <row r="341" spans="1:13" s="94" customFormat="1" ht="12.25" customHeight="1">
      <c r="A341" s="140">
        <v>522</v>
      </c>
      <c r="B341" s="111" t="s">
        <v>339</v>
      </c>
      <c r="C341" s="112">
        <v>0</v>
      </c>
      <c r="D341" s="112">
        <v>5000</v>
      </c>
      <c r="E341" s="112">
        <v>25000</v>
      </c>
      <c r="F341" s="112">
        <v>27500</v>
      </c>
      <c r="G341" s="112">
        <v>30250</v>
      </c>
      <c r="H341" s="112">
        <v>33275</v>
      </c>
      <c r="I341" s="112">
        <v>36602.5</v>
      </c>
      <c r="J341" s="91" t="s">
        <v>425</v>
      </c>
      <c r="K341" s="337"/>
      <c r="L341" s="337"/>
      <c r="M341" s="338"/>
    </row>
    <row r="342" spans="1:13" s="94" customFormat="1" ht="12.25" hidden="1" customHeight="1">
      <c r="A342" s="140">
        <v>523</v>
      </c>
      <c r="B342" s="111" t="s">
        <v>340</v>
      </c>
      <c r="C342" s="112"/>
      <c r="D342" s="112">
        <v>0</v>
      </c>
      <c r="E342" s="112">
        <v>0</v>
      </c>
      <c r="F342" s="112">
        <v>0</v>
      </c>
      <c r="G342" s="112">
        <v>0</v>
      </c>
      <c r="H342" s="112">
        <v>0</v>
      </c>
      <c r="I342" s="112">
        <v>0</v>
      </c>
      <c r="J342" s="91"/>
      <c r="K342" s="337"/>
      <c r="L342" s="337"/>
      <c r="M342" s="338"/>
    </row>
    <row r="343" spans="1:13" s="94" customFormat="1" ht="12.25" hidden="1" customHeight="1">
      <c r="A343" s="140">
        <v>530</v>
      </c>
      <c r="B343" s="111" t="s">
        <v>341</v>
      </c>
      <c r="C343" s="112"/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91"/>
      <c r="K343" s="337"/>
      <c r="L343" s="337"/>
      <c r="M343" s="338"/>
    </row>
    <row r="344" spans="1:13" s="94" customFormat="1" ht="12.25" customHeight="1">
      <c r="A344" s="140">
        <v>531</v>
      </c>
      <c r="B344" s="111" t="s">
        <v>342</v>
      </c>
      <c r="C344" s="112">
        <v>0</v>
      </c>
      <c r="D344" s="112">
        <v>0</v>
      </c>
      <c r="E344" s="112">
        <v>800</v>
      </c>
      <c r="F344" s="112">
        <v>1250</v>
      </c>
      <c r="G344" s="112">
        <v>1625</v>
      </c>
      <c r="H344" s="112">
        <v>2125</v>
      </c>
      <c r="I344" s="112">
        <v>2500</v>
      </c>
      <c r="J344" s="91"/>
      <c r="K344" s="337"/>
      <c r="L344" s="337"/>
      <c r="M344" s="338"/>
    </row>
    <row r="345" spans="1:13" s="94" customFormat="1" ht="12.25" hidden="1" customHeight="1">
      <c r="A345" s="140">
        <v>532</v>
      </c>
      <c r="B345" s="111" t="s">
        <v>343</v>
      </c>
      <c r="C345" s="112"/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2">
        <v>0</v>
      </c>
      <c r="J345" s="91"/>
      <c r="K345" s="337"/>
      <c r="L345" s="337"/>
      <c r="M345" s="338"/>
    </row>
    <row r="346" spans="1:13" s="94" customFormat="1" ht="12.25" hidden="1" customHeight="1">
      <c r="A346" s="140">
        <v>533</v>
      </c>
      <c r="B346" s="111" t="s">
        <v>344</v>
      </c>
      <c r="C346" s="112"/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91"/>
      <c r="K346" s="337"/>
      <c r="L346" s="337"/>
      <c r="M346" s="338"/>
    </row>
    <row r="347" spans="1:13" s="94" customFormat="1" ht="12.25" hidden="1" customHeight="1">
      <c r="A347" s="140">
        <v>534</v>
      </c>
      <c r="B347" s="111" t="s">
        <v>345</v>
      </c>
      <c r="C347" s="112"/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91"/>
      <c r="K347" s="337"/>
      <c r="L347" s="337"/>
      <c r="M347" s="338"/>
    </row>
    <row r="348" spans="1:13" s="94" customFormat="1" ht="12.25" customHeight="1">
      <c r="A348" s="140">
        <v>535</v>
      </c>
      <c r="B348" s="111" t="s">
        <v>346</v>
      </c>
      <c r="C348" s="112">
        <v>0</v>
      </c>
      <c r="D348" s="112">
        <v>0</v>
      </c>
      <c r="E348" s="112">
        <v>9000</v>
      </c>
      <c r="F348" s="112">
        <v>10800</v>
      </c>
      <c r="G348" s="112">
        <v>12960</v>
      </c>
      <c r="H348" s="112">
        <v>15552</v>
      </c>
      <c r="I348" s="112">
        <v>18662.400000000001</v>
      </c>
      <c r="J348" s="91" t="s">
        <v>426</v>
      </c>
      <c r="K348" s="337"/>
      <c r="L348" s="337"/>
      <c r="M348" s="338"/>
    </row>
    <row r="349" spans="1:13" s="94" customFormat="1" ht="12.25" hidden="1" customHeight="1">
      <c r="A349" s="140">
        <v>536</v>
      </c>
      <c r="B349" s="111" t="s">
        <v>347</v>
      </c>
      <c r="C349" s="112"/>
      <c r="D349" s="112">
        <v>0</v>
      </c>
      <c r="E349" s="112">
        <v>0</v>
      </c>
      <c r="F349" s="112">
        <v>0</v>
      </c>
      <c r="G349" s="112">
        <v>0</v>
      </c>
      <c r="H349" s="112">
        <v>0</v>
      </c>
      <c r="I349" s="112">
        <v>0</v>
      </c>
      <c r="J349" s="91"/>
      <c r="K349" s="337"/>
      <c r="L349" s="337"/>
      <c r="M349" s="338"/>
    </row>
    <row r="350" spans="1:13" s="94" customFormat="1" ht="12.25" customHeight="1">
      <c r="A350" s="140">
        <v>540</v>
      </c>
      <c r="B350" s="111" t="s">
        <v>348</v>
      </c>
      <c r="C350" s="112">
        <v>0</v>
      </c>
      <c r="D350" s="112">
        <v>1139</v>
      </c>
      <c r="E350" s="112">
        <v>1000</v>
      </c>
      <c r="F350" s="112">
        <v>1000</v>
      </c>
      <c r="G350" s="112">
        <v>1000</v>
      </c>
      <c r="H350" s="112">
        <v>1000</v>
      </c>
      <c r="I350" s="112">
        <v>1000</v>
      </c>
      <c r="J350" s="91"/>
      <c r="K350" s="337"/>
      <c r="L350" s="337"/>
      <c r="M350" s="338"/>
    </row>
    <row r="351" spans="1:13" s="94" customFormat="1" ht="12.25" customHeight="1">
      <c r="A351" s="140">
        <v>550</v>
      </c>
      <c r="B351" s="111" t="s">
        <v>349</v>
      </c>
      <c r="C351" s="112">
        <v>0</v>
      </c>
      <c r="D351" s="112">
        <v>300</v>
      </c>
      <c r="E351" s="112">
        <v>0</v>
      </c>
      <c r="F351" s="112">
        <v>0</v>
      </c>
      <c r="G351" s="112">
        <v>0</v>
      </c>
      <c r="H351" s="112">
        <v>0</v>
      </c>
      <c r="I351" s="112">
        <v>0</v>
      </c>
      <c r="J351" s="91"/>
      <c r="K351" s="337"/>
      <c r="L351" s="337"/>
      <c r="M351" s="338"/>
    </row>
    <row r="352" spans="1:13" s="94" customFormat="1" ht="12.25" customHeight="1">
      <c r="A352" s="140">
        <v>570</v>
      </c>
      <c r="B352" s="111" t="s">
        <v>350</v>
      </c>
      <c r="C352" s="112">
        <v>0</v>
      </c>
      <c r="D352" s="112">
        <v>0</v>
      </c>
      <c r="E352" s="112">
        <v>4000</v>
      </c>
      <c r="F352" s="112">
        <v>6250</v>
      </c>
      <c r="G352" s="112">
        <v>8125</v>
      </c>
      <c r="H352" s="112">
        <v>10625</v>
      </c>
      <c r="I352" s="112">
        <v>12500</v>
      </c>
      <c r="J352" s="91" t="s">
        <v>427</v>
      </c>
      <c r="K352" s="337"/>
      <c r="L352" s="337"/>
      <c r="M352" s="338"/>
    </row>
    <row r="353" spans="1:13" s="94" customFormat="1" ht="12.25" hidden="1" customHeight="1">
      <c r="A353" s="140">
        <v>580</v>
      </c>
      <c r="B353" s="111" t="s">
        <v>351</v>
      </c>
      <c r="C353" s="112"/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91"/>
      <c r="K353" s="337"/>
      <c r="L353" s="337"/>
      <c r="M353" s="338"/>
    </row>
    <row r="354" spans="1:13" s="94" customFormat="1" ht="12.25" hidden="1" customHeight="1">
      <c r="A354" s="140">
        <v>581</v>
      </c>
      <c r="B354" s="111" t="s">
        <v>352</v>
      </c>
      <c r="C354" s="112"/>
      <c r="D354" s="112">
        <v>0</v>
      </c>
      <c r="E354" s="112">
        <v>0</v>
      </c>
      <c r="F354" s="112">
        <v>0</v>
      </c>
      <c r="G354" s="112">
        <v>0</v>
      </c>
      <c r="H354" s="112">
        <v>0</v>
      </c>
      <c r="I354" s="112">
        <v>0</v>
      </c>
      <c r="J354" s="91"/>
      <c r="K354" s="337"/>
      <c r="L354" s="337"/>
      <c r="M354" s="338"/>
    </row>
    <row r="355" spans="1:13" s="94" customFormat="1" ht="12.25" hidden="1" customHeight="1">
      <c r="A355" s="140">
        <v>582</v>
      </c>
      <c r="B355" s="111" t="s">
        <v>353</v>
      </c>
      <c r="C355" s="112"/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91"/>
      <c r="K355" s="337"/>
      <c r="L355" s="337"/>
      <c r="M355" s="338"/>
    </row>
    <row r="356" spans="1:13" s="94" customFormat="1" ht="12.25" hidden="1" customHeight="1">
      <c r="A356" s="140">
        <v>583</v>
      </c>
      <c r="B356" s="111" t="s">
        <v>354</v>
      </c>
      <c r="C356" s="112"/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91"/>
      <c r="K356" s="337"/>
      <c r="L356" s="337"/>
      <c r="M356" s="338"/>
    </row>
    <row r="357" spans="1:13" s="94" customFormat="1" ht="12.25" hidden="1" customHeight="1">
      <c r="A357" s="140">
        <v>584</v>
      </c>
      <c r="B357" s="111" t="s">
        <v>355</v>
      </c>
      <c r="C357" s="112"/>
      <c r="D357" s="112">
        <v>0</v>
      </c>
      <c r="E357" s="112">
        <v>0</v>
      </c>
      <c r="F357" s="112">
        <v>0</v>
      </c>
      <c r="G357" s="112">
        <v>0</v>
      </c>
      <c r="H357" s="112">
        <v>0</v>
      </c>
      <c r="I357" s="112">
        <v>0</v>
      </c>
      <c r="J357" s="91"/>
      <c r="K357" s="337"/>
      <c r="L357" s="337"/>
      <c r="M357" s="338"/>
    </row>
    <row r="358" spans="1:13" s="94" customFormat="1" ht="12.25" hidden="1" customHeight="1">
      <c r="A358" s="140">
        <v>585</v>
      </c>
      <c r="B358" s="111" t="s">
        <v>356</v>
      </c>
      <c r="C358" s="112"/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91"/>
      <c r="K358" s="337"/>
      <c r="L358" s="337"/>
      <c r="M358" s="338"/>
    </row>
    <row r="359" spans="1:13" s="94" customFormat="1" ht="12.25" hidden="1" customHeight="1">
      <c r="A359" s="140">
        <v>586</v>
      </c>
      <c r="B359" s="111" t="s">
        <v>357</v>
      </c>
      <c r="C359" s="112"/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91"/>
      <c r="K359" s="337"/>
      <c r="L359" s="337"/>
      <c r="M359" s="338"/>
    </row>
    <row r="360" spans="1:13" s="94" customFormat="1" ht="12.25" hidden="1" customHeight="1">
      <c r="A360" s="140">
        <v>587</v>
      </c>
      <c r="B360" s="111" t="s">
        <v>358</v>
      </c>
      <c r="C360" s="112"/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91"/>
      <c r="K360" s="337"/>
      <c r="L360" s="337"/>
      <c r="M360" s="338"/>
    </row>
    <row r="361" spans="1:13" s="94" customFormat="1" ht="12.25" hidden="1" customHeight="1">
      <c r="A361" s="140">
        <v>588</v>
      </c>
      <c r="B361" s="111" t="s">
        <v>359</v>
      </c>
      <c r="C361" s="112"/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91"/>
      <c r="K361" s="337"/>
      <c r="L361" s="337"/>
      <c r="M361" s="338"/>
    </row>
    <row r="362" spans="1:13" s="94" customFormat="1" ht="12.25" hidden="1" customHeight="1">
      <c r="A362" s="140">
        <v>589</v>
      </c>
      <c r="B362" s="111" t="s">
        <v>360</v>
      </c>
      <c r="C362" s="112"/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91"/>
      <c r="K362" s="337"/>
      <c r="L362" s="337"/>
      <c r="M362" s="338"/>
    </row>
    <row r="363" spans="1:13" s="94" customFormat="1" ht="12.25" customHeight="1">
      <c r="A363" s="140">
        <v>591</v>
      </c>
      <c r="B363" s="111" t="s">
        <v>361</v>
      </c>
      <c r="C363" s="112"/>
      <c r="D363" s="112">
        <v>0</v>
      </c>
      <c r="E363" s="112">
        <v>19392.84</v>
      </c>
      <c r="F363" s="112">
        <v>31210.351875</v>
      </c>
      <c r="G363" s="112">
        <v>41790.661160625001</v>
      </c>
      <c r="H363" s="112">
        <v>56288.805917118698</v>
      </c>
      <c r="I363" s="112">
        <v>68208.788346626301</v>
      </c>
      <c r="J363" s="91"/>
      <c r="K363" s="337" t="s">
        <v>516</v>
      </c>
      <c r="L363" s="337"/>
      <c r="M363" s="338"/>
    </row>
    <row r="364" spans="1:13" s="94" customFormat="1" ht="12.25" hidden="1" customHeight="1">
      <c r="A364" s="140">
        <v>595</v>
      </c>
      <c r="B364" s="111" t="s">
        <v>182</v>
      </c>
      <c r="C364" s="112"/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91"/>
      <c r="K364" s="337"/>
      <c r="L364" s="337"/>
      <c r="M364" s="338"/>
    </row>
    <row r="365" spans="1:13" s="94" customFormat="1" ht="12.25" hidden="1" customHeight="1">
      <c r="A365" s="140"/>
      <c r="B365" s="111"/>
      <c r="C365" s="112"/>
      <c r="D365" s="112"/>
      <c r="E365" s="112"/>
      <c r="F365" s="112"/>
      <c r="G365" s="112"/>
      <c r="H365" s="112"/>
      <c r="I365" s="112"/>
      <c r="J365" s="91"/>
      <c r="K365" s="337"/>
      <c r="L365" s="337"/>
      <c r="M365" s="338"/>
    </row>
    <row r="366" spans="1:13" s="95" customFormat="1" ht="12.25" customHeight="1">
      <c r="A366" s="100"/>
      <c r="B366" s="130" t="s">
        <v>480</v>
      </c>
      <c r="C366" s="113">
        <f t="shared" ref="C366:I366" si="43">SUM(C335:C365)</f>
        <v>0</v>
      </c>
      <c r="D366" s="113">
        <f t="shared" si="43"/>
        <v>6439</v>
      </c>
      <c r="E366" s="113">
        <f t="shared" si="43"/>
        <v>59192.84</v>
      </c>
      <c r="F366" s="113">
        <f t="shared" si="43"/>
        <v>78010.351874999993</v>
      </c>
      <c r="G366" s="113">
        <f t="shared" si="43"/>
        <v>95750.661160624993</v>
      </c>
      <c r="H366" s="113">
        <f t="shared" si="43"/>
        <v>118865.80591711871</v>
      </c>
      <c r="I366" s="113">
        <f t="shared" si="43"/>
        <v>139473.6883466263</v>
      </c>
      <c r="J366" s="101"/>
      <c r="K366" s="339"/>
      <c r="L366" s="339"/>
      <c r="M366" s="340"/>
    </row>
    <row r="367" spans="1:13" s="94" customFormat="1" ht="12.25" customHeight="1">
      <c r="A367" s="100"/>
      <c r="B367" s="114"/>
      <c r="C367" s="112"/>
      <c r="D367" s="112"/>
      <c r="E367" s="112"/>
      <c r="F367" s="112"/>
      <c r="G367" s="112"/>
      <c r="H367" s="112"/>
      <c r="I367" s="112"/>
      <c r="J367" s="91"/>
      <c r="K367" s="337"/>
      <c r="L367" s="337"/>
      <c r="M367" s="338"/>
    </row>
    <row r="368" spans="1:13" s="94" customFormat="1" ht="12.25" customHeight="1">
      <c r="A368" s="130" t="s">
        <v>113</v>
      </c>
      <c r="C368" s="112"/>
      <c r="D368" s="112"/>
      <c r="E368" s="112"/>
      <c r="F368" s="112"/>
      <c r="G368" s="112"/>
      <c r="H368" s="112"/>
      <c r="I368" s="112"/>
      <c r="J368" s="91"/>
      <c r="K368" s="337"/>
      <c r="L368" s="337"/>
      <c r="M368" s="338"/>
    </row>
    <row r="369" spans="1:13" s="94" customFormat="1" ht="12.25" hidden="1" customHeight="1">
      <c r="A369" s="140" t="s">
        <v>25</v>
      </c>
      <c r="B369" s="111"/>
      <c r="C369" s="112"/>
      <c r="D369" s="112"/>
      <c r="E369" s="112"/>
      <c r="F369" s="112"/>
      <c r="G369" s="112"/>
      <c r="H369" s="112"/>
      <c r="I369" s="112"/>
      <c r="J369" s="91"/>
      <c r="K369" s="337"/>
      <c r="L369" s="337"/>
      <c r="M369" s="338"/>
    </row>
    <row r="370" spans="1:13" s="94" customFormat="1" ht="12.25" hidden="1" customHeight="1">
      <c r="A370" s="140">
        <v>600</v>
      </c>
      <c r="B370" s="111" t="s">
        <v>113</v>
      </c>
      <c r="C370" s="112"/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91"/>
      <c r="K370" s="337"/>
      <c r="L370" s="337"/>
      <c r="M370" s="338"/>
    </row>
    <row r="371" spans="1:13" s="94" customFormat="1" ht="12.25" customHeight="1">
      <c r="A371" s="140">
        <v>610</v>
      </c>
      <c r="B371" s="111" t="s">
        <v>362</v>
      </c>
      <c r="C371" s="112">
        <v>0</v>
      </c>
      <c r="D371" s="112">
        <v>9200</v>
      </c>
      <c r="E371" s="112">
        <v>8850</v>
      </c>
      <c r="F371" s="112">
        <v>38125</v>
      </c>
      <c r="G371" s="112">
        <v>49375</v>
      </c>
      <c r="H371" s="112">
        <v>63400</v>
      </c>
      <c r="I371" s="112">
        <v>74100</v>
      </c>
      <c r="J371" s="91" t="s">
        <v>428</v>
      </c>
      <c r="K371" s="337"/>
      <c r="L371" s="337"/>
      <c r="M371" s="338"/>
    </row>
    <row r="372" spans="1:13" s="94" customFormat="1" ht="12.25" customHeight="1">
      <c r="A372" s="140">
        <v>612</v>
      </c>
      <c r="B372" s="111" t="s">
        <v>363</v>
      </c>
      <c r="C372" s="112">
        <v>0</v>
      </c>
      <c r="D372" s="112">
        <v>111968.52</v>
      </c>
      <c r="E372" s="112">
        <v>1100.4032258064501</v>
      </c>
      <c r="F372" s="112">
        <v>17150</v>
      </c>
      <c r="G372" s="112">
        <v>15125</v>
      </c>
      <c r="H372" s="112">
        <v>12100</v>
      </c>
      <c r="I372" s="112">
        <v>21125</v>
      </c>
      <c r="J372" s="91"/>
      <c r="K372" s="337" t="s">
        <v>514</v>
      </c>
      <c r="L372" s="337"/>
      <c r="M372" s="338"/>
    </row>
    <row r="373" spans="1:13" s="94" customFormat="1" ht="12.25" hidden="1" customHeight="1">
      <c r="A373" s="140">
        <v>626</v>
      </c>
      <c r="B373" s="111" t="s">
        <v>364</v>
      </c>
      <c r="C373" s="112"/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91"/>
      <c r="K373" s="337"/>
      <c r="L373" s="337"/>
      <c r="M373" s="338"/>
    </row>
    <row r="374" spans="1:13" s="94" customFormat="1" ht="12.25" hidden="1" customHeight="1">
      <c r="A374" s="140">
        <v>629</v>
      </c>
      <c r="B374" s="111" t="s">
        <v>365</v>
      </c>
      <c r="C374" s="112"/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91"/>
      <c r="K374" s="337"/>
      <c r="L374" s="337"/>
      <c r="M374" s="338"/>
    </row>
    <row r="375" spans="1:13" s="94" customFormat="1" ht="12.25" customHeight="1">
      <c r="A375" s="140">
        <v>630</v>
      </c>
      <c r="B375" s="111" t="s">
        <v>366</v>
      </c>
      <c r="C375" s="112">
        <v>0</v>
      </c>
      <c r="D375" s="112">
        <v>0</v>
      </c>
      <c r="E375" s="112">
        <v>113600</v>
      </c>
      <c r="F375" s="112">
        <v>177500</v>
      </c>
      <c r="G375" s="112">
        <v>230750</v>
      </c>
      <c r="H375" s="112">
        <v>301750</v>
      </c>
      <c r="I375" s="112">
        <v>355000</v>
      </c>
      <c r="J375" s="91"/>
      <c r="K375" s="337" t="s">
        <v>515</v>
      </c>
      <c r="L375" s="337"/>
      <c r="M375" s="338"/>
    </row>
    <row r="376" spans="1:13" s="94" customFormat="1" ht="12.25" hidden="1" customHeight="1">
      <c r="A376" s="140">
        <v>640</v>
      </c>
      <c r="B376" s="111" t="s">
        <v>367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91"/>
      <c r="K376" s="337"/>
      <c r="L376" s="337"/>
      <c r="M376" s="338"/>
    </row>
    <row r="377" spans="1:13" s="94" customFormat="1" ht="12.25" customHeight="1">
      <c r="A377" s="140">
        <v>641</v>
      </c>
      <c r="B377" s="111" t="s">
        <v>368</v>
      </c>
      <c r="C377" s="112">
        <v>0</v>
      </c>
      <c r="D377" s="112">
        <v>84573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91"/>
      <c r="K377" s="337" t="s">
        <v>514</v>
      </c>
      <c r="L377" s="337"/>
      <c r="M377" s="338"/>
    </row>
    <row r="378" spans="1:13" s="94" customFormat="1" ht="12.25" hidden="1" customHeight="1">
      <c r="A378" s="140">
        <v>650</v>
      </c>
      <c r="B378" s="111" t="s">
        <v>369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91"/>
      <c r="K378" s="337"/>
      <c r="L378" s="337"/>
      <c r="M378" s="338"/>
    </row>
    <row r="379" spans="1:13" s="94" customFormat="1" ht="12.25" customHeight="1">
      <c r="A379" s="140">
        <v>651</v>
      </c>
      <c r="B379" s="111" t="s">
        <v>370</v>
      </c>
      <c r="C379" s="112">
        <v>0</v>
      </c>
      <c r="D379" s="112">
        <v>30000</v>
      </c>
      <c r="E379" s="112">
        <v>23400</v>
      </c>
      <c r="F379" s="112">
        <v>25680</v>
      </c>
      <c r="G379" s="112">
        <v>32080</v>
      </c>
      <c r="H379" s="112">
        <v>39000</v>
      </c>
      <c r="I379" s="112">
        <v>45000</v>
      </c>
      <c r="J379" s="91" t="s">
        <v>429</v>
      </c>
      <c r="K379" s="337"/>
      <c r="L379" s="337"/>
      <c r="M379" s="338"/>
    </row>
    <row r="380" spans="1:13" s="94" customFormat="1" ht="12.25" customHeight="1">
      <c r="A380" s="140">
        <v>652</v>
      </c>
      <c r="B380" s="111" t="s">
        <v>371</v>
      </c>
      <c r="C380" s="112">
        <v>0</v>
      </c>
      <c r="D380" s="112">
        <v>98831.67</v>
      </c>
      <c r="E380" s="112">
        <v>3567.6075268817199</v>
      </c>
      <c r="F380" s="112">
        <v>38450</v>
      </c>
      <c r="G380" s="112">
        <v>33500</v>
      </c>
      <c r="H380" s="112">
        <v>30550</v>
      </c>
      <c r="I380" s="112">
        <v>44000</v>
      </c>
      <c r="J380" s="91"/>
      <c r="K380" s="337"/>
      <c r="L380" s="337"/>
      <c r="M380" s="338"/>
    </row>
    <row r="381" spans="1:13" s="94" customFormat="1" ht="12.25" customHeight="1">
      <c r="A381" s="140">
        <v>653</v>
      </c>
      <c r="B381" s="111" t="s">
        <v>372</v>
      </c>
      <c r="C381" s="112">
        <v>0</v>
      </c>
      <c r="D381" s="112">
        <v>2771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91"/>
      <c r="K381" s="337"/>
      <c r="L381" s="337"/>
      <c r="M381" s="338"/>
    </row>
    <row r="382" spans="1:13" s="94" customFormat="1" ht="12.25" hidden="1" customHeight="1">
      <c r="A382" s="140"/>
      <c r="B382" s="111"/>
      <c r="C382" s="112"/>
      <c r="D382" s="112"/>
      <c r="E382" s="112"/>
      <c r="F382" s="112"/>
      <c r="G382" s="112"/>
      <c r="H382" s="112"/>
      <c r="I382" s="112"/>
      <c r="J382" s="91"/>
      <c r="K382" s="337"/>
      <c r="L382" s="337"/>
      <c r="M382" s="338"/>
    </row>
    <row r="383" spans="1:13" s="95" customFormat="1" ht="12.25" customHeight="1">
      <c r="A383" s="100"/>
      <c r="B383" s="130" t="s">
        <v>481</v>
      </c>
      <c r="C383" s="113">
        <f t="shared" ref="C383:I383" si="44">SUM(C369:C382)</f>
        <v>0</v>
      </c>
      <c r="D383" s="113">
        <f t="shared" si="44"/>
        <v>337344.19</v>
      </c>
      <c r="E383" s="113">
        <f t="shared" si="44"/>
        <v>150518.01075268816</v>
      </c>
      <c r="F383" s="113">
        <f t="shared" si="44"/>
        <v>296905</v>
      </c>
      <c r="G383" s="113">
        <f t="shared" si="44"/>
        <v>360830</v>
      </c>
      <c r="H383" s="113">
        <f t="shared" si="44"/>
        <v>446800</v>
      </c>
      <c r="I383" s="113">
        <f t="shared" si="44"/>
        <v>539225</v>
      </c>
      <c r="J383" s="101"/>
      <c r="K383" s="339"/>
      <c r="L383" s="339"/>
      <c r="M383" s="340"/>
    </row>
    <row r="384" spans="1:13" s="94" customFormat="1" ht="12.25" customHeight="1">
      <c r="A384" s="100"/>
      <c r="B384" s="114"/>
      <c r="C384" s="112"/>
      <c r="D384" s="112"/>
      <c r="E384" s="112"/>
      <c r="F384" s="112"/>
      <c r="G384" s="112"/>
      <c r="H384" s="112"/>
      <c r="I384" s="112"/>
      <c r="J384" s="91"/>
      <c r="K384" s="337"/>
      <c r="L384" s="337"/>
      <c r="M384" s="338"/>
    </row>
    <row r="385" spans="1:13" s="94" customFormat="1" ht="12.25" customHeight="1">
      <c r="A385" s="130" t="s">
        <v>134</v>
      </c>
      <c r="C385" s="112"/>
      <c r="D385" s="112"/>
      <c r="E385" s="112"/>
      <c r="F385" s="112"/>
      <c r="G385" s="112"/>
      <c r="H385" s="112"/>
      <c r="I385" s="112"/>
      <c r="J385" s="91"/>
      <c r="K385" s="337"/>
      <c r="L385" s="337"/>
      <c r="M385" s="338"/>
    </row>
    <row r="386" spans="1:13" s="94" customFormat="1" ht="12.25" hidden="1" customHeight="1">
      <c r="A386" s="140" t="s">
        <v>25</v>
      </c>
      <c r="B386" s="111"/>
      <c r="C386" s="112"/>
      <c r="D386" s="112"/>
      <c r="E386" s="112"/>
      <c r="F386" s="112"/>
      <c r="G386" s="112"/>
      <c r="H386" s="112"/>
      <c r="I386" s="112"/>
      <c r="J386" s="91"/>
      <c r="K386" s="337"/>
      <c r="L386" s="337"/>
      <c r="M386" s="338"/>
    </row>
    <row r="387" spans="1:13" s="94" customFormat="1" ht="12.25" hidden="1" customHeight="1">
      <c r="A387" s="140">
        <v>700</v>
      </c>
      <c r="B387" s="111" t="s">
        <v>373</v>
      </c>
      <c r="C387" s="112"/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91"/>
      <c r="K387" s="337"/>
      <c r="L387" s="337"/>
      <c r="M387" s="338"/>
    </row>
    <row r="388" spans="1:13" s="94" customFormat="1" ht="12.25" hidden="1" customHeight="1">
      <c r="A388" s="140">
        <v>710</v>
      </c>
      <c r="B388" s="111" t="s">
        <v>374</v>
      </c>
      <c r="C388" s="112"/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91"/>
      <c r="K388" s="337"/>
      <c r="L388" s="337"/>
      <c r="M388" s="338"/>
    </row>
    <row r="389" spans="1:13" s="94" customFormat="1" ht="12.25" hidden="1" customHeight="1">
      <c r="A389" s="140">
        <v>720</v>
      </c>
      <c r="B389" s="111" t="s">
        <v>375</v>
      </c>
      <c r="C389" s="112"/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91"/>
      <c r="K389" s="337"/>
      <c r="L389" s="337"/>
      <c r="M389" s="338"/>
    </row>
    <row r="390" spans="1:13" s="94" customFormat="1" ht="12.25" hidden="1" customHeight="1">
      <c r="A390" s="140">
        <v>730</v>
      </c>
      <c r="B390" s="111" t="s">
        <v>376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91"/>
      <c r="K390" s="337"/>
      <c r="L390" s="337"/>
      <c r="M390" s="338"/>
    </row>
    <row r="391" spans="1:13" s="94" customFormat="1" ht="12.25" hidden="1" customHeight="1">
      <c r="A391" s="140">
        <v>732</v>
      </c>
      <c r="B391" s="111" t="s">
        <v>377</v>
      </c>
      <c r="C391" s="112"/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91"/>
      <c r="K391" s="337"/>
      <c r="L391" s="337"/>
      <c r="M391" s="338"/>
    </row>
    <row r="392" spans="1:13" s="94" customFormat="1" ht="12.25" hidden="1" customHeight="1">
      <c r="A392" s="140">
        <v>733</v>
      </c>
      <c r="B392" s="111" t="s">
        <v>378</v>
      </c>
      <c r="C392" s="112"/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91"/>
      <c r="K392" s="337"/>
      <c r="L392" s="337"/>
      <c r="M392" s="338"/>
    </row>
    <row r="393" spans="1:13" s="94" customFormat="1" ht="12.25" hidden="1" customHeight="1">
      <c r="A393" s="140">
        <v>734</v>
      </c>
      <c r="B393" s="111" t="s">
        <v>379</v>
      </c>
      <c r="C393" s="112"/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91"/>
      <c r="K393" s="337"/>
      <c r="L393" s="337"/>
      <c r="M393" s="338"/>
    </row>
    <row r="394" spans="1:13" s="94" customFormat="1" ht="12.25" hidden="1" customHeight="1">
      <c r="A394" s="140">
        <v>735</v>
      </c>
      <c r="B394" s="111" t="s">
        <v>380</v>
      </c>
      <c r="C394" s="112"/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91"/>
      <c r="K394" s="337"/>
      <c r="L394" s="337"/>
      <c r="M394" s="338"/>
    </row>
    <row r="395" spans="1:13" s="94" customFormat="1" ht="12.25" hidden="1" customHeight="1">
      <c r="A395" s="140">
        <v>739</v>
      </c>
      <c r="B395" s="111" t="s">
        <v>381</v>
      </c>
      <c r="C395" s="112"/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91"/>
      <c r="K395" s="337"/>
      <c r="L395" s="337"/>
      <c r="M395" s="338"/>
    </row>
    <row r="396" spans="1:13" s="94" customFormat="1" ht="12.25" hidden="1" customHeight="1">
      <c r="A396" s="140">
        <v>772</v>
      </c>
      <c r="B396" s="111" t="s">
        <v>382</v>
      </c>
      <c r="C396" s="112"/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91"/>
      <c r="K396" s="337"/>
      <c r="L396" s="337"/>
      <c r="M396" s="338"/>
    </row>
    <row r="397" spans="1:13" s="94" customFormat="1" ht="12.25" hidden="1" customHeight="1">
      <c r="A397" s="140">
        <v>774</v>
      </c>
      <c r="B397" s="111" t="s">
        <v>383</v>
      </c>
      <c r="C397" s="112"/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91"/>
      <c r="K397" s="337"/>
      <c r="L397" s="337"/>
      <c r="M397" s="338"/>
    </row>
    <row r="398" spans="1:13" s="94" customFormat="1" ht="12.25" hidden="1" customHeight="1">
      <c r="A398" s="140">
        <v>776</v>
      </c>
      <c r="B398" s="111" t="s">
        <v>384</v>
      </c>
      <c r="C398" s="112"/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91"/>
      <c r="K398" s="337"/>
      <c r="L398" s="337"/>
      <c r="M398" s="338"/>
    </row>
    <row r="399" spans="1:13" s="94" customFormat="1" ht="12.25" hidden="1" customHeight="1">
      <c r="A399" s="140">
        <v>790</v>
      </c>
      <c r="B399" s="111" t="s">
        <v>385</v>
      </c>
      <c r="C399" s="112"/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91"/>
      <c r="K399" s="337"/>
      <c r="L399" s="337"/>
      <c r="M399" s="338"/>
    </row>
    <row r="400" spans="1:13" s="94" customFormat="1" ht="12.25" hidden="1" customHeight="1">
      <c r="A400" s="140"/>
      <c r="B400" s="111"/>
      <c r="C400" s="112"/>
      <c r="D400" s="112"/>
      <c r="E400" s="112"/>
      <c r="F400" s="112"/>
      <c r="G400" s="112"/>
      <c r="H400" s="112"/>
      <c r="I400" s="112"/>
      <c r="J400" s="91"/>
      <c r="K400" s="337"/>
      <c r="L400" s="337"/>
      <c r="M400" s="338"/>
    </row>
    <row r="401" spans="1:13" s="95" customFormat="1" ht="12.25" customHeight="1">
      <c r="A401" s="100"/>
      <c r="B401" s="130" t="s">
        <v>482</v>
      </c>
      <c r="C401" s="113">
        <f t="shared" ref="C401:I401" si="45">SUM(C386:C400)</f>
        <v>0</v>
      </c>
      <c r="D401" s="113">
        <f t="shared" si="45"/>
        <v>0</v>
      </c>
      <c r="E401" s="113">
        <f t="shared" si="45"/>
        <v>0</v>
      </c>
      <c r="F401" s="113">
        <f t="shared" si="45"/>
        <v>0</v>
      </c>
      <c r="G401" s="113">
        <f t="shared" si="45"/>
        <v>0</v>
      </c>
      <c r="H401" s="113">
        <f t="shared" si="45"/>
        <v>0</v>
      </c>
      <c r="I401" s="113">
        <f t="shared" si="45"/>
        <v>0</v>
      </c>
      <c r="J401" s="101"/>
      <c r="K401" s="339"/>
      <c r="L401" s="339"/>
      <c r="M401" s="340"/>
    </row>
    <row r="402" spans="1:13" s="94" customFormat="1" ht="12.25" customHeight="1">
      <c r="A402" s="100"/>
      <c r="B402" s="114"/>
      <c r="C402" s="112"/>
      <c r="D402" s="112"/>
      <c r="E402" s="112"/>
      <c r="F402" s="112"/>
      <c r="G402" s="112"/>
      <c r="H402" s="112"/>
      <c r="I402" s="112"/>
      <c r="J402" s="91"/>
      <c r="K402" s="337"/>
      <c r="L402" s="337"/>
      <c r="M402" s="338"/>
    </row>
    <row r="403" spans="1:13" s="94" customFormat="1" ht="12.25" customHeight="1">
      <c r="A403" s="130" t="s">
        <v>125</v>
      </c>
      <c r="C403" s="112"/>
      <c r="D403" s="112"/>
      <c r="E403" s="112"/>
      <c r="F403" s="112"/>
      <c r="G403" s="112"/>
      <c r="H403" s="112"/>
      <c r="I403" s="112"/>
      <c r="J403" s="91"/>
      <c r="K403" s="337"/>
      <c r="L403" s="337"/>
      <c r="M403" s="338"/>
    </row>
    <row r="404" spans="1:13" s="94" customFormat="1" ht="12.25" hidden="1" customHeight="1">
      <c r="A404" s="140" t="s">
        <v>25</v>
      </c>
      <c r="B404" s="111"/>
      <c r="C404" s="112"/>
      <c r="D404" s="112"/>
      <c r="E404" s="112"/>
      <c r="F404" s="112"/>
      <c r="G404" s="112"/>
      <c r="H404" s="112"/>
      <c r="I404" s="112"/>
      <c r="J404" s="91"/>
      <c r="K404" s="337"/>
      <c r="L404" s="337"/>
      <c r="M404" s="338"/>
    </row>
    <row r="405" spans="1:13" s="94" customFormat="1" ht="12.25" hidden="1" customHeight="1">
      <c r="A405" s="140">
        <v>800</v>
      </c>
      <c r="B405" s="111" t="s">
        <v>125</v>
      </c>
      <c r="C405" s="112"/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91"/>
      <c r="K405" s="337"/>
      <c r="L405" s="337"/>
      <c r="M405" s="338"/>
    </row>
    <row r="406" spans="1:13" s="94" customFormat="1" ht="12.25" customHeight="1">
      <c r="A406" s="140">
        <v>810</v>
      </c>
      <c r="B406" s="111" t="s">
        <v>386</v>
      </c>
      <c r="C406" s="112">
        <v>0</v>
      </c>
      <c r="D406" s="112">
        <v>3395</v>
      </c>
      <c r="E406" s="112">
        <v>500</v>
      </c>
      <c r="F406" s="112">
        <v>500</v>
      </c>
      <c r="G406" s="112">
        <v>500</v>
      </c>
      <c r="H406" s="112">
        <v>500</v>
      </c>
      <c r="I406" s="112">
        <v>500</v>
      </c>
      <c r="J406" s="91"/>
      <c r="K406" s="337"/>
      <c r="L406" s="337"/>
      <c r="M406" s="338"/>
    </row>
    <row r="407" spans="1:13" s="94" customFormat="1" ht="12.25" hidden="1" customHeight="1">
      <c r="A407" s="140">
        <v>830</v>
      </c>
      <c r="B407" s="111" t="s">
        <v>387</v>
      </c>
      <c r="C407" s="112"/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91"/>
      <c r="K407" s="337"/>
      <c r="L407" s="337"/>
      <c r="M407" s="338"/>
    </row>
    <row r="408" spans="1:13" s="94" customFormat="1" ht="12.25" customHeight="1">
      <c r="A408" s="140">
        <v>832</v>
      </c>
      <c r="B408" s="111" t="s">
        <v>388</v>
      </c>
      <c r="C408" s="112">
        <v>0</v>
      </c>
      <c r="D408" s="112">
        <v>5000</v>
      </c>
      <c r="E408" s="112">
        <v>0</v>
      </c>
      <c r="F408" s="112">
        <v>0</v>
      </c>
      <c r="G408" s="112">
        <v>0</v>
      </c>
      <c r="H408" s="112">
        <v>0</v>
      </c>
      <c r="I408" s="112">
        <v>0</v>
      </c>
      <c r="J408" s="91"/>
      <c r="K408" s="337"/>
      <c r="L408" s="337"/>
      <c r="M408" s="338"/>
    </row>
    <row r="409" spans="1:13" s="94" customFormat="1" ht="12.25" hidden="1" customHeight="1">
      <c r="A409" s="140">
        <v>832.1</v>
      </c>
      <c r="B409" s="111" t="s">
        <v>389</v>
      </c>
      <c r="C409" s="112"/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91"/>
      <c r="K409" s="337"/>
      <c r="L409" s="337"/>
      <c r="M409" s="338"/>
    </row>
    <row r="410" spans="1:13" s="94" customFormat="1" ht="12.25" hidden="1" customHeight="1">
      <c r="A410" s="140">
        <v>832.2</v>
      </c>
      <c r="B410" s="111" t="s">
        <v>390</v>
      </c>
      <c r="C410" s="112"/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91"/>
      <c r="K410" s="337"/>
      <c r="L410" s="337"/>
      <c r="M410" s="338"/>
    </row>
    <row r="411" spans="1:13" s="94" customFormat="1" ht="12.25" hidden="1" customHeight="1">
      <c r="A411" s="140">
        <v>890</v>
      </c>
      <c r="B411" s="111" t="s">
        <v>391</v>
      </c>
      <c r="C411" s="112"/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91"/>
      <c r="K411" s="337"/>
      <c r="L411" s="337"/>
      <c r="M411" s="338"/>
    </row>
    <row r="412" spans="1:13" s="94" customFormat="1" ht="12.25" customHeight="1">
      <c r="A412" s="140">
        <v>890.1</v>
      </c>
      <c r="B412" s="111" t="s">
        <v>392</v>
      </c>
      <c r="C412" s="112">
        <v>0</v>
      </c>
      <c r="D412" s="112">
        <v>-8625</v>
      </c>
      <c r="E412" s="112">
        <v>0</v>
      </c>
      <c r="F412" s="112">
        <v>0</v>
      </c>
      <c r="G412" s="112">
        <v>0</v>
      </c>
      <c r="H412" s="112">
        <v>0</v>
      </c>
      <c r="I412" s="112">
        <v>0</v>
      </c>
      <c r="J412" s="91"/>
      <c r="K412" s="337"/>
      <c r="L412" s="337"/>
      <c r="M412" s="338"/>
    </row>
    <row r="413" spans="1:13" s="94" customFormat="1" ht="12.25" hidden="1" customHeight="1">
      <c r="A413" s="140">
        <v>892</v>
      </c>
      <c r="B413" s="111" t="s">
        <v>393</v>
      </c>
      <c r="C413" s="112"/>
      <c r="D413" s="112">
        <v>0</v>
      </c>
      <c r="E413" s="112">
        <v>0</v>
      </c>
      <c r="F413" s="112">
        <v>0</v>
      </c>
      <c r="G413" s="112">
        <v>0</v>
      </c>
      <c r="H413" s="112">
        <v>0</v>
      </c>
      <c r="I413" s="112">
        <v>0</v>
      </c>
      <c r="J413" s="91"/>
      <c r="K413" s="337"/>
      <c r="L413" s="337"/>
      <c r="M413" s="338"/>
    </row>
    <row r="414" spans="1:13" s="94" customFormat="1" ht="12.25" hidden="1" customHeight="1">
      <c r="A414" s="140">
        <v>893</v>
      </c>
      <c r="B414" s="111" t="s">
        <v>394</v>
      </c>
      <c r="C414" s="112"/>
      <c r="D414" s="112">
        <v>0</v>
      </c>
      <c r="E414" s="112">
        <v>0</v>
      </c>
      <c r="F414" s="112">
        <v>0</v>
      </c>
      <c r="G414" s="112">
        <v>0</v>
      </c>
      <c r="H414" s="112">
        <v>0</v>
      </c>
      <c r="I414" s="112">
        <v>0</v>
      </c>
      <c r="J414" s="91"/>
      <c r="K414" s="337"/>
      <c r="L414" s="337"/>
      <c r="M414" s="338"/>
    </row>
    <row r="415" spans="1:13" s="94" customFormat="1" ht="12.25" hidden="1" customHeight="1">
      <c r="A415" s="140">
        <v>894</v>
      </c>
      <c r="B415" s="111" t="s">
        <v>395</v>
      </c>
      <c r="C415" s="112"/>
      <c r="D415" s="112">
        <v>0</v>
      </c>
      <c r="E415" s="112">
        <v>0</v>
      </c>
      <c r="F415" s="112">
        <v>0</v>
      </c>
      <c r="G415" s="112">
        <v>0</v>
      </c>
      <c r="H415" s="112">
        <v>0</v>
      </c>
      <c r="I415" s="112">
        <v>0</v>
      </c>
      <c r="J415" s="91"/>
      <c r="K415" s="337"/>
      <c r="L415" s="337"/>
      <c r="M415" s="338"/>
    </row>
    <row r="416" spans="1:13" s="94" customFormat="1" ht="12.25" hidden="1" customHeight="1">
      <c r="A416" s="140">
        <v>898</v>
      </c>
      <c r="B416" s="111" t="s">
        <v>396</v>
      </c>
      <c r="C416" s="112"/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91"/>
      <c r="K416" s="337"/>
      <c r="L416" s="337"/>
      <c r="M416" s="338"/>
    </row>
    <row r="417" spans="1:13" s="94" customFormat="1" ht="12.25" hidden="1" customHeight="1">
      <c r="A417" s="140">
        <v>899</v>
      </c>
      <c r="B417" s="111" t="s">
        <v>397</v>
      </c>
      <c r="C417" s="112"/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91"/>
      <c r="K417" s="337"/>
      <c r="L417" s="337"/>
      <c r="M417" s="338"/>
    </row>
    <row r="418" spans="1:13" s="94" customFormat="1" ht="12.25" hidden="1" customHeight="1">
      <c r="A418" s="140"/>
      <c r="B418" s="111"/>
      <c r="C418" s="112"/>
      <c r="D418" s="112"/>
      <c r="E418" s="112"/>
      <c r="F418" s="112"/>
      <c r="G418" s="112"/>
      <c r="H418" s="112"/>
      <c r="I418" s="112"/>
      <c r="J418" s="91"/>
      <c r="K418" s="337"/>
      <c r="L418" s="337"/>
      <c r="M418" s="338"/>
    </row>
    <row r="419" spans="1:13" s="95" customFormat="1" ht="12.25" customHeight="1">
      <c r="A419" s="100"/>
      <c r="B419" s="130" t="s">
        <v>483</v>
      </c>
      <c r="C419" s="113">
        <f t="shared" ref="C419:I419" si="46">SUM(C404:C418)</f>
        <v>0</v>
      </c>
      <c r="D419" s="113">
        <f t="shared" si="46"/>
        <v>-230</v>
      </c>
      <c r="E419" s="113">
        <f t="shared" si="46"/>
        <v>500</v>
      </c>
      <c r="F419" s="113">
        <f t="shared" si="46"/>
        <v>500</v>
      </c>
      <c r="G419" s="113">
        <f t="shared" si="46"/>
        <v>500</v>
      </c>
      <c r="H419" s="113">
        <f t="shared" si="46"/>
        <v>500</v>
      </c>
      <c r="I419" s="113">
        <f t="shared" si="46"/>
        <v>500</v>
      </c>
      <c r="J419" s="101"/>
      <c r="K419" s="339"/>
      <c r="L419" s="339"/>
      <c r="M419" s="340"/>
    </row>
    <row r="420" spans="1:13" s="94" customFormat="1" ht="12.25" customHeight="1">
      <c r="A420" s="100"/>
      <c r="B420" s="114"/>
      <c r="C420" s="112"/>
      <c r="D420" s="112"/>
      <c r="E420" s="112"/>
      <c r="F420" s="112"/>
      <c r="G420" s="112"/>
      <c r="H420" s="112"/>
      <c r="I420" s="112"/>
      <c r="J420" s="91"/>
      <c r="K420" s="337"/>
      <c r="L420" s="337"/>
      <c r="M420" s="338"/>
    </row>
    <row r="421" spans="1:13" s="94" customFormat="1" ht="12.25" hidden="1" customHeight="1">
      <c r="A421" s="130" t="s">
        <v>127</v>
      </c>
      <c r="C421" s="112"/>
      <c r="D421" s="112"/>
      <c r="E421" s="112"/>
      <c r="F421" s="112"/>
      <c r="G421" s="112"/>
      <c r="H421" s="112"/>
      <c r="I421" s="112"/>
      <c r="J421" s="91"/>
      <c r="K421" s="337"/>
      <c r="L421" s="337"/>
      <c r="M421" s="338"/>
    </row>
    <row r="422" spans="1:13" s="94" customFormat="1" ht="12.25" hidden="1" customHeight="1">
      <c r="A422" s="140" t="s">
        <v>25</v>
      </c>
      <c r="B422" s="111"/>
      <c r="C422" s="112"/>
      <c r="D422" s="112"/>
      <c r="E422" s="112"/>
      <c r="F422" s="112"/>
      <c r="G422" s="112"/>
      <c r="H422" s="112"/>
      <c r="I422" s="112"/>
      <c r="J422" s="91"/>
      <c r="K422" s="337"/>
      <c r="L422" s="337"/>
      <c r="M422" s="338"/>
    </row>
    <row r="423" spans="1:13" s="94" customFormat="1" ht="12.25" hidden="1" customHeight="1">
      <c r="A423" s="140">
        <v>900</v>
      </c>
      <c r="B423" s="111" t="s">
        <v>127</v>
      </c>
      <c r="C423" s="112"/>
      <c r="D423" s="112">
        <v>0</v>
      </c>
      <c r="E423" s="112">
        <v>0</v>
      </c>
      <c r="F423" s="112">
        <v>0</v>
      </c>
      <c r="G423" s="112">
        <v>0</v>
      </c>
      <c r="H423" s="112">
        <v>0</v>
      </c>
      <c r="I423" s="112">
        <v>0</v>
      </c>
      <c r="J423" s="91"/>
      <c r="K423" s="337"/>
      <c r="L423" s="337"/>
      <c r="M423" s="338"/>
    </row>
    <row r="424" spans="1:13" s="94" customFormat="1" ht="12.25" hidden="1" customHeight="1">
      <c r="A424" s="140">
        <v>910</v>
      </c>
      <c r="B424" s="111" t="s">
        <v>398</v>
      </c>
      <c r="C424" s="112"/>
      <c r="D424" s="112">
        <v>0</v>
      </c>
      <c r="E424" s="112">
        <v>0</v>
      </c>
      <c r="F424" s="112">
        <v>0</v>
      </c>
      <c r="G424" s="112">
        <v>0</v>
      </c>
      <c r="H424" s="112">
        <v>0</v>
      </c>
      <c r="I424" s="112">
        <v>0</v>
      </c>
      <c r="J424" s="91"/>
      <c r="K424" s="337"/>
      <c r="L424" s="337"/>
      <c r="M424" s="338"/>
    </row>
    <row r="425" spans="1:13" s="94" customFormat="1" ht="12.25" hidden="1" customHeight="1">
      <c r="A425" s="140">
        <v>940</v>
      </c>
      <c r="B425" s="111" t="s">
        <v>399</v>
      </c>
      <c r="C425" s="112"/>
      <c r="D425" s="112">
        <v>0</v>
      </c>
      <c r="E425" s="112">
        <v>0</v>
      </c>
      <c r="F425" s="112">
        <v>0</v>
      </c>
      <c r="G425" s="112">
        <v>0</v>
      </c>
      <c r="H425" s="112">
        <v>0</v>
      </c>
      <c r="I425" s="112">
        <v>0</v>
      </c>
      <c r="J425" s="91"/>
      <c r="K425" s="337"/>
      <c r="L425" s="337"/>
      <c r="M425" s="338"/>
    </row>
    <row r="426" spans="1:13" s="94" customFormat="1" ht="12.25" hidden="1" customHeight="1">
      <c r="A426" s="140">
        <v>999.1</v>
      </c>
      <c r="B426" s="111" t="s">
        <v>400</v>
      </c>
      <c r="C426" s="112"/>
      <c r="D426" s="112">
        <v>0</v>
      </c>
      <c r="E426" s="112">
        <v>0</v>
      </c>
      <c r="F426" s="112">
        <v>0</v>
      </c>
      <c r="G426" s="112">
        <v>0</v>
      </c>
      <c r="H426" s="112">
        <v>0</v>
      </c>
      <c r="I426" s="112">
        <v>0</v>
      </c>
      <c r="J426" s="91"/>
      <c r="K426" s="337"/>
      <c r="L426" s="337"/>
      <c r="M426" s="338"/>
    </row>
    <row r="427" spans="1:13" s="94" customFormat="1" ht="12.25" hidden="1" customHeight="1">
      <c r="A427" s="140"/>
      <c r="B427" s="111"/>
      <c r="C427" s="112"/>
      <c r="D427" s="112"/>
      <c r="E427" s="112"/>
      <c r="F427" s="112"/>
      <c r="G427" s="112"/>
      <c r="H427" s="112"/>
      <c r="I427" s="112"/>
      <c r="J427" s="91"/>
      <c r="K427" s="337"/>
      <c r="L427" s="337"/>
      <c r="M427" s="338"/>
    </row>
    <row r="428" spans="1:13" s="95" customFormat="1" ht="12.25" hidden="1" customHeight="1">
      <c r="A428" s="100"/>
      <c r="B428" s="130" t="s">
        <v>484</v>
      </c>
      <c r="C428" s="113">
        <f t="shared" ref="C428:I428" si="47">SUM(C422:C427)</f>
        <v>0</v>
      </c>
      <c r="D428" s="113">
        <f t="shared" si="47"/>
        <v>0</v>
      </c>
      <c r="E428" s="113">
        <f t="shared" si="47"/>
        <v>0</v>
      </c>
      <c r="F428" s="113">
        <f t="shared" si="47"/>
        <v>0</v>
      </c>
      <c r="G428" s="113">
        <f t="shared" si="47"/>
        <v>0</v>
      </c>
      <c r="H428" s="113">
        <f t="shared" si="47"/>
        <v>0</v>
      </c>
      <c r="I428" s="113">
        <f t="shared" si="47"/>
        <v>0</v>
      </c>
      <c r="J428" s="101"/>
      <c r="K428" s="339"/>
      <c r="L428" s="339"/>
      <c r="M428" s="340"/>
    </row>
    <row r="429" spans="1:13" s="94" customFormat="1" ht="12.25" hidden="1" customHeight="1">
      <c r="A429" s="100"/>
      <c r="B429" s="114"/>
      <c r="C429" s="112"/>
      <c r="D429" s="112"/>
      <c r="E429" s="112"/>
      <c r="F429" s="112"/>
      <c r="G429" s="112"/>
      <c r="H429" s="112"/>
      <c r="I429" s="112"/>
      <c r="J429" s="91"/>
      <c r="K429" s="337"/>
      <c r="L429" s="337"/>
      <c r="M429" s="338"/>
    </row>
    <row r="430" spans="1:13" s="95" customFormat="1" ht="12.25" customHeight="1">
      <c r="A430" s="131" t="s">
        <v>58</v>
      </c>
      <c r="B430" s="114"/>
      <c r="C430" s="113">
        <f t="shared" ref="C430:I430" si="48">C269+C285+C310+C332+C366+C383+C401+C419+C428</f>
        <v>0</v>
      </c>
      <c r="D430" s="113">
        <f t="shared" si="48"/>
        <v>902480.42817204306</v>
      </c>
      <c r="E430" s="113">
        <f t="shared" si="48"/>
        <v>1773293.1007526882</v>
      </c>
      <c r="F430" s="113">
        <f t="shared" si="48"/>
        <v>2610634.5318749999</v>
      </c>
      <c r="G430" s="113">
        <f t="shared" si="48"/>
        <v>3899656.411760625</v>
      </c>
      <c r="H430" s="113">
        <f t="shared" si="48"/>
        <v>5079432.3717991188</v>
      </c>
      <c r="I430" s="113">
        <f t="shared" si="48"/>
        <v>5921233.0468483064</v>
      </c>
      <c r="J430" s="101"/>
      <c r="K430" s="339"/>
      <c r="L430" s="339"/>
      <c r="M430" s="340"/>
    </row>
    <row r="431" spans="1:13" s="95" customFormat="1" ht="11.5">
      <c r="A431" s="131"/>
      <c r="B431" s="99"/>
      <c r="C431" s="99"/>
      <c r="J431" s="101"/>
      <c r="K431" s="339"/>
      <c r="L431" s="339"/>
      <c r="M431" s="340"/>
    </row>
    <row r="432" spans="1:13">
      <c r="C432" s="117"/>
      <c r="J432" s="91"/>
    </row>
    <row r="433" spans="10:10">
      <c r="J433" s="91"/>
    </row>
  </sheetData>
  <sheetProtection selectLockedCells="1"/>
  <dataConsolidate/>
  <mergeCells count="2">
    <mergeCell ref="C5:C6"/>
    <mergeCell ref="J5:J6"/>
  </mergeCells>
  <pageMargins left="0.25" right="0.25" top="0.75" bottom="0.75" header="0.3" footer="0.3"/>
  <pageSetup fitToHeight="0" orientation="landscape" horizontalDpi="300" verticalDpi="300" r:id="rId1"/>
  <headerFooter alignWithMargins="0"/>
  <rowBreaks count="4" manualBreakCount="4">
    <brk id="41" max="11" man="1"/>
    <brk id="60" max="11" man="1"/>
    <brk id="95" max="11" man="1"/>
    <brk id="207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1">
    <tabColor theme="5"/>
    <pageSetUpPr fitToPage="1"/>
  </sheetPr>
  <dimension ref="A1:IY418"/>
  <sheetViews>
    <sheetView showGridLines="0"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C8" sqref="C8"/>
    </sheetView>
  </sheetViews>
  <sheetFormatPr defaultColWidth="9.1796875" defaultRowHeight="11.5" outlineLevelRow="1" outlineLevelCol="1"/>
  <cols>
    <col min="1" max="1" width="10" style="69" customWidth="1" collapsed="1"/>
    <col min="2" max="2" width="50.7265625" style="31" customWidth="1" collapsed="1"/>
    <col min="3" max="3" width="0.81640625" style="31" hidden="1" customWidth="1"/>
    <col min="4" max="4" width="11.7265625" style="31" hidden="1" customWidth="1" outlineLevel="1" collapsed="1"/>
    <col min="5" max="5" width="11.7265625" style="31" customWidth="1" outlineLevel="1" collapsed="1"/>
    <col min="6" max="6" width="2.81640625" style="31" hidden="1" customWidth="1" outlineLevel="1" collapsed="1"/>
    <col min="7" max="7" width="11.7265625" style="31" hidden="1" customWidth="1" outlineLevel="1" collapsed="1"/>
    <col min="8" max="8" width="0.1796875" style="31" hidden="1" customWidth="1" outlineLevel="1" collapsed="1"/>
    <col min="9" max="9" width="11.7265625" style="31" hidden="1" customWidth="1"/>
    <col min="10" max="10" width="11.7265625" style="31" customWidth="1" collapsed="1"/>
    <col min="11" max="12" width="11.7265625" style="31" hidden="1" customWidth="1" collapsed="1"/>
    <col min="13" max="13" width="0.1796875" style="31" hidden="1" customWidth="1" collapsed="1"/>
    <col min="14" max="14" width="11.7265625" style="31" hidden="1" customWidth="1" outlineLevel="1" collapsed="1"/>
    <col min="15" max="15" width="11.7265625" style="31" customWidth="1" outlineLevel="1" collapsed="1"/>
    <col min="16" max="17" width="11.7265625" style="31" hidden="1" customWidth="1" outlineLevel="1" collapsed="1"/>
    <col min="18" max="18" width="0.1796875" style="31" customWidth="1" outlineLevel="1" collapsed="1"/>
    <col min="19" max="19" width="11.7265625" style="31" hidden="1" customWidth="1" outlineLevel="1" collapsed="1"/>
    <col min="20" max="20" width="11.7265625" style="31" customWidth="1" outlineLevel="1" collapsed="1"/>
    <col min="21" max="21" width="2.81640625" style="31" hidden="1" customWidth="1" outlineLevel="1" collapsed="1"/>
    <col min="22" max="22" width="11.7265625" style="31" hidden="1" customWidth="1" outlineLevel="1" collapsed="1"/>
    <col min="23" max="23" width="0.1796875" style="31" hidden="1" customWidth="1" outlineLevel="1" collapsed="1"/>
    <col min="24" max="24" width="12" style="31" hidden="1" customWidth="1"/>
    <col min="25" max="25" width="12" style="31" customWidth="1"/>
    <col min="26" max="26" width="2.26953125" style="31" hidden="1" customWidth="1" collapsed="1"/>
    <col min="27" max="27" width="11.7265625" style="31" hidden="1" customWidth="1" collapsed="1"/>
    <col min="28" max="28" width="0.1796875" style="31" hidden="1" customWidth="1" collapsed="1"/>
    <col min="29" max="29" width="11.7265625" style="31" hidden="1" customWidth="1" outlineLevel="1" collapsed="1"/>
    <col min="30" max="30" width="11.7265625" style="31" customWidth="1" outlineLevel="1" collapsed="1"/>
    <col min="31" max="32" width="11.7265625" style="31" hidden="1" customWidth="1" outlineLevel="1" collapsed="1"/>
    <col min="33" max="33" width="0.1796875" style="31" customWidth="1" outlineLevel="1" collapsed="1"/>
    <col min="34" max="34" width="11.7265625" style="31" hidden="1" customWidth="1"/>
    <col min="35" max="35" width="11.7265625" style="31" customWidth="1"/>
    <col min="36" max="36" width="2.26953125" style="31" hidden="1" customWidth="1" collapsed="1"/>
    <col min="37" max="37" width="11.7265625" style="31" hidden="1" customWidth="1" collapsed="1"/>
    <col min="38" max="38" width="0.1796875" style="31" hidden="1" customWidth="1" collapsed="1"/>
    <col min="39" max="39" width="11.7265625" style="31" hidden="1" customWidth="1" collapsed="1"/>
    <col min="40" max="40" width="11.7265625" style="31" customWidth="1" collapsed="1"/>
    <col min="41" max="41" width="2.26953125" style="31" hidden="1" customWidth="1" collapsed="1"/>
    <col min="42" max="42" width="11.7265625" style="31" hidden="1" customWidth="1" collapsed="1"/>
    <col min="43" max="43" width="0.1796875" style="31" hidden="1" customWidth="1" collapsed="1"/>
    <col min="44" max="44" width="11.7265625" style="31" hidden="1" customWidth="1" collapsed="1"/>
    <col min="45" max="45" width="11.7265625" style="31" customWidth="1" collapsed="1"/>
    <col min="46" max="46" width="2.26953125" style="31" hidden="1" customWidth="1" collapsed="1"/>
    <col min="47" max="47" width="11.7265625" style="31" hidden="1" customWidth="1" collapsed="1"/>
    <col min="48" max="48" width="0.1796875" style="31" hidden="1" customWidth="1" collapsed="1"/>
    <col min="49" max="49" width="11.7265625" style="31" hidden="1" customWidth="1" collapsed="1"/>
    <col min="50" max="50" width="11.7265625" style="31" customWidth="1" collapsed="1"/>
    <col min="51" max="51" width="2.26953125" style="31" hidden="1" customWidth="1" collapsed="1"/>
    <col min="52" max="52" width="11.7265625" style="31" hidden="1" customWidth="1" collapsed="1"/>
    <col min="53" max="53" width="0.1796875" style="31" hidden="1" customWidth="1" collapsed="1"/>
    <col min="54" max="54" width="9.1796875" style="31" customWidth="1"/>
    <col min="55" max="259" width="9.1796875" style="31"/>
    <col min="260" max="16384" width="9.1796875" style="31" collapsed="1"/>
  </cols>
  <sheetData>
    <row r="1" spans="1:53" ht="15.5">
      <c r="A1" s="145" t="s">
        <v>468</v>
      </c>
    </row>
    <row r="2" spans="1:53" ht="12.25" customHeight="1">
      <c r="A2" s="146" t="s">
        <v>59</v>
      </c>
    </row>
    <row r="3" spans="1:53" ht="12.25" customHeight="1">
      <c r="A3" s="149" t="s">
        <v>469</v>
      </c>
    </row>
    <row r="4" spans="1:53" ht="12.25" customHeight="1" thickBot="1">
      <c r="B4" s="32"/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</row>
    <row r="5" spans="1:53" ht="13.5" customHeight="1" thickTop="1">
      <c r="D5" s="360" t="s">
        <v>163</v>
      </c>
      <c r="E5" s="360"/>
      <c r="F5" s="360"/>
      <c r="G5" s="360"/>
      <c r="H5" s="34"/>
      <c r="I5" s="360" t="s">
        <v>163</v>
      </c>
      <c r="J5" s="360"/>
      <c r="K5" s="360"/>
      <c r="L5" s="360"/>
      <c r="M5" s="34"/>
      <c r="N5" s="360" t="s">
        <v>163</v>
      </c>
      <c r="O5" s="360"/>
      <c r="P5" s="360"/>
      <c r="Q5" s="360"/>
      <c r="R5" s="34"/>
      <c r="S5" s="360" t="s">
        <v>164</v>
      </c>
      <c r="T5" s="360"/>
      <c r="U5" s="360"/>
      <c r="V5" s="360"/>
      <c r="W5" s="34"/>
      <c r="X5" s="360" t="s">
        <v>164</v>
      </c>
      <c r="Y5" s="360"/>
      <c r="Z5" s="360"/>
      <c r="AA5" s="360"/>
      <c r="AB5" s="34"/>
      <c r="AC5" s="360" t="s">
        <v>164</v>
      </c>
      <c r="AD5" s="360"/>
      <c r="AE5" s="360"/>
      <c r="AF5" s="360"/>
      <c r="AG5" s="34"/>
      <c r="AH5" s="360" t="s">
        <v>165</v>
      </c>
      <c r="AI5" s="360"/>
      <c r="AJ5" s="360"/>
      <c r="AK5" s="360"/>
      <c r="AL5" s="34"/>
      <c r="AM5" s="360" t="s">
        <v>166</v>
      </c>
      <c r="AN5" s="360"/>
      <c r="AO5" s="360"/>
      <c r="AP5" s="360"/>
      <c r="AQ5" s="34"/>
      <c r="AR5" s="360" t="s">
        <v>167</v>
      </c>
      <c r="AS5" s="360"/>
      <c r="AT5" s="360"/>
      <c r="AU5" s="360"/>
      <c r="AV5" s="34"/>
      <c r="AW5" s="360" t="s">
        <v>168</v>
      </c>
      <c r="AX5" s="360"/>
      <c r="AY5" s="360"/>
      <c r="AZ5" s="360"/>
      <c r="BA5" s="34"/>
    </row>
    <row r="6" spans="1:53" ht="12.25" customHeight="1">
      <c r="D6" s="361" t="s">
        <v>485</v>
      </c>
      <c r="E6" s="361"/>
      <c r="F6" s="361"/>
      <c r="G6" s="361"/>
      <c r="H6" s="35"/>
      <c r="I6" s="361" t="s">
        <v>485</v>
      </c>
      <c r="J6" s="361"/>
      <c r="K6" s="361"/>
      <c r="L6" s="361"/>
      <c r="M6" s="35"/>
      <c r="N6" s="361" t="s">
        <v>485</v>
      </c>
      <c r="O6" s="361"/>
      <c r="P6" s="361"/>
      <c r="Q6" s="361"/>
      <c r="R6" s="35"/>
      <c r="S6" s="361" t="s">
        <v>491</v>
      </c>
      <c r="T6" s="361"/>
      <c r="U6" s="361"/>
      <c r="V6" s="361"/>
      <c r="W6" s="35"/>
      <c r="X6" s="361" t="s">
        <v>491</v>
      </c>
      <c r="Y6" s="361"/>
      <c r="Z6" s="361"/>
      <c r="AA6" s="361"/>
      <c r="AB6" s="35"/>
      <c r="AC6" s="361" t="s">
        <v>491</v>
      </c>
      <c r="AD6" s="361"/>
      <c r="AE6" s="361"/>
      <c r="AF6" s="361"/>
      <c r="AG6" s="35"/>
      <c r="AH6" s="361" t="s">
        <v>487</v>
      </c>
      <c r="AI6" s="361"/>
      <c r="AJ6" s="361"/>
      <c r="AK6" s="361"/>
      <c r="AL6" s="35"/>
      <c r="AM6" s="361" t="s">
        <v>488</v>
      </c>
      <c r="AN6" s="361"/>
      <c r="AO6" s="361"/>
      <c r="AP6" s="361"/>
      <c r="AQ6" s="35"/>
      <c r="AR6" s="361" t="s">
        <v>489</v>
      </c>
      <c r="AS6" s="361"/>
      <c r="AT6" s="361"/>
      <c r="AU6" s="361"/>
      <c r="AV6" s="35"/>
      <c r="AW6" s="361" t="s">
        <v>490</v>
      </c>
      <c r="AX6" s="361"/>
      <c r="AY6" s="361"/>
      <c r="AZ6" s="361"/>
      <c r="BA6" s="35"/>
    </row>
    <row r="7" spans="1:53" s="36" customFormat="1" ht="46" customHeight="1">
      <c r="A7" s="125"/>
      <c r="D7" s="359" t="s">
        <v>492</v>
      </c>
      <c r="E7" s="359"/>
      <c r="F7" s="359"/>
      <c r="G7" s="359"/>
      <c r="H7" s="37"/>
      <c r="I7" s="359" t="s">
        <v>493</v>
      </c>
      <c r="J7" s="359"/>
      <c r="K7" s="359"/>
      <c r="L7" s="362"/>
      <c r="M7" s="37"/>
      <c r="N7" s="359" t="s">
        <v>494</v>
      </c>
      <c r="O7" s="359"/>
      <c r="P7" s="359"/>
      <c r="Q7" s="362"/>
      <c r="R7" s="37"/>
      <c r="S7" s="359" t="s">
        <v>492</v>
      </c>
      <c r="T7" s="359"/>
      <c r="U7" s="359"/>
      <c r="V7" s="359"/>
      <c r="W7" s="37"/>
      <c r="X7" s="359" t="s">
        <v>493</v>
      </c>
      <c r="Y7" s="359"/>
      <c r="Z7" s="359"/>
      <c r="AA7" s="359"/>
      <c r="AB7" s="37"/>
      <c r="AC7" s="359" t="s">
        <v>494</v>
      </c>
      <c r="AD7" s="359"/>
      <c r="AE7" s="359"/>
      <c r="AF7" s="362"/>
      <c r="AG7" s="37"/>
      <c r="AH7" s="359" t="s">
        <v>12</v>
      </c>
      <c r="AI7" s="359"/>
      <c r="AJ7" s="359"/>
      <c r="AK7" s="359"/>
      <c r="AL7" s="37"/>
      <c r="AM7" s="359" t="s">
        <v>12</v>
      </c>
      <c r="AN7" s="359"/>
      <c r="AO7" s="359"/>
      <c r="AP7" s="359"/>
      <c r="AQ7" s="37"/>
      <c r="AR7" s="359" t="s">
        <v>12</v>
      </c>
      <c r="AS7" s="359"/>
      <c r="AT7" s="359"/>
      <c r="AU7" s="359"/>
      <c r="AV7" s="37"/>
      <c r="AW7" s="359" t="s">
        <v>12</v>
      </c>
      <c r="AX7" s="359"/>
      <c r="AY7" s="359"/>
      <c r="AZ7" s="359"/>
      <c r="BA7" s="37"/>
    </row>
    <row r="8" spans="1:53" s="36" customFormat="1" ht="34.5" hidden="1">
      <c r="A8" s="125"/>
      <c r="D8" s="38" t="s">
        <v>25</v>
      </c>
      <c r="E8" s="38" t="s">
        <v>468</v>
      </c>
      <c r="F8" s="38"/>
      <c r="G8" s="38" t="s">
        <v>60</v>
      </c>
      <c r="H8" s="37"/>
      <c r="I8" s="38" t="s">
        <v>25</v>
      </c>
      <c r="J8" s="38" t="s">
        <v>468</v>
      </c>
      <c r="K8" s="38"/>
      <c r="L8" s="38" t="s">
        <v>60</v>
      </c>
      <c r="M8" s="37"/>
      <c r="N8" s="38" t="s">
        <v>25</v>
      </c>
      <c r="O8" s="38" t="s">
        <v>468</v>
      </c>
      <c r="P8" s="38"/>
      <c r="Q8" s="38" t="s">
        <v>60</v>
      </c>
      <c r="R8" s="37"/>
      <c r="S8" s="38" t="s">
        <v>25</v>
      </c>
      <c r="T8" s="38" t="s">
        <v>468</v>
      </c>
      <c r="U8" s="38"/>
      <c r="V8" s="38" t="s">
        <v>60</v>
      </c>
      <c r="W8" s="37"/>
      <c r="X8" s="38" t="s">
        <v>25</v>
      </c>
      <c r="Y8" s="38" t="s">
        <v>468</v>
      </c>
      <c r="Z8" s="38"/>
      <c r="AA8" s="38" t="s">
        <v>60</v>
      </c>
      <c r="AB8" s="37"/>
      <c r="AC8" s="38" t="s">
        <v>25</v>
      </c>
      <c r="AD8" s="38" t="s">
        <v>468</v>
      </c>
      <c r="AE8" s="38"/>
      <c r="AF8" s="38" t="s">
        <v>60</v>
      </c>
      <c r="AG8" s="37"/>
      <c r="AH8" s="38" t="s">
        <v>25</v>
      </c>
      <c r="AI8" s="38" t="s">
        <v>468</v>
      </c>
      <c r="AJ8" s="38"/>
      <c r="AK8" s="38" t="s">
        <v>60</v>
      </c>
      <c r="AL8" s="37"/>
      <c r="AM8" s="38" t="s">
        <v>25</v>
      </c>
      <c r="AN8" s="38" t="s">
        <v>468</v>
      </c>
      <c r="AO8" s="38"/>
      <c r="AP8" s="38" t="s">
        <v>60</v>
      </c>
      <c r="AQ8" s="37"/>
      <c r="AR8" s="38" t="s">
        <v>25</v>
      </c>
      <c r="AS8" s="38" t="s">
        <v>468</v>
      </c>
      <c r="AT8" s="38"/>
      <c r="AU8" s="38" t="s">
        <v>60</v>
      </c>
      <c r="AV8" s="37"/>
      <c r="AW8" s="38" t="s">
        <v>25</v>
      </c>
      <c r="AX8" s="38" t="s">
        <v>468</v>
      </c>
      <c r="AY8" s="38"/>
      <c r="AZ8" s="38" t="s">
        <v>60</v>
      </c>
      <c r="BA8" s="37"/>
    </row>
    <row r="9" spans="1:53" s="39" customFormat="1">
      <c r="A9" s="126"/>
      <c r="D9" s="40"/>
      <c r="E9" s="40"/>
      <c r="F9" s="40"/>
      <c r="G9" s="40"/>
      <c r="H9" s="41"/>
      <c r="I9" s="42"/>
      <c r="J9" s="42"/>
      <c r="K9" s="42"/>
      <c r="L9" s="40"/>
      <c r="M9" s="41"/>
      <c r="N9" s="40"/>
      <c r="O9" s="40"/>
      <c r="P9" s="40"/>
      <c r="Q9" s="40"/>
      <c r="R9" s="41"/>
      <c r="S9" s="40"/>
      <c r="T9" s="40"/>
      <c r="U9" s="40"/>
      <c r="V9" s="40"/>
      <c r="W9" s="41"/>
      <c r="X9" s="42"/>
      <c r="Y9" s="42"/>
      <c r="Z9" s="42"/>
      <c r="AA9" s="40"/>
      <c r="AB9" s="41"/>
      <c r="AC9" s="40"/>
      <c r="AD9" s="40"/>
      <c r="AE9" s="40"/>
      <c r="AF9" s="40"/>
      <c r="AG9" s="41"/>
      <c r="AH9" s="42"/>
      <c r="AI9" s="42"/>
      <c r="AJ9" s="42"/>
      <c r="AK9" s="40"/>
      <c r="AL9" s="41"/>
      <c r="AM9" s="42"/>
      <c r="AN9" s="42"/>
      <c r="AO9" s="42"/>
      <c r="AP9" s="40"/>
      <c r="AQ9" s="41"/>
      <c r="AR9" s="42"/>
      <c r="AS9" s="42"/>
      <c r="AT9" s="42"/>
      <c r="AU9" s="40"/>
      <c r="AV9" s="41"/>
      <c r="AW9" s="42"/>
      <c r="AX9" s="42"/>
      <c r="AY9" s="42"/>
      <c r="AZ9" s="40"/>
      <c r="BA9" s="41"/>
    </row>
    <row r="10" spans="1:53" s="43" customFormat="1" ht="12.25" customHeight="1">
      <c r="A10" s="129" t="s">
        <v>13</v>
      </c>
      <c r="H10" s="45"/>
      <c r="M10" s="45"/>
      <c r="R10" s="45"/>
      <c r="W10" s="45"/>
      <c r="AB10" s="45"/>
      <c r="AG10" s="45"/>
      <c r="AL10" s="45"/>
      <c r="AQ10" s="45"/>
      <c r="AV10" s="45"/>
      <c r="BA10" s="45"/>
    </row>
    <row r="11" spans="1:53" s="43" customFormat="1" ht="12.25" customHeight="1">
      <c r="A11" s="129" t="s">
        <v>14</v>
      </c>
      <c r="H11" s="45"/>
      <c r="M11" s="45"/>
      <c r="R11" s="45"/>
      <c r="W11" s="45"/>
      <c r="AB11" s="45"/>
      <c r="AG11" s="45"/>
      <c r="AL11" s="45"/>
      <c r="AQ11" s="45"/>
      <c r="AV11" s="45"/>
      <c r="BA11" s="45"/>
    </row>
    <row r="12" spans="1:53" s="43" customFormat="1" ht="12.25" customHeight="1">
      <c r="A12" s="128"/>
      <c r="B12" s="137" t="s">
        <v>114</v>
      </c>
      <c r="C12" s="137"/>
      <c r="D12" s="47">
        <f>D101</f>
        <v>0</v>
      </c>
      <c r="E12" s="47">
        <f>E101</f>
        <v>0</v>
      </c>
      <c r="F12" s="47"/>
      <c r="G12" s="47">
        <f t="shared" ref="G12:G18" si="0">SUM(D12:F12)</f>
        <v>0</v>
      </c>
      <c r="H12" s="48"/>
      <c r="I12" s="47">
        <f>I101</f>
        <v>0</v>
      </c>
      <c r="J12" s="47">
        <f>J101</f>
        <v>208.54</v>
      </c>
      <c r="K12" s="47"/>
      <c r="L12" s="47">
        <f t="shared" ref="L12:L18" si="1">SUM(I12:K12)</f>
        <v>208.54</v>
      </c>
      <c r="M12" s="48"/>
      <c r="N12" s="47">
        <f t="shared" ref="N12:O18" si="2">INDEX($I12:$K12,1,MATCH(N$8,$I$8:$K$8,0))-INDEX($D12:$F12,1,MATCH(N$8,$D$8:$F$8,0))</f>
        <v>0</v>
      </c>
      <c r="O12" s="47">
        <f t="shared" si="2"/>
        <v>208.54</v>
      </c>
      <c r="P12" s="47"/>
      <c r="Q12" s="47">
        <f t="shared" ref="Q12:Q18" si="3">SUM(N12:P12)</f>
        <v>208.54</v>
      </c>
      <c r="R12" s="48"/>
      <c r="S12" s="47">
        <f>S101</f>
        <v>0</v>
      </c>
      <c r="T12" s="47">
        <f>T101</f>
        <v>0</v>
      </c>
      <c r="U12" s="47"/>
      <c r="V12" s="47">
        <f t="shared" ref="V12:V18" si="4">SUM(S12:U12)</f>
        <v>0</v>
      </c>
      <c r="W12" s="48"/>
      <c r="X12" s="47">
        <f>X101</f>
        <v>0</v>
      </c>
      <c r="Y12" s="47">
        <f>Y101</f>
        <v>0</v>
      </c>
      <c r="Z12" s="47"/>
      <c r="AA12" s="47">
        <f t="shared" ref="AA12:AA18" si="5">SUM(X12:Z12)</f>
        <v>0</v>
      </c>
      <c r="AB12" s="48"/>
      <c r="AC12" s="47">
        <f t="shared" ref="AC12:AD18" si="6">INDEX($X12:$Z12,1,MATCH(AC$8,$X$8:$Z$8,0))-INDEX($S12:$U12,1,MATCH(AC$8,$S$8:$U$8,0))</f>
        <v>0</v>
      </c>
      <c r="AD12" s="47">
        <f t="shared" si="6"/>
        <v>0</v>
      </c>
      <c r="AE12" s="47"/>
      <c r="AF12" s="47">
        <f t="shared" ref="AF12:AF18" si="7">SUM(AC12:AE12)</f>
        <v>0</v>
      </c>
      <c r="AG12" s="48"/>
      <c r="AH12" s="47">
        <f>AH101</f>
        <v>0</v>
      </c>
      <c r="AI12" s="47">
        <f>AI101</f>
        <v>0</v>
      </c>
      <c r="AJ12" s="47"/>
      <c r="AK12" s="47">
        <f t="shared" ref="AK12:AK18" si="8">SUM(AH12:AJ12)</f>
        <v>0</v>
      </c>
      <c r="AL12" s="48"/>
      <c r="AM12" s="47">
        <f>AM101</f>
        <v>0</v>
      </c>
      <c r="AN12" s="47">
        <f>AN101</f>
        <v>0</v>
      </c>
      <c r="AO12" s="47"/>
      <c r="AP12" s="47">
        <f t="shared" ref="AP12:AP18" si="9">SUM(AM12:AO12)</f>
        <v>0</v>
      </c>
      <c r="AQ12" s="48"/>
      <c r="AR12" s="47">
        <f>AR101</f>
        <v>0</v>
      </c>
      <c r="AS12" s="47">
        <f>AS101</f>
        <v>0</v>
      </c>
      <c r="AT12" s="47"/>
      <c r="AU12" s="47">
        <f t="shared" ref="AU12:AU18" si="10">SUM(AR12:AT12)</f>
        <v>0</v>
      </c>
      <c r="AV12" s="48"/>
      <c r="AW12" s="47">
        <f>AW101</f>
        <v>0</v>
      </c>
      <c r="AX12" s="47">
        <f>AX101</f>
        <v>0</v>
      </c>
      <c r="AY12" s="47"/>
      <c r="AZ12" s="47">
        <f t="shared" ref="AZ12:AZ18" si="11">SUM(AW12:AY12)</f>
        <v>0</v>
      </c>
      <c r="BA12" s="48"/>
    </row>
    <row r="13" spans="1:53" s="43" customFormat="1" ht="12.25" hidden="1" customHeight="1">
      <c r="A13" s="128"/>
      <c r="B13" s="137" t="s">
        <v>118</v>
      </c>
      <c r="C13" s="137"/>
      <c r="D13" s="47">
        <f>D110</f>
        <v>0</v>
      </c>
      <c r="E13" s="47">
        <f>E110</f>
        <v>0</v>
      </c>
      <c r="F13" s="47"/>
      <c r="G13" s="47">
        <f t="shared" si="0"/>
        <v>0</v>
      </c>
      <c r="H13" s="48"/>
      <c r="I13" s="47">
        <f>I110</f>
        <v>0</v>
      </c>
      <c r="J13" s="47">
        <f>J110</f>
        <v>0</v>
      </c>
      <c r="K13" s="47"/>
      <c r="L13" s="47">
        <f t="shared" si="1"/>
        <v>0</v>
      </c>
      <c r="M13" s="48"/>
      <c r="N13" s="47">
        <f t="shared" si="2"/>
        <v>0</v>
      </c>
      <c r="O13" s="47">
        <f t="shared" si="2"/>
        <v>0</v>
      </c>
      <c r="P13" s="47"/>
      <c r="Q13" s="47">
        <f t="shared" si="3"/>
        <v>0</v>
      </c>
      <c r="R13" s="48"/>
      <c r="S13" s="47">
        <f>S110</f>
        <v>0</v>
      </c>
      <c r="T13" s="47">
        <f>T110</f>
        <v>0</v>
      </c>
      <c r="U13" s="47"/>
      <c r="V13" s="47">
        <f t="shared" si="4"/>
        <v>0</v>
      </c>
      <c r="W13" s="48"/>
      <c r="X13" s="47">
        <f>X110</f>
        <v>0</v>
      </c>
      <c r="Y13" s="47">
        <f>Y110</f>
        <v>0</v>
      </c>
      <c r="Z13" s="47"/>
      <c r="AA13" s="47">
        <f t="shared" si="5"/>
        <v>0</v>
      </c>
      <c r="AB13" s="48"/>
      <c r="AC13" s="47">
        <f t="shared" si="6"/>
        <v>0</v>
      </c>
      <c r="AD13" s="47">
        <f t="shared" si="6"/>
        <v>0</v>
      </c>
      <c r="AE13" s="47"/>
      <c r="AF13" s="47">
        <f t="shared" si="7"/>
        <v>0</v>
      </c>
      <c r="AG13" s="48"/>
      <c r="AH13" s="47">
        <f>AH110</f>
        <v>0</v>
      </c>
      <c r="AI13" s="47">
        <f>AI110</f>
        <v>0</v>
      </c>
      <c r="AJ13" s="47"/>
      <c r="AK13" s="47">
        <f t="shared" si="8"/>
        <v>0</v>
      </c>
      <c r="AL13" s="48"/>
      <c r="AM13" s="47">
        <f>AM110</f>
        <v>0</v>
      </c>
      <c r="AN13" s="47">
        <f>AN110</f>
        <v>0</v>
      </c>
      <c r="AO13" s="47"/>
      <c r="AP13" s="47">
        <f t="shared" si="9"/>
        <v>0</v>
      </c>
      <c r="AQ13" s="48"/>
      <c r="AR13" s="47">
        <f>AR110</f>
        <v>0</v>
      </c>
      <c r="AS13" s="47">
        <f>AS110</f>
        <v>0</v>
      </c>
      <c r="AT13" s="47"/>
      <c r="AU13" s="47">
        <f t="shared" si="10"/>
        <v>0</v>
      </c>
      <c r="AV13" s="48"/>
      <c r="AW13" s="47">
        <f>AW110</f>
        <v>0</v>
      </c>
      <c r="AX13" s="47">
        <f>AX110</f>
        <v>0</v>
      </c>
      <c r="AY13" s="47"/>
      <c r="AZ13" s="47">
        <f t="shared" si="11"/>
        <v>0</v>
      </c>
      <c r="BA13" s="48"/>
    </row>
    <row r="14" spans="1:53" s="43" customFormat="1" ht="12.25" customHeight="1">
      <c r="A14" s="128"/>
      <c r="B14" s="137" t="s">
        <v>119</v>
      </c>
      <c r="C14" s="137"/>
      <c r="D14" s="47">
        <f>D131</f>
        <v>0</v>
      </c>
      <c r="E14" s="47">
        <f>E131</f>
        <v>847260</v>
      </c>
      <c r="F14" s="47"/>
      <c r="G14" s="47">
        <f t="shared" si="0"/>
        <v>847260</v>
      </c>
      <c r="H14" s="48"/>
      <c r="I14" s="47">
        <f>I131</f>
        <v>0</v>
      </c>
      <c r="J14" s="47">
        <f>J131</f>
        <v>0</v>
      </c>
      <c r="K14" s="47"/>
      <c r="L14" s="47">
        <f t="shared" si="1"/>
        <v>0</v>
      </c>
      <c r="M14" s="48"/>
      <c r="N14" s="47">
        <f t="shared" si="2"/>
        <v>0</v>
      </c>
      <c r="O14" s="47">
        <f t="shared" si="2"/>
        <v>-847260</v>
      </c>
      <c r="P14" s="47"/>
      <c r="Q14" s="47">
        <f t="shared" si="3"/>
        <v>-847260</v>
      </c>
      <c r="R14" s="48"/>
      <c r="S14" s="47">
        <f>S131</f>
        <v>0</v>
      </c>
      <c r="T14" s="47">
        <f>T131</f>
        <v>2706051.4776504626</v>
      </c>
      <c r="U14" s="47"/>
      <c r="V14" s="47">
        <f t="shared" si="4"/>
        <v>2706051.4776504626</v>
      </c>
      <c r="W14" s="48"/>
      <c r="X14" s="47">
        <f>X131</f>
        <v>0</v>
      </c>
      <c r="Y14" s="47">
        <f>Y131</f>
        <v>1551427.2</v>
      </c>
      <c r="Z14" s="47"/>
      <c r="AA14" s="47">
        <f t="shared" si="5"/>
        <v>1551427.2</v>
      </c>
      <c r="AB14" s="48"/>
      <c r="AC14" s="47">
        <f t="shared" si="6"/>
        <v>0</v>
      </c>
      <c r="AD14" s="47">
        <f t="shared" si="6"/>
        <v>-1154624.2776504627</v>
      </c>
      <c r="AE14" s="47"/>
      <c r="AF14" s="47">
        <f t="shared" si="7"/>
        <v>-1154624.2776504627</v>
      </c>
      <c r="AG14" s="48"/>
      <c r="AH14" s="47">
        <f>AH131</f>
        <v>0</v>
      </c>
      <c r="AI14" s="47">
        <f>AI131</f>
        <v>2632536.6108399997</v>
      </c>
      <c r="AJ14" s="47"/>
      <c r="AK14" s="47">
        <f t="shared" si="8"/>
        <v>2632536.6108399997</v>
      </c>
      <c r="AL14" s="48"/>
      <c r="AM14" s="47">
        <f>AM131</f>
        <v>0</v>
      </c>
      <c r="AN14" s="47">
        <f>AN131</f>
        <v>3566268.0762780001</v>
      </c>
      <c r="AO14" s="47"/>
      <c r="AP14" s="47">
        <f t="shared" si="9"/>
        <v>3566268.0762780001</v>
      </c>
      <c r="AQ14" s="48"/>
      <c r="AR14" s="47">
        <f>AR131</f>
        <v>0</v>
      </c>
      <c r="AS14" s="47">
        <f>AS131</f>
        <v>4796595.8632678352</v>
      </c>
      <c r="AT14" s="47"/>
      <c r="AU14" s="47">
        <f t="shared" si="10"/>
        <v>4796595.8632678352</v>
      </c>
      <c r="AV14" s="48"/>
      <c r="AW14" s="47">
        <f>AW131</f>
        <v>0</v>
      </c>
      <c r="AX14" s="47">
        <f>AX131</f>
        <v>5845282.1516817985</v>
      </c>
      <c r="AY14" s="47"/>
      <c r="AZ14" s="47">
        <f t="shared" si="11"/>
        <v>5845282.1516817985</v>
      </c>
      <c r="BA14" s="48"/>
    </row>
    <row r="15" spans="1:53" s="43" customFormat="1" ht="12.25" customHeight="1">
      <c r="A15" s="128"/>
      <c r="B15" s="137" t="s">
        <v>120</v>
      </c>
      <c r="C15" s="137"/>
      <c r="D15" s="47">
        <f>D176</f>
        <v>0</v>
      </c>
      <c r="E15" s="47">
        <f>E176</f>
        <v>659491.87</v>
      </c>
      <c r="F15" s="47"/>
      <c r="G15" s="47">
        <f t="shared" si="0"/>
        <v>659491.87</v>
      </c>
      <c r="H15" s="48"/>
      <c r="I15" s="47">
        <f>I176</f>
        <v>0</v>
      </c>
      <c r="J15" s="47">
        <f>J176</f>
        <v>845987.16</v>
      </c>
      <c r="K15" s="47"/>
      <c r="L15" s="47">
        <f t="shared" si="1"/>
        <v>845987.16</v>
      </c>
      <c r="M15" s="48"/>
      <c r="N15" s="47">
        <f t="shared" si="2"/>
        <v>0</v>
      </c>
      <c r="O15" s="47">
        <f t="shared" si="2"/>
        <v>186495.29000000004</v>
      </c>
      <c r="P15" s="47"/>
      <c r="Q15" s="47">
        <f t="shared" si="3"/>
        <v>186495.29000000004</v>
      </c>
      <c r="R15" s="48"/>
      <c r="S15" s="47">
        <f>S176</f>
        <v>0</v>
      </c>
      <c r="T15" s="47">
        <f>T176</f>
        <v>374574</v>
      </c>
      <c r="U15" s="47"/>
      <c r="V15" s="47">
        <f t="shared" si="4"/>
        <v>374574</v>
      </c>
      <c r="W15" s="48"/>
      <c r="X15" s="47">
        <f>X176</f>
        <v>0</v>
      </c>
      <c r="Y15" s="47">
        <f>Y176</f>
        <v>271774.82</v>
      </c>
      <c r="Z15" s="47"/>
      <c r="AA15" s="47">
        <f t="shared" si="5"/>
        <v>271774.82</v>
      </c>
      <c r="AB15" s="48"/>
      <c r="AC15" s="47">
        <f t="shared" si="6"/>
        <v>0</v>
      </c>
      <c r="AD15" s="47">
        <f t="shared" si="6"/>
        <v>-102799.18</v>
      </c>
      <c r="AE15" s="47"/>
      <c r="AF15" s="47">
        <f t="shared" si="7"/>
        <v>-102799.18</v>
      </c>
      <c r="AG15" s="48"/>
      <c r="AH15" s="47">
        <f>AH176</f>
        <v>0</v>
      </c>
      <c r="AI15" s="47">
        <f>AI176</f>
        <v>335610</v>
      </c>
      <c r="AJ15" s="47"/>
      <c r="AK15" s="47">
        <f t="shared" si="8"/>
        <v>335610</v>
      </c>
      <c r="AL15" s="48"/>
      <c r="AM15" s="47">
        <f>AM176</f>
        <v>0</v>
      </c>
      <c r="AN15" s="47">
        <f>AN176</f>
        <v>436581</v>
      </c>
      <c r="AO15" s="47"/>
      <c r="AP15" s="47">
        <f t="shared" si="9"/>
        <v>436581</v>
      </c>
      <c r="AQ15" s="48"/>
      <c r="AR15" s="47">
        <f>AR176</f>
        <v>0</v>
      </c>
      <c r="AS15" s="47">
        <f>AS176</f>
        <v>570710</v>
      </c>
      <c r="AT15" s="47"/>
      <c r="AU15" s="47">
        <f t="shared" si="10"/>
        <v>570710</v>
      </c>
      <c r="AV15" s="48"/>
      <c r="AW15" s="47">
        <f>AW176</f>
        <v>0</v>
      </c>
      <c r="AX15" s="47">
        <f>AX176</f>
        <v>670645</v>
      </c>
      <c r="AY15" s="47"/>
      <c r="AZ15" s="47">
        <f t="shared" si="11"/>
        <v>670645</v>
      </c>
      <c r="BA15" s="48"/>
    </row>
    <row r="16" spans="1:53" s="43" customFormat="1" ht="12.25" hidden="1" customHeight="1">
      <c r="A16" s="128"/>
      <c r="B16" s="137" t="s">
        <v>110</v>
      </c>
      <c r="C16" s="137"/>
      <c r="D16" s="47">
        <f>D184</f>
        <v>0</v>
      </c>
      <c r="E16" s="47">
        <f>E184</f>
        <v>0</v>
      </c>
      <c r="F16" s="47"/>
      <c r="G16" s="47">
        <f t="shared" si="0"/>
        <v>0</v>
      </c>
      <c r="H16" s="48"/>
      <c r="I16" s="47">
        <f>I184</f>
        <v>0</v>
      </c>
      <c r="J16" s="47">
        <f>J184</f>
        <v>0</v>
      </c>
      <c r="K16" s="47"/>
      <c r="L16" s="47">
        <f t="shared" si="1"/>
        <v>0</v>
      </c>
      <c r="M16" s="48"/>
      <c r="N16" s="47">
        <f t="shared" si="2"/>
        <v>0</v>
      </c>
      <c r="O16" s="47">
        <f t="shared" si="2"/>
        <v>0</v>
      </c>
      <c r="P16" s="47"/>
      <c r="Q16" s="47">
        <f t="shared" si="3"/>
        <v>0</v>
      </c>
      <c r="R16" s="48"/>
      <c r="S16" s="47">
        <f>S184</f>
        <v>0</v>
      </c>
      <c r="T16" s="47">
        <f>T184</f>
        <v>0</v>
      </c>
      <c r="U16" s="47"/>
      <c r="V16" s="47">
        <f t="shared" si="4"/>
        <v>0</v>
      </c>
      <c r="W16" s="48"/>
      <c r="X16" s="47">
        <f>X184</f>
        <v>0</v>
      </c>
      <c r="Y16" s="47">
        <f>Y184</f>
        <v>0</v>
      </c>
      <c r="Z16" s="47"/>
      <c r="AA16" s="47">
        <f t="shared" si="5"/>
        <v>0</v>
      </c>
      <c r="AB16" s="48"/>
      <c r="AC16" s="47">
        <f t="shared" si="6"/>
        <v>0</v>
      </c>
      <c r="AD16" s="47">
        <f t="shared" si="6"/>
        <v>0</v>
      </c>
      <c r="AE16" s="47"/>
      <c r="AF16" s="47">
        <f t="shared" si="7"/>
        <v>0</v>
      </c>
      <c r="AG16" s="48"/>
      <c r="AH16" s="47">
        <f>AH184</f>
        <v>0</v>
      </c>
      <c r="AI16" s="47">
        <f>AI184</f>
        <v>0</v>
      </c>
      <c r="AJ16" s="47"/>
      <c r="AK16" s="47">
        <f t="shared" si="8"/>
        <v>0</v>
      </c>
      <c r="AL16" s="48"/>
      <c r="AM16" s="47">
        <f>AM184</f>
        <v>0</v>
      </c>
      <c r="AN16" s="47">
        <f>AN184</f>
        <v>0</v>
      </c>
      <c r="AO16" s="47"/>
      <c r="AP16" s="47">
        <f t="shared" si="9"/>
        <v>0</v>
      </c>
      <c r="AQ16" s="48"/>
      <c r="AR16" s="47">
        <f>AR184</f>
        <v>0</v>
      </c>
      <c r="AS16" s="47">
        <f>AS184</f>
        <v>0</v>
      </c>
      <c r="AT16" s="47"/>
      <c r="AU16" s="47">
        <f t="shared" si="10"/>
        <v>0</v>
      </c>
      <c r="AV16" s="48"/>
      <c r="AW16" s="47">
        <f>AW184</f>
        <v>0</v>
      </c>
      <c r="AX16" s="47">
        <f>AX184</f>
        <v>0</v>
      </c>
      <c r="AY16" s="47"/>
      <c r="AZ16" s="47">
        <f t="shared" si="11"/>
        <v>0</v>
      </c>
      <c r="BA16" s="48"/>
    </row>
    <row r="17" spans="1:53" s="43" customFormat="1" ht="12.25" hidden="1" customHeight="1">
      <c r="A17" s="128"/>
      <c r="B17" s="137" t="s">
        <v>111</v>
      </c>
      <c r="C17" s="137"/>
      <c r="D17" s="47">
        <f>D190</f>
        <v>0</v>
      </c>
      <c r="E17" s="47">
        <f>E190</f>
        <v>0</v>
      </c>
      <c r="F17" s="47"/>
      <c r="G17" s="47">
        <f t="shared" si="0"/>
        <v>0</v>
      </c>
      <c r="H17" s="48"/>
      <c r="I17" s="47">
        <f>I190</f>
        <v>0</v>
      </c>
      <c r="J17" s="47">
        <f>J190</f>
        <v>0</v>
      </c>
      <c r="K17" s="47"/>
      <c r="L17" s="47">
        <f t="shared" si="1"/>
        <v>0</v>
      </c>
      <c r="M17" s="48"/>
      <c r="N17" s="47">
        <f t="shared" si="2"/>
        <v>0</v>
      </c>
      <c r="O17" s="47">
        <f t="shared" si="2"/>
        <v>0</v>
      </c>
      <c r="P17" s="47"/>
      <c r="Q17" s="47">
        <f t="shared" si="3"/>
        <v>0</v>
      </c>
      <c r="R17" s="48"/>
      <c r="S17" s="47">
        <f>S190</f>
        <v>0</v>
      </c>
      <c r="T17" s="47">
        <f>T190</f>
        <v>0</v>
      </c>
      <c r="U17" s="47"/>
      <c r="V17" s="47">
        <f t="shared" si="4"/>
        <v>0</v>
      </c>
      <c r="W17" s="48"/>
      <c r="X17" s="47">
        <f>X190</f>
        <v>0</v>
      </c>
      <c r="Y17" s="47">
        <f>Y190</f>
        <v>0</v>
      </c>
      <c r="Z17" s="47"/>
      <c r="AA17" s="47">
        <f t="shared" si="5"/>
        <v>0</v>
      </c>
      <c r="AB17" s="48"/>
      <c r="AC17" s="47">
        <f t="shared" si="6"/>
        <v>0</v>
      </c>
      <c r="AD17" s="47">
        <f t="shared" si="6"/>
        <v>0</v>
      </c>
      <c r="AE17" s="47"/>
      <c r="AF17" s="47">
        <f t="shared" si="7"/>
        <v>0</v>
      </c>
      <c r="AG17" s="48"/>
      <c r="AH17" s="47">
        <f>AH190</f>
        <v>0</v>
      </c>
      <c r="AI17" s="47">
        <f>AI190</f>
        <v>0</v>
      </c>
      <c r="AJ17" s="47"/>
      <c r="AK17" s="47">
        <f t="shared" si="8"/>
        <v>0</v>
      </c>
      <c r="AL17" s="48"/>
      <c r="AM17" s="47">
        <f>AM190</f>
        <v>0</v>
      </c>
      <c r="AN17" s="47">
        <f>AN190</f>
        <v>0</v>
      </c>
      <c r="AO17" s="47"/>
      <c r="AP17" s="47">
        <f t="shared" si="9"/>
        <v>0</v>
      </c>
      <c r="AQ17" s="48"/>
      <c r="AR17" s="47">
        <f>AR190</f>
        <v>0</v>
      </c>
      <c r="AS17" s="47">
        <f>AS190</f>
        <v>0</v>
      </c>
      <c r="AT17" s="47"/>
      <c r="AU17" s="47">
        <f t="shared" si="10"/>
        <v>0</v>
      </c>
      <c r="AV17" s="48"/>
      <c r="AW17" s="47">
        <f>AW190</f>
        <v>0</v>
      </c>
      <c r="AX17" s="47">
        <f>AX190</f>
        <v>0</v>
      </c>
      <c r="AY17" s="47"/>
      <c r="AZ17" s="47">
        <f t="shared" si="11"/>
        <v>0</v>
      </c>
      <c r="BA17" s="48"/>
    </row>
    <row r="18" spans="1:53" s="43" customFormat="1" ht="12.25" customHeight="1">
      <c r="A18" s="128"/>
      <c r="B18" s="49" t="s">
        <v>15</v>
      </c>
      <c r="C18" s="49"/>
      <c r="D18" s="50">
        <f>SUM(D12:D17)</f>
        <v>0</v>
      </c>
      <c r="E18" s="50">
        <f>SUM(E12:E17)</f>
        <v>1506751.87</v>
      </c>
      <c r="F18" s="50"/>
      <c r="G18" s="50">
        <f t="shared" si="0"/>
        <v>1506751.87</v>
      </c>
      <c r="H18" s="51"/>
      <c r="I18" s="50">
        <f>SUM(I12:I17)</f>
        <v>0</v>
      </c>
      <c r="J18" s="50">
        <f>SUM(J12:J17)</f>
        <v>846195.70000000007</v>
      </c>
      <c r="K18" s="50"/>
      <c r="L18" s="50">
        <f t="shared" si="1"/>
        <v>846195.70000000007</v>
      </c>
      <c r="M18" s="51"/>
      <c r="N18" s="50">
        <f t="shared" si="2"/>
        <v>0</v>
      </c>
      <c r="O18" s="50">
        <f t="shared" si="2"/>
        <v>-660556.17000000004</v>
      </c>
      <c r="P18" s="50"/>
      <c r="Q18" s="50">
        <f t="shared" si="3"/>
        <v>-660556.17000000004</v>
      </c>
      <c r="R18" s="51"/>
      <c r="S18" s="50">
        <f>SUM(S12:S17)</f>
        <v>0</v>
      </c>
      <c r="T18" s="50">
        <f>SUM(T12:T17)</f>
        <v>3080625.4776504626</v>
      </c>
      <c r="U18" s="50"/>
      <c r="V18" s="50">
        <f t="shared" si="4"/>
        <v>3080625.4776504626</v>
      </c>
      <c r="W18" s="51"/>
      <c r="X18" s="50">
        <f>SUM(X12:X17)</f>
        <v>0</v>
      </c>
      <c r="Y18" s="50">
        <f>SUM(Y12:Y17)</f>
        <v>1823202.02</v>
      </c>
      <c r="Z18" s="50"/>
      <c r="AA18" s="50">
        <f t="shared" si="5"/>
        <v>1823202.02</v>
      </c>
      <c r="AB18" s="51"/>
      <c r="AC18" s="50">
        <f t="shared" si="6"/>
        <v>0</v>
      </c>
      <c r="AD18" s="50">
        <f t="shared" si="6"/>
        <v>-1257423.4576504626</v>
      </c>
      <c r="AE18" s="50"/>
      <c r="AF18" s="50">
        <f t="shared" si="7"/>
        <v>-1257423.4576504626</v>
      </c>
      <c r="AG18" s="51"/>
      <c r="AH18" s="50">
        <f>SUM(AH12:AH17)</f>
        <v>0</v>
      </c>
      <c r="AI18" s="50">
        <f>SUM(AI12:AI17)</f>
        <v>2968146.6108399997</v>
      </c>
      <c r="AJ18" s="50"/>
      <c r="AK18" s="50">
        <f t="shared" si="8"/>
        <v>2968146.6108399997</v>
      </c>
      <c r="AL18" s="51"/>
      <c r="AM18" s="50">
        <f>SUM(AM12:AM17)</f>
        <v>0</v>
      </c>
      <c r="AN18" s="50">
        <f>SUM(AN12:AN17)</f>
        <v>4002849.0762780001</v>
      </c>
      <c r="AO18" s="50"/>
      <c r="AP18" s="50">
        <f t="shared" si="9"/>
        <v>4002849.0762780001</v>
      </c>
      <c r="AQ18" s="51"/>
      <c r="AR18" s="50">
        <f>SUM(AR12:AR17)</f>
        <v>0</v>
      </c>
      <c r="AS18" s="50">
        <f>SUM(AS12:AS17)</f>
        <v>5367305.8632678352</v>
      </c>
      <c r="AT18" s="50"/>
      <c r="AU18" s="50">
        <f t="shared" si="10"/>
        <v>5367305.8632678352</v>
      </c>
      <c r="AV18" s="51"/>
      <c r="AW18" s="50">
        <f>SUM(AW12:AW17)</f>
        <v>0</v>
      </c>
      <c r="AX18" s="50">
        <f>SUM(AX12:AX17)</f>
        <v>6515927.1516817985</v>
      </c>
      <c r="AY18" s="50"/>
      <c r="AZ18" s="50">
        <f t="shared" si="11"/>
        <v>6515927.1516817985</v>
      </c>
      <c r="BA18" s="51"/>
    </row>
    <row r="19" spans="1:53" s="43" customFormat="1" ht="12.25" customHeight="1">
      <c r="A19" s="46"/>
      <c r="D19" s="47"/>
      <c r="E19" s="47"/>
      <c r="F19" s="47"/>
      <c r="G19" s="47"/>
      <c r="H19" s="48"/>
      <c r="I19" s="47"/>
      <c r="J19" s="47"/>
      <c r="K19" s="47"/>
      <c r="L19" s="47"/>
      <c r="M19" s="48"/>
      <c r="N19" s="47"/>
      <c r="O19" s="47"/>
      <c r="P19" s="47"/>
      <c r="Q19" s="47"/>
      <c r="R19" s="48"/>
      <c r="S19" s="47"/>
      <c r="T19" s="47"/>
      <c r="U19" s="47"/>
      <c r="V19" s="47"/>
      <c r="W19" s="48"/>
      <c r="X19" s="47"/>
      <c r="Y19" s="47"/>
      <c r="Z19" s="47"/>
      <c r="AA19" s="47"/>
      <c r="AB19" s="48"/>
      <c r="AC19" s="47"/>
      <c r="AD19" s="47"/>
      <c r="AE19" s="47"/>
      <c r="AF19" s="47"/>
      <c r="AG19" s="48"/>
      <c r="AH19" s="47"/>
      <c r="AI19" s="47"/>
      <c r="AJ19" s="47"/>
      <c r="AK19" s="47"/>
      <c r="AL19" s="48"/>
      <c r="AM19" s="47"/>
      <c r="AN19" s="47"/>
      <c r="AO19" s="47"/>
      <c r="AP19" s="47"/>
      <c r="AQ19" s="48"/>
      <c r="AR19" s="47"/>
      <c r="AS19" s="47"/>
      <c r="AT19" s="47"/>
      <c r="AU19" s="47"/>
      <c r="AV19" s="48"/>
      <c r="AW19" s="47"/>
      <c r="AX19" s="47"/>
      <c r="AY19" s="47"/>
      <c r="AZ19" s="47"/>
      <c r="BA19" s="48"/>
    </row>
    <row r="20" spans="1:53" s="43" customFormat="1" ht="12.25" customHeight="1">
      <c r="A20" s="49" t="s">
        <v>16</v>
      </c>
      <c r="D20" s="47"/>
      <c r="E20" s="47"/>
      <c r="F20" s="47"/>
      <c r="G20" s="47"/>
      <c r="H20" s="48"/>
      <c r="I20" s="47"/>
      <c r="J20" s="47"/>
      <c r="K20" s="47"/>
      <c r="L20" s="47"/>
      <c r="M20" s="48"/>
      <c r="N20" s="47"/>
      <c r="O20" s="47"/>
      <c r="P20" s="47"/>
      <c r="Q20" s="47"/>
      <c r="R20" s="48"/>
      <c r="S20" s="47"/>
      <c r="T20" s="47"/>
      <c r="U20" s="47"/>
      <c r="V20" s="47"/>
      <c r="W20" s="48"/>
      <c r="X20" s="47"/>
      <c r="Y20" s="47"/>
      <c r="Z20" s="47"/>
      <c r="AA20" s="47"/>
      <c r="AB20" s="48"/>
      <c r="AC20" s="47"/>
      <c r="AD20" s="47"/>
      <c r="AE20" s="47"/>
      <c r="AF20" s="47"/>
      <c r="AG20" s="48"/>
      <c r="AH20" s="47"/>
      <c r="AI20" s="47"/>
      <c r="AJ20" s="47"/>
      <c r="AK20" s="47"/>
      <c r="AL20" s="48"/>
      <c r="AM20" s="47"/>
      <c r="AN20" s="47"/>
      <c r="AO20" s="47"/>
      <c r="AP20" s="47"/>
      <c r="AQ20" s="48"/>
      <c r="AR20" s="47"/>
      <c r="AS20" s="47"/>
      <c r="AT20" s="47"/>
      <c r="AU20" s="47"/>
      <c r="AV20" s="48"/>
      <c r="AW20" s="47"/>
      <c r="AX20" s="47"/>
      <c r="AY20" s="47"/>
      <c r="AZ20" s="47"/>
      <c r="BA20" s="48"/>
    </row>
    <row r="21" spans="1:53" s="43" customFormat="1" ht="12.25" customHeight="1">
      <c r="A21" s="128"/>
      <c r="B21" s="137" t="s">
        <v>121</v>
      </c>
      <c r="C21" s="137"/>
      <c r="D21" s="47">
        <f>D255</f>
        <v>0</v>
      </c>
      <c r="E21" s="47">
        <f>E255</f>
        <v>596600</v>
      </c>
      <c r="F21" s="47"/>
      <c r="G21" s="47">
        <f t="shared" ref="G21:G30" si="12">SUM(D21:F21)</f>
        <v>596600</v>
      </c>
      <c r="H21" s="48"/>
      <c r="I21" s="47">
        <f>I255</f>
        <v>0</v>
      </c>
      <c r="J21" s="47">
        <f>J255</f>
        <v>194059.13978494628</v>
      </c>
      <c r="K21" s="47"/>
      <c r="L21" s="47">
        <f t="shared" ref="L21:L30" si="13">SUM(I21:K21)</f>
        <v>194059.13978494628</v>
      </c>
      <c r="M21" s="48"/>
      <c r="N21" s="47">
        <f t="shared" ref="N21:O30" si="14">INDEX($D21:$F21,1,MATCH(N$8,$D$8:$F$8,0))-INDEX($I21:$K21,1,MATCH(N$8,$I$8:$K$8,0))</f>
        <v>0</v>
      </c>
      <c r="O21" s="47">
        <f t="shared" si="14"/>
        <v>402540.86021505372</v>
      </c>
      <c r="P21" s="47"/>
      <c r="Q21" s="47">
        <f t="shared" ref="Q21:Q30" si="15">SUM(N21:P21)</f>
        <v>402540.86021505372</v>
      </c>
      <c r="R21" s="48"/>
      <c r="S21" s="47">
        <f>S255</f>
        <v>0</v>
      </c>
      <c r="T21" s="47">
        <f>T255</f>
        <v>1023758</v>
      </c>
      <c r="U21" s="47"/>
      <c r="V21" s="47">
        <f t="shared" ref="V21:V30" si="16">SUM(S21:U21)</f>
        <v>1023758</v>
      </c>
      <c r="W21" s="48"/>
      <c r="X21" s="47">
        <f>X255</f>
        <v>0</v>
      </c>
      <c r="Y21" s="47">
        <f>Y255</f>
        <v>630000</v>
      </c>
      <c r="Z21" s="47"/>
      <c r="AA21" s="47">
        <f t="shared" ref="AA21:AA30" si="17">SUM(X21:Z21)</f>
        <v>630000</v>
      </c>
      <c r="AB21" s="48"/>
      <c r="AC21" s="47">
        <f t="shared" ref="AC21:AD30" si="18">INDEX($S21:$U21,1,MATCH(AC$8,$S$8:$U$8,0))-INDEX($X21:$Z21,1,MATCH(AC$8,$X$8:$Z$8,0))</f>
        <v>0</v>
      </c>
      <c r="AD21" s="47">
        <f t="shared" si="18"/>
        <v>393758</v>
      </c>
      <c r="AE21" s="47"/>
      <c r="AF21" s="47">
        <f t="shared" ref="AF21:AF30" si="19">SUM(AC21:AE21)</f>
        <v>393758</v>
      </c>
      <c r="AG21" s="48"/>
      <c r="AH21" s="47">
        <f>AH255</f>
        <v>0</v>
      </c>
      <c r="AI21" s="47">
        <f>AI255</f>
        <v>1028000</v>
      </c>
      <c r="AJ21" s="47"/>
      <c r="AK21" s="47">
        <f t="shared" ref="AK21:AK30" si="20">SUM(AH21:AJ21)</f>
        <v>1028000</v>
      </c>
      <c r="AL21" s="48"/>
      <c r="AM21" s="47">
        <f>AM255</f>
        <v>0</v>
      </c>
      <c r="AN21" s="47">
        <f>AN255</f>
        <v>1619790</v>
      </c>
      <c r="AO21" s="47"/>
      <c r="AP21" s="47">
        <f t="shared" ref="AP21:AP30" si="21">SUM(AM21:AO21)</f>
        <v>1619790</v>
      </c>
      <c r="AQ21" s="48"/>
      <c r="AR21" s="47">
        <f>AR255</f>
        <v>0</v>
      </c>
      <c r="AS21" s="47">
        <f>AS255</f>
        <v>2161183.7000000002</v>
      </c>
      <c r="AT21" s="47"/>
      <c r="AU21" s="47">
        <f t="shared" ref="AU21:AU30" si="22">SUM(AR21:AT21)</f>
        <v>2161183.7000000002</v>
      </c>
      <c r="AV21" s="48"/>
      <c r="AW21" s="47">
        <f>AW255</f>
        <v>0</v>
      </c>
      <c r="AX21" s="47">
        <f>AX255</f>
        <v>2531019.2110000001</v>
      </c>
      <c r="AY21" s="47"/>
      <c r="AZ21" s="47">
        <f t="shared" ref="AZ21:AZ30" si="23">SUM(AW21:AY21)</f>
        <v>2531019.2110000001</v>
      </c>
      <c r="BA21" s="48"/>
    </row>
    <row r="22" spans="1:53" s="43" customFormat="1" ht="12.25" customHeight="1">
      <c r="A22" s="128"/>
      <c r="B22" s="137" t="s">
        <v>112</v>
      </c>
      <c r="C22" s="137"/>
      <c r="D22" s="47">
        <f>D271</f>
        <v>0</v>
      </c>
      <c r="E22" s="47">
        <f>E271</f>
        <v>260222.9529</v>
      </c>
      <c r="F22" s="47"/>
      <c r="G22" s="47">
        <f t="shared" si="12"/>
        <v>260222.9529</v>
      </c>
      <c r="H22" s="48"/>
      <c r="I22" s="47">
        <f>I271</f>
        <v>0</v>
      </c>
      <c r="J22" s="47">
        <f>J271</f>
        <v>28747.298387096809</v>
      </c>
      <c r="K22" s="47"/>
      <c r="L22" s="47">
        <f t="shared" si="13"/>
        <v>28747.298387096809</v>
      </c>
      <c r="M22" s="48"/>
      <c r="N22" s="47">
        <f t="shared" si="14"/>
        <v>0</v>
      </c>
      <c r="O22" s="47">
        <f t="shared" si="14"/>
        <v>231475.65451290319</v>
      </c>
      <c r="P22" s="47"/>
      <c r="Q22" s="47">
        <f t="shared" si="15"/>
        <v>231475.65451290319</v>
      </c>
      <c r="R22" s="48"/>
      <c r="S22" s="47">
        <f>S271</f>
        <v>0</v>
      </c>
      <c r="T22" s="47">
        <f>T271</f>
        <v>462467.05930749996</v>
      </c>
      <c r="U22" s="47"/>
      <c r="V22" s="47">
        <f t="shared" si="16"/>
        <v>462467.05930749996</v>
      </c>
      <c r="W22" s="48"/>
      <c r="X22" s="47">
        <f>X271</f>
        <v>0</v>
      </c>
      <c r="Y22" s="47">
        <f>Y271</f>
        <v>297821</v>
      </c>
      <c r="Z22" s="47"/>
      <c r="AA22" s="47">
        <f t="shared" si="17"/>
        <v>297821</v>
      </c>
      <c r="AB22" s="48"/>
      <c r="AC22" s="47">
        <f t="shared" si="18"/>
        <v>0</v>
      </c>
      <c r="AD22" s="47">
        <f t="shared" si="18"/>
        <v>164646.05930749996</v>
      </c>
      <c r="AE22" s="47"/>
      <c r="AF22" s="47">
        <f t="shared" si="19"/>
        <v>164646.05930749996</v>
      </c>
      <c r="AG22" s="48"/>
      <c r="AH22" s="47">
        <f>AH271</f>
        <v>0</v>
      </c>
      <c r="AI22" s="47">
        <f>AI271</f>
        <v>503242.18</v>
      </c>
      <c r="AJ22" s="47"/>
      <c r="AK22" s="47">
        <f t="shared" si="20"/>
        <v>503242.18</v>
      </c>
      <c r="AL22" s="48"/>
      <c r="AM22" s="47">
        <f>AM271</f>
        <v>0</v>
      </c>
      <c r="AN22" s="47">
        <f>AN271</f>
        <v>813510.60059999989</v>
      </c>
      <c r="AO22" s="47"/>
      <c r="AP22" s="47">
        <f t="shared" si="21"/>
        <v>813510.60059999989</v>
      </c>
      <c r="AQ22" s="48"/>
      <c r="AR22" s="47">
        <f>AR271</f>
        <v>0</v>
      </c>
      <c r="AS22" s="47">
        <f>AS271</f>
        <v>1100524.0158819999</v>
      </c>
      <c r="AT22" s="47"/>
      <c r="AU22" s="47">
        <f t="shared" si="22"/>
        <v>1100524.0158819999</v>
      </c>
      <c r="AV22" s="48"/>
      <c r="AW22" s="47">
        <f>AW271</f>
        <v>0</v>
      </c>
      <c r="AX22" s="47">
        <f>AX271</f>
        <v>1263037.78050168</v>
      </c>
      <c r="AY22" s="47"/>
      <c r="AZ22" s="47">
        <f t="shared" si="23"/>
        <v>1263037.78050168</v>
      </c>
      <c r="BA22" s="48"/>
    </row>
    <row r="23" spans="1:53" s="43" customFormat="1" ht="12.25" customHeight="1">
      <c r="A23" s="128"/>
      <c r="B23" s="137" t="s">
        <v>122</v>
      </c>
      <c r="C23" s="137"/>
      <c r="D23" s="47">
        <f>D296</f>
        <v>0</v>
      </c>
      <c r="E23" s="47">
        <f>E296</f>
        <v>205244.6875</v>
      </c>
      <c r="F23" s="47"/>
      <c r="G23" s="47">
        <f t="shared" si="12"/>
        <v>205244.6875</v>
      </c>
      <c r="H23" s="48"/>
      <c r="I23" s="47">
        <f>I296</f>
        <v>0</v>
      </c>
      <c r="J23" s="47">
        <f>J296</f>
        <v>207642.8</v>
      </c>
      <c r="K23" s="47"/>
      <c r="L23" s="47">
        <f t="shared" si="13"/>
        <v>207642.8</v>
      </c>
      <c r="M23" s="48"/>
      <c r="N23" s="47">
        <f t="shared" si="14"/>
        <v>0</v>
      </c>
      <c r="O23" s="47">
        <f t="shared" si="14"/>
        <v>-2398.1124999999884</v>
      </c>
      <c r="P23" s="47"/>
      <c r="Q23" s="47">
        <f t="shared" si="15"/>
        <v>-2398.1124999999884</v>
      </c>
      <c r="R23" s="48"/>
      <c r="S23" s="47">
        <f>S296</f>
        <v>0</v>
      </c>
      <c r="T23" s="47">
        <f>T296</f>
        <v>246390</v>
      </c>
      <c r="U23" s="47"/>
      <c r="V23" s="47">
        <f t="shared" si="16"/>
        <v>246390</v>
      </c>
      <c r="W23" s="48"/>
      <c r="X23" s="47">
        <f>X296</f>
        <v>0</v>
      </c>
      <c r="Y23" s="47">
        <f>Y296</f>
        <v>238981.25</v>
      </c>
      <c r="Z23" s="47"/>
      <c r="AA23" s="47">
        <f t="shared" si="17"/>
        <v>238981.25</v>
      </c>
      <c r="AB23" s="48"/>
      <c r="AC23" s="47">
        <f t="shared" si="18"/>
        <v>0</v>
      </c>
      <c r="AD23" s="47">
        <f t="shared" si="18"/>
        <v>7408.75</v>
      </c>
      <c r="AE23" s="47"/>
      <c r="AF23" s="47">
        <f t="shared" si="19"/>
        <v>7408.75</v>
      </c>
      <c r="AG23" s="48"/>
      <c r="AH23" s="47">
        <f>AH296</f>
        <v>0</v>
      </c>
      <c r="AI23" s="47">
        <f>AI296</f>
        <v>276225</v>
      </c>
      <c r="AJ23" s="47"/>
      <c r="AK23" s="47">
        <f t="shared" si="20"/>
        <v>276225</v>
      </c>
      <c r="AL23" s="48"/>
      <c r="AM23" s="47">
        <f>AM296</f>
        <v>0</v>
      </c>
      <c r="AN23" s="47">
        <f>AN296</f>
        <v>244945</v>
      </c>
      <c r="AO23" s="47"/>
      <c r="AP23" s="47">
        <f t="shared" si="21"/>
        <v>244945</v>
      </c>
      <c r="AQ23" s="48"/>
      <c r="AR23" s="47">
        <f>AR296</f>
        <v>0</v>
      </c>
      <c r="AS23" s="47">
        <f>AS296</f>
        <v>268420.7</v>
      </c>
      <c r="AT23" s="47"/>
      <c r="AU23" s="47">
        <f t="shared" si="22"/>
        <v>268420.7</v>
      </c>
      <c r="AV23" s="48"/>
      <c r="AW23" s="47">
        <f>AW296</f>
        <v>0</v>
      </c>
      <c r="AX23" s="47">
        <f>AX296</f>
        <v>292772.56699999998</v>
      </c>
      <c r="AY23" s="47"/>
      <c r="AZ23" s="47">
        <f t="shared" si="23"/>
        <v>292772.56699999998</v>
      </c>
      <c r="BA23" s="48"/>
    </row>
    <row r="24" spans="1:53" s="43" customFormat="1" ht="12.25" customHeight="1">
      <c r="A24" s="128"/>
      <c r="B24" s="137" t="s">
        <v>123</v>
      </c>
      <c r="C24" s="137"/>
      <c r="D24" s="47">
        <f>D318</f>
        <v>0</v>
      </c>
      <c r="E24" s="47">
        <f>E318</f>
        <v>201500</v>
      </c>
      <c r="F24" s="47"/>
      <c r="G24" s="47">
        <f t="shared" si="12"/>
        <v>201500</v>
      </c>
      <c r="H24" s="48"/>
      <c r="I24" s="47">
        <f>I318</f>
        <v>0</v>
      </c>
      <c r="J24" s="47">
        <f>J318</f>
        <v>128478</v>
      </c>
      <c r="K24" s="47"/>
      <c r="L24" s="47">
        <f t="shared" si="13"/>
        <v>128478</v>
      </c>
      <c r="M24" s="48"/>
      <c r="N24" s="47">
        <f t="shared" si="14"/>
        <v>0</v>
      </c>
      <c r="O24" s="47">
        <f t="shared" si="14"/>
        <v>73022</v>
      </c>
      <c r="P24" s="47"/>
      <c r="Q24" s="47">
        <f t="shared" si="15"/>
        <v>73022</v>
      </c>
      <c r="R24" s="48"/>
      <c r="S24" s="47">
        <f>S318</f>
        <v>0</v>
      </c>
      <c r="T24" s="47">
        <f>T318</f>
        <v>612800.07642407401</v>
      </c>
      <c r="U24" s="47"/>
      <c r="V24" s="47">
        <f t="shared" si="16"/>
        <v>612800.07642407401</v>
      </c>
      <c r="W24" s="48"/>
      <c r="X24" s="47">
        <f>X318</f>
        <v>0</v>
      </c>
      <c r="Y24" s="47">
        <f>Y318</f>
        <v>396280</v>
      </c>
      <c r="Z24" s="47"/>
      <c r="AA24" s="47">
        <f t="shared" si="17"/>
        <v>396280</v>
      </c>
      <c r="AB24" s="48"/>
      <c r="AC24" s="47">
        <f t="shared" si="18"/>
        <v>0</v>
      </c>
      <c r="AD24" s="47">
        <f t="shared" si="18"/>
        <v>216520.07642407401</v>
      </c>
      <c r="AE24" s="47"/>
      <c r="AF24" s="47">
        <f t="shared" si="19"/>
        <v>216520.07642407401</v>
      </c>
      <c r="AG24" s="48"/>
      <c r="AH24" s="47">
        <f>AH318</f>
        <v>0</v>
      </c>
      <c r="AI24" s="47">
        <f>AI318</f>
        <v>427752</v>
      </c>
      <c r="AJ24" s="47"/>
      <c r="AK24" s="47">
        <f t="shared" si="20"/>
        <v>427752</v>
      </c>
      <c r="AL24" s="48"/>
      <c r="AM24" s="47">
        <f>AM318</f>
        <v>0</v>
      </c>
      <c r="AN24" s="47">
        <f>AN318</f>
        <v>764330.15</v>
      </c>
      <c r="AO24" s="47"/>
      <c r="AP24" s="47">
        <f t="shared" si="21"/>
        <v>764330.15</v>
      </c>
      <c r="AQ24" s="48"/>
      <c r="AR24" s="47">
        <f>AR318</f>
        <v>0</v>
      </c>
      <c r="AS24" s="47">
        <f>AS318</f>
        <v>983138.15</v>
      </c>
      <c r="AT24" s="47"/>
      <c r="AU24" s="47">
        <f t="shared" si="22"/>
        <v>983138.15</v>
      </c>
      <c r="AV24" s="48"/>
      <c r="AW24" s="47">
        <f>AW318</f>
        <v>0</v>
      </c>
      <c r="AX24" s="47">
        <f>AX318</f>
        <v>1155204.8</v>
      </c>
      <c r="AY24" s="47"/>
      <c r="AZ24" s="47">
        <f t="shared" si="23"/>
        <v>1155204.8</v>
      </c>
      <c r="BA24" s="48"/>
    </row>
    <row r="25" spans="1:53" s="43" customFormat="1" ht="12.25" customHeight="1">
      <c r="A25" s="128"/>
      <c r="B25" s="137" t="s">
        <v>124</v>
      </c>
      <c r="C25" s="137"/>
      <c r="D25" s="47">
        <f>D352</f>
        <v>0</v>
      </c>
      <c r="E25" s="47">
        <f>E352</f>
        <v>45190.75</v>
      </c>
      <c r="F25" s="47"/>
      <c r="G25" s="47">
        <f t="shared" si="12"/>
        <v>45190.75</v>
      </c>
      <c r="H25" s="48"/>
      <c r="I25" s="47">
        <f>I352</f>
        <v>0</v>
      </c>
      <c r="J25" s="47">
        <f>J352</f>
        <v>6439</v>
      </c>
      <c r="K25" s="47"/>
      <c r="L25" s="47">
        <f t="shared" si="13"/>
        <v>6439</v>
      </c>
      <c r="M25" s="48"/>
      <c r="N25" s="47">
        <f t="shared" si="14"/>
        <v>0</v>
      </c>
      <c r="O25" s="47">
        <f t="shared" si="14"/>
        <v>38751.75</v>
      </c>
      <c r="P25" s="47"/>
      <c r="Q25" s="47">
        <f t="shared" si="15"/>
        <v>38751.75</v>
      </c>
      <c r="R25" s="48"/>
      <c r="S25" s="47">
        <f>S352</f>
        <v>0</v>
      </c>
      <c r="T25" s="47">
        <f>T352</f>
        <v>76825.417499999996</v>
      </c>
      <c r="U25" s="47"/>
      <c r="V25" s="47">
        <f t="shared" si="16"/>
        <v>76825.417499999996</v>
      </c>
      <c r="W25" s="48"/>
      <c r="X25" s="47">
        <f>X352</f>
        <v>0</v>
      </c>
      <c r="Y25" s="47">
        <f>Y352</f>
        <v>59192.84</v>
      </c>
      <c r="Z25" s="47"/>
      <c r="AA25" s="47">
        <f t="shared" si="17"/>
        <v>59192.84</v>
      </c>
      <c r="AB25" s="48"/>
      <c r="AC25" s="47">
        <f t="shared" si="18"/>
        <v>0</v>
      </c>
      <c r="AD25" s="47">
        <f t="shared" si="18"/>
        <v>17632.577499999999</v>
      </c>
      <c r="AE25" s="47"/>
      <c r="AF25" s="47">
        <f t="shared" si="19"/>
        <v>17632.577499999999</v>
      </c>
      <c r="AG25" s="48"/>
      <c r="AH25" s="47">
        <f>AH352</f>
        <v>0</v>
      </c>
      <c r="AI25" s="47">
        <f>AI352</f>
        <v>78010.351874999993</v>
      </c>
      <c r="AJ25" s="47"/>
      <c r="AK25" s="47">
        <f t="shared" si="20"/>
        <v>78010.351874999993</v>
      </c>
      <c r="AL25" s="48"/>
      <c r="AM25" s="47">
        <f>AM352</f>
        <v>0</v>
      </c>
      <c r="AN25" s="47">
        <f>AN352</f>
        <v>95750.661160624993</v>
      </c>
      <c r="AO25" s="47"/>
      <c r="AP25" s="47">
        <f t="shared" si="21"/>
        <v>95750.661160624993</v>
      </c>
      <c r="AQ25" s="48"/>
      <c r="AR25" s="47">
        <f>AR352</f>
        <v>0</v>
      </c>
      <c r="AS25" s="47">
        <f>AS352</f>
        <v>118865.80591711871</v>
      </c>
      <c r="AT25" s="47"/>
      <c r="AU25" s="47">
        <f t="shared" si="22"/>
        <v>118865.80591711871</v>
      </c>
      <c r="AV25" s="48"/>
      <c r="AW25" s="47">
        <f>AW352</f>
        <v>0</v>
      </c>
      <c r="AX25" s="47">
        <f>AX352</f>
        <v>139473.6883466263</v>
      </c>
      <c r="AY25" s="47"/>
      <c r="AZ25" s="47">
        <f t="shared" si="23"/>
        <v>139473.6883466263</v>
      </c>
      <c r="BA25" s="48"/>
    </row>
    <row r="26" spans="1:53" s="43" customFormat="1" ht="12.25" customHeight="1">
      <c r="A26" s="128"/>
      <c r="B26" s="137" t="s">
        <v>113</v>
      </c>
      <c r="C26" s="137"/>
      <c r="D26" s="47">
        <f>D369</f>
        <v>0</v>
      </c>
      <c r="E26" s="47">
        <f>E369</f>
        <v>161321</v>
      </c>
      <c r="F26" s="47"/>
      <c r="G26" s="47">
        <f t="shared" si="12"/>
        <v>161321</v>
      </c>
      <c r="H26" s="48"/>
      <c r="I26" s="47">
        <f>I369</f>
        <v>0</v>
      </c>
      <c r="J26" s="47">
        <f>J369</f>
        <v>337344.19</v>
      </c>
      <c r="K26" s="47"/>
      <c r="L26" s="47">
        <f t="shared" si="13"/>
        <v>337344.19</v>
      </c>
      <c r="M26" s="48"/>
      <c r="N26" s="47">
        <f t="shared" si="14"/>
        <v>0</v>
      </c>
      <c r="O26" s="47">
        <f t="shared" si="14"/>
        <v>-176023.19</v>
      </c>
      <c r="P26" s="47"/>
      <c r="Q26" s="47">
        <f t="shared" si="15"/>
        <v>-176023.19</v>
      </c>
      <c r="R26" s="48"/>
      <c r="S26" s="47">
        <f>S369</f>
        <v>0</v>
      </c>
      <c r="T26" s="47">
        <f>T369</f>
        <v>462063.5</v>
      </c>
      <c r="U26" s="47"/>
      <c r="V26" s="47">
        <f t="shared" si="16"/>
        <v>462063.5</v>
      </c>
      <c r="W26" s="48"/>
      <c r="X26" s="47">
        <f>X369</f>
        <v>0</v>
      </c>
      <c r="Y26" s="47">
        <f>Y369</f>
        <v>150518.01075268816</v>
      </c>
      <c r="Z26" s="47"/>
      <c r="AA26" s="47">
        <f t="shared" si="17"/>
        <v>150518.01075268816</v>
      </c>
      <c r="AB26" s="48"/>
      <c r="AC26" s="47">
        <f t="shared" si="18"/>
        <v>0</v>
      </c>
      <c r="AD26" s="47">
        <f t="shared" si="18"/>
        <v>311545.48924731184</v>
      </c>
      <c r="AE26" s="47"/>
      <c r="AF26" s="47">
        <f t="shared" si="19"/>
        <v>311545.48924731184</v>
      </c>
      <c r="AG26" s="48"/>
      <c r="AH26" s="47">
        <f>AH369</f>
        <v>0</v>
      </c>
      <c r="AI26" s="47">
        <f>AI369</f>
        <v>296905</v>
      </c>
      <c r="AJ26" s="47"/>
      <c r="AK26" s="47">
        <f t="shared" si="20"/>
        <v>296905</v>
      </c>
      <c r="AL26" s="48"/>
      <c r="AM26" s="47">
        <f>AM369</f>
        <v>0</v>
      </c>
      <c r="AN26" s="47">
        <f>AN369</f>
        <v>360830</v>
      </c>
      <c r="AO26" s="47"/>
      <c r="AP26" s="47">
        <f t="shared" si="21"/>
        <v>360830</v>
      </c>
      <c r="AQ26" s="48"/>
      <c r="AR26" s="47">
        <f>AR369</f>
        <v>0</v>
      </c>
      <c r="AS26" s="47">
        <f>AS369</f>
        <v>446800</v>
      </c>
      <c r="AT26" s="47"/>
      <c r="AU26" s="47">
        <f t="shared" si="22"/>
        <v>446800</v>
      </c>
      <c r="AV26" s="48"/>
      <c r="AW26" s="47">
        <f>AW369</f>
        <v>0</v>
      </c>
      <c r="AX26" s="47">
        <f>AX369</f>
        <v>539225</v>
      </c>
      <c r="AY26" s="47"/>
      <c r="AZ26" s="47">
        <f t="shared" si="23"/>
        <v>539225</v>
      </c>
      <c r="BA26" s="48"/>
    </row>
    <row r="27" spans="1:53" s="43" customFormat="1" ht="12.25" hidden="1" customHeight="1">
      <c r="A27" s="128"/>
      <c r="B27" s="137" t="s">
        <v>134</v>
      </c>
      <c r="C27" s="137"/>
      <c r="D27" s="47">
        <f>D387</f>
        <v>0</v>
      </c>
      <c r="E27" s="47">
        <f>E387</f>
        <v>0</v>
      </c>
      <c r="F27" s="47"/>
      <c r="G27" s="47">
        <f t="shared" si="12"/>
        <v>0</v>
      </c>
      <c r="H27" s="48"/>
      <c r="I27" s="47">
        <f>I387</f>
        <v>0</v>
      </c>
      <c r="J27" s="47">
        <f>J387</f>
        <v>0</v>
      </c>
      <c r="K27" s="47"/>
      <c r="L27" s="47">
        <f t="shared" si="13"/>
        <v>0</v>
      </c>
      <c r="M27" s="48"/>
      <c r="N27" s="47">
        <f t="shared" si="14"/>
        <v>0</v>
      </c>
      <c r="O27" s="47">
        <f t="shared" si="14"/>
        <v>0</v>
      </c>
      <c r="P27" s="47"/>
      <c r="Q27" s="47">
        <f t="shared" si="15"/>
        <v>0</v>
      </c>
      <c r="R27" s="48"/>
      <c r="S27" s="47">
        <f>S387</f>
        <v>0</v>
      </c>
      <c r="T27" s="47">
        <f>T387</f>
        <v>0</v>
      </c>
      <c r="U27" s="47"/>
      <c r="V27" s="47">
        <f t="shared" si="16"/>
        <v>0</v>
      </c>
      <c r="W27" s="48"/>
      <c r="X27" s="47">
        <f>X387</f>
        <v>0</v>
      </c>
      <c r="Y27" s="47">
        <f>Y387</f>
        <v>0</v>
      </c>
      <c r="Z27" s="47"/>
      <c r="AA27" s="47">
        <f t="shared" si="17"/>
        <v>0</v>
      </c>
      <c r="AB27" s="48"/>
      <c r="AC27" s="47">
        <f t="shared" si="18"/>
        <v>0</v>
      </c>
      <c r="AD27" s="47">
        <f t="shared" si="18"/>
        <v>0</v>
      </c>
      <c r="AE27" s="47"/>
      <c r="AF27" s="47">
        <f t="shared" si="19"/>
        <v>0</v>
      </c>
      <c r="AG27" s="48"/>
      <c r="AH27" s="47">
        <f>AH387</f>
        <v>0</v>
      </c>
      <c r="AI27" s="47">
        <f>AI387</f>
        <v>0</v>
      </c>
      <c r="AJ27" s="47"/>
      <c r="AK27" s="47">
        <f t="shared" si="20"/>
        <v>0</v>
      </c>
      <c r="AL27" s="48"/>
      <c r="AM27" s="47">
        <f>AM387</f>
        <v>0</v>
      </c>
      <c r="AN27" s="47">
        <f>AN387</f>
        <v>0</v>
      </c>
      <c r="AO27" s="47"/>
      <c r="AP27" s="47">
        <f t="shared" si="21"/>
        <v>0</v>
      </c>
      <c r="AQ27" s="48"/>
      <c r="AR27" s="47">
        <f>AR387</f>
        <v>0</v>
      </c>
      <c r="AS27" s="47">
        <f>AS387</f>
        <v>0</v>
      </c>
      <c r="AT27" s="47"/>
      <c r="AU27" s="47">
        <f t="shared" si="22"/>
        <v>0</v>
      </c>
      <c r="AV27" s="48"/>
      <c r="AW27" s="47">
        <f>AW387</f>
        <v>0</v>
      </c>
      <c r="AX27" s="47">
        <f>AX387</f>
        <v>0</v>
      </c>
      <c r="AY27" s="47"/>
      <c r="AZ27" s="47">
        <f t="shared" si="23"/>
        <v>0</v>
      </c>
      <c r="BA27" s="48"/>
    </row>
    <row r="28" spans="1:53" s="43" customFormat="1" ht="12.25" customHeight="1">
      <c r="A28" s="128"/>
      <c r="B28" s="137" t="s">
        <v>125</v>
      </c>
      <c r="C28" s="137"/>
      <c r="D28" s="47">
        <f>D405</f>
        <v>0</v>
      </c>
      <c r="E28" s="47">
        <f>E405</f>
        <v>3956.25</v>
      </c>
      <c r="F28" s="47"/>
      <c r="G28" s="47">
        <f t="shared" si="12"/>
        <v>3956.25</v>
      </c>
      <c r="H28" s="48"/>
      <c r="I28" s="47">
        <f>I405</f>
        <v>0</v>
      </c>
      <c r="J28" s="47">
        <f>J405</f>
        <v>-230</v>
      </c>
      <c r="K28" s="47"/>
      <c r="L28" s="47">
        <f t="shared" si="13"/>
        <v>-230</v>
      </c>
      <c r="M28" s="48"/>
      <c r="N28" s="47">
        <f t="shared" si="14"/>
        <v>0</v>
      </c>
      <c r="O28" s="47">
        <f t="shared" si="14"/>
        <v>4186.25</v>
      </c>
      <c r="P28" s="47"/>
      <c r="Q28" s="47">
        <f t="shared" si="15"/>
        <v>4186.25</v>
      </c>
      <c r="R28" s="48"/>
      <c r="S28" s="47">
        <f>S405</f>
        <v>0</v>
      </c>
      <c r="T28" s="47">
        <f>T405</f>
        <v>4518.75</v>
      </c>
      <c r="U28" s="47"/>
      <c r="V28" s="47">
        <f t="shared" si="16"/>
        <v>4518.75</v>
      </c>
      <c r="W28" s="48"/>
      <c r="X28" s="47">
        <f>X405</f>
        <v>0</v>
      </c>
      <c r="Y28" s="47">
        <f>Y405</f>
        <v>500</v>
      </c>
      <c r="Z28" s="47"/>
      <c r="AA28" s="47">
        <f t="shared" si="17"/>
        <v>500</v>
      </c>
      <c r="AB28" s="48"/>
      <c r="AC28" s="47">
        <f t="shared" si="18"/>
        <v>0</v>
      </c>
      <c r="AD28" s="47">
        <f t="shared" si="18"/>
        <v>4018.75</v>
      </c>
      <c r="AE28" s="47"/>
      <c r="AF28" s="47">
        <f t="shared" si="19"/>
        <v>4018.75</v>
      </c>
      <c r="AG28" s="48"/>
      <c r="AH28" s="47">
        <f>AH405</f>
        <v>0</v>
      </c>
      <c r="AI28" s="47">
        <f>AI405</f>
        <v>500</v>
      </c>
      <c r="AJ28" s="47"/>
      <c r="AK28" s="47">
        <f t="shared" si="20"/>
        <v>500</v>
      </c>
      <c r="AL28" s="48"/>
      <c r="AM28" s="47">
        <f>AM405</f>
        <v>0</v>
      </c>
      <c r="AN28" s="47">
        <f>AN405</f>
        <v>500</v>
      </c>
      <c r="AO28" s="47"/>
      <c r="AP28" s="47">
        <f t="shared" si="21"/>
        <v>500</v>
      </c>
      <c r="AQ28" s="48"/>
      <c r="AR28" s="47">
        <f>AR405</f>
        <v>0</v>
      </c>
      <c r="AS28" s="47">
        <f>AS405</f>
        <v>500</v>
      </c>
      <c r="AT28" s="47"/>
      <c r="AU28" s="47">
        <f t="shared" si="22"/>
        <v>500</v>
      </c>
      <c r="AV28" s="48"/>
      <c r="AW28" s="47">
        <f>AW405</f>
        <v>0</v>
      </c>
      <c r="AX28" s="47">
        <f>AX405</f>
        <v>500</v>
      </c>
      <c r="AY28" s="47"/>
      <c r="AZ28" s="47">
        <f t="shared" si="23"/>
        <v>500</v>
      </c>
      <c r="BA28" s="48"/>
    </row>
    <row r="29" spans="1:53" s="43" customFormat="1" ht="12.25" hidden="1" customHeight="1">
      <c r="A29" s="128"/>
      <c r="B29" s="137" t="s">
        <v>127</v>
      </c>
      <c r="C29" s="137"/>
      <c r="D29" s="47">
        <f>D414</f>
        <v>0</v>
      </c>
      <c r="E29" s="47">
        <f>E414</f>
        <v>0</v>
      </c>
      <c r="F29" s="47"/>
      <c r="G29" s="47">
        <f t="shared" si="12"/>
        <v>0</v>
      </c>
      <c r="H29" s="48"/>
      <c r="I29" s="47">
        <f>I414</f>
        <v>0</v>
      </c>
      <c r="J29" s="47">
        <f>J414</f>
        <v>0</v>
      </c>
      <c r="K29" s="47"/>
      <c r="L29" s="47">
        <f t="shared" si="13"/>
        <v>0</v>
      </c>
      <c r="M29" s="48"/>
      <c r="N29" s="47">
        <f t="shared" si="14"/>
        <v>0</v>
      </c>
      <c r="O29" s="47">
        <f t="shared" si="14"/>
        <v>0</v>
      </c>
      <c r="P29" s="47"/>
      <c r="Q29" s="47">
        <f t="shared" si="15"/>
        <v>0</v>
      </c>
      <c r="R29" s="48"/>
      <c r="S29" s="47">
        <f>S414</f>
        <v>0</v>
      </c>
      <c r="T29" s="47">
        <f>T414</f>
        <v>0</v>
      </c>
      <c r="U29" s="47"/>
      <c r="V29" s="47">
        <f t="shared" si="16"/>
        <v>0</v>
      </c>
      <c r="W29" s="48"/>
      <c r="X29" s="47">
        <f>X414</f>
        <v>0</v>
      </c>
      <c r="Y29" s="47">
        <f>Y414</f>
        <v>0</v>
      </c>
      <c r="Z29" s="47"/>
      <c r="AA29" s="47">
        <f t="shared" si="17"/>
        <v>0</v>
      </c>
      <c r="AB29" s="48"/>
      <c r="AC29" s="47">
        <f t="shared" si="18"/>
        <v>0</v>
      </c>
      <c r="AD29" s="47">
        <f t="shared" si="18"/>
        <v>0</v>
      </c>
      <c r="AE29" s="47"/>
      <c r="AF29" s="47">
        <f t="shared" si="19"/>
        <v>0</v>
      </c>
      <c r="AG29" s="48"/>
      <c r="AH29" s="47">
        <f>AH414</f>
        <v>0</v>
      </c>
      <c r="AI29" s="47">
        <f>AI414</f>
        <v>0</v>
      </c>
      <c r="AJ29" s="47"/>
      <c r="AK29" s="47">
        <f t="shared" si="20"/>
        <v>0</v>
      </c>
      <c r="AL29" s="48"/>
      <c r="AM29" s="47">
        <f>AM414</f>
        <v>0</v>
      </c>
      <c r="AN29" s="47">
        <f>AN414</f>
        <v>0</v>
      </c>
      <c r="AO29" s="47"/>
      <c r="AP29" s="47">
        <f t="shared" si="21"/>
        <v>0</v>
      </c>
      <c r="AQ29" s="48"/>
      <c r="AR29" s="47">
        <f>AR414</f>
        <v>0</v>
      </c>
      <c r="AS29" s="47">
        <f>AS414</f>
        <v>0</v>
      </c>
      <c r="AT29" s="47"/>
      <c r="AU29" s="47">
        <f t="shared" si="22"/>
        <v>0</v>
      </c>
      <c r="AV29" s="48"/>
      <c r="AW29" s="47">
        <f>AW414</f>
        <v>0</v>
      </c>
      <c r="AX29" s="47">
        <f>AX414</f>
        <v>0</v>
      </c>
      <c r="AY29" s="47"/>
      <c r="AZ29" s="47">
        <f t="shared" si="23"/>
        <v>0</v>
      </c>
      <c r="BA29" s="48"/>
    </row>
    <row r="30" spans="1:53" s="44" customFormat="1" ht="12.25" customHeight="1">
      <c r="A30" s="129"/>
      <c r="B30" s="49" t="s">
        <v>18</v>
      </c>
      <c r="C30" s="49"/>
      <c r="D30" s="50">
        <f>SUM(D21:D29)</f>
        <v>0</v>
      </c>
      <c r="E30" s="50">
        <f>SUM(E21:E29)</f>
        <v>1474035.6403999999</v>
      </c>
      <c r="F30" s="50"/>
      <c r="G30" s="50">
        <f t="shared" si="12"/>
        <v>1474035.6403999999</v>
      </c>
      <c r="H30" s="51"/>
      <c r="I30" s="50">
        <f>SUM(I21:I29)</f>
        <v>0</v>
      </c>
      <c r="J30" s="50">
        <f>SUM(J21:J29)</f>
        <v>902480.42817204306</v>
      </c>
      <c r="K30" s="50"/>
      <c r="L30" s="50">
        <f t="shared" si="13"/>
        <v>902480.42817204306</v>
      </c>
      <c r="M30" s="51"/>
      <c r="N30" s="50">
        <f t="shared" si="14"/>
        <v>0</v>
      </c>
      <c r="O30" s="50">
        <f t="shared" si="14"/>
        <v>571555.21222795686</v>
      </c>
      <c r="P30" s="50"/>
      <c r="Q30" s="50">
        <f t="shared" si="15"/>
        <v>571555.21222795686</v>
      </c>
      <c r="R30" s="51"/>
      <c r="S30" s="50">
        <f>SUM(S21:S29)</f>
        <v>0</v>
      </c>
      <c r="T30" s="50">
        <f>SUM(T21:T29)</f>
        <v>2888822.8032315741</v>
      </c>
      <c r="U30" s="50"/>
      <c r="V30" s="50">
        <f t="shared" si="16"/>
        <v>2888822.8032315741</v>
      </c>
      <c r="W30" s="51"/>
      <c r="X30" s="50">
        <f>SUM(X21:X29)</f>
        <v>0</v>
      </c>
      <c r="Y30" s="50">
        <f>SUM(Y21:Y29)</f>
        <v>1773293.1007526882</v>
      </c>
      <c r="Z30" s="50"/>
      <c r="AA30" s="50">
        <f t="shared" si="17"/>
        <v>1773293.1007526882</v>
      </c>
      <c r="AB30" s="51"/>
      <c r="AC30" s="50">
        <f t="shared" si="18"/>
        <v>0</v>
      </c>
      <c r="AD30" s="50">
        <f t="shared" si="18"/>
        <v>1115529.7024788859</v>
      </c>
      <c r="AE30" s="50"/>
      <c r="AF30" s="50">
        <f t="shared" si="19"/>
        <v>1115529.7024788859</v>
      </c>
      <c r="AG30" s="51"/>
      <c r="AH30" s="50">
        <f>SUM(AH21:AH29)</f>
        <v>0</v>
      </c>
      <c r="AI30" s="50">
        <f>SUM(AI21:AI29)</f>
        <v>2610634.5318749999</v>
      </c>
      <c r="AJ30" s="50"/>
      <c r="AK30" s="50">
        <f t="shared" si="20"/>
        <v>2610634.5318749999</v>
      </c>
      <c r="AL30" s="51"/>
      <c r="AM30" s="50">
        <f>SUM(AM21:AM29)</f>
        <v>0</v>
      </c>
      <c r="AN30" s="50">
        <f>SUM(AN21:AN29)</f>
        <v>3899656.411760625</v>
      </c>
      <c r="AO30" s="50"/>
      <c r="AP30" s="50">
        <f t="shared" si="21"/>
        <v>3899656.411760625</v>
      </c>
      <c r="AQ30" s="51"/>
      <c r="AR30" s="50">
        <f>SUM(AR21:AR29)</f>
        <v>0</v>
      </c>
      <c r="AS30" s="50">
        <f>SUM(AS21:AS29)</f>
        <v>5079432.3717991188</v>
      </c>
      <c r="AT30" s="50"/>
      <c r="AU30" s="50">
        <f t="shared" si="22"/>
        <v>5079432.3717991188</v>
      </c>
      <c r="AV30" s="51"/>
      <c r="AW30" s="50">
        <f>SUM(AW21:AW29)</f>
        <v>0</v>
      </c>
      <c r="AX30" s="50">
        <f>SUM(AX21:AX29)</f>
        <v>5921233.0468483064</v>
      </c>
      <c r="AY30" s="50"/>
      <c r="AZ30" s="50">
        <f t="shared" si="23"/>
        <v>5921233.0468483064</v>
      </c>
      <c r="BA30" s="51"/>
    </row>
    <row r="31" spans="1:53" s="43" customFormat="1" ht="12.25" customHeight="1">
      <c r="A31" s="128"/>
      <c r="D31" s="47"/>
      <c r="E31" s="47"/>
      <c r="F31" s="47"/>
      <c r="G31" s="47"/>
      <c r="H31" s="48"/>
      <c r="I31" s="47"/>
      <c r="J31" s="47"/>
      <c r="K31" s="47"/>
      <c r="L31" s="47"/>
      <c r="M31" s="48"/>
      <c r="N31" s="47"/>
      <c r="O31" s="47"/>
      <c r="P31" s="47"/>
      <c r="Q31" s="47"/>
      <c r="R31" s="48"/>
      <c r="S31" s="47"/>
      <c r="T31" s="47"/>
      <c r="U31" s="47"/>
      <c r="V31" s="47"/>
      <c r="W31" s="48"/>
      <c r="X31" s="47"/>
      <c r="Y31" s="47"/>
      <c r="Z31" s="47"/>
      <c r="AA31" s="47"/>
      <c r="AB31" s="48"/>
      <c r="AC31" s="47"/>
      <c r="AD31" s="47"/>
      <c r="AE31" s="47"/>
      <c r="AF31" s="47"/>
      <c r="AG31" s="48"/>
      <c r="AH31" s="47"/>
      <c r="AI31" s="47"/>
      <c r="AJ31" s="47"/>
      <c r="AK31" s="47"/>
      <c r="AL31" s="48"/>
      <c r="AM31" s="47"/>
      <c r="AN31" s="47"/>
      <c r="AO31" s="47"/>
      <c r="AP31" s="47"/>
      <c r="AQ31" s="48"/>
      <c r="AR31" s="47"/>
      <c r="AS31" s="47"/>
      <c r="AT31" s="47"/>
      <c r="AU31" s="47"/>
      <c r="AV31" s="48"/>
      <c r="AW31" s="47"/>
      <c r="AX31" s="47"/>
      <c r="AY31" s="47"/>
      <c r="AZ31" s="47"/>
      <c r="BA31" s="48"/>
    </row>
    <row r="32" spans="1:53" s="43" customFormat="1" ht="12.25" customHeight="1" thickBot="1">
      <c r="A32" s="306" t="s">
        <v>19</v>
      </c>
      <c r="B32" s="307"/>
      <c r="C32" s="307"/>
      <c r="D32" s="308">
        <f>D18-D30</f>
        <v>0</v>
      </c>
      <c r="E32" s="308">
        <f>E18-E30</f>
        <v>32716.229600000195</v>
      </c>
      <c r="F32" s="308"/>
      <c r="G32" s="308">
        <f>SUM(D32:F32)</f>
        <v>32716.229600000195</v>
      </c>
      <c r="H32" s="309"/>
      <c r="I32" s="308">
        <f>I18-I30</f>
        <v>0</v>
      </c>
      <c r="J32" s="308">
        <f>J18-J30</f>
        <v>-56284.728172042989</v>
      </c>
      <c r="K32" s="308"/>
      <c r="L32" s="308">
        <f>SUM(I32:K32)</f>
        <v>-56284.728172042989</v>
      </c>
      <c r="M32" s="309"/>
      <c r="N32" s="308">
        <f>INDEX($I32:$K32,1,MATCH(N$8,$I$8:$K$8,0))-INDEX($D32:$F32,1,MATCH(N$8,$D$8:$F$8,0))</f>
        <v>0</v>
      </c>
      <c r="O32" s="308">
        <f>INDEX($I32:$K32,1,MATCH(O$8,$I$8:$K$8,0))-INDEX($D32:$F32,1,MATCH(O$8,$D$8:$F$8,0))</f>
        <v>-89000.957772043184</v>
      </c>
      <c r="P32" s="308"/>
      <c r="Q32" s="308">
        <f>SUM(N32:P32)</f>
        <v>-89000.957772043184</v>
      </c>
      <c r="R32" s="309"/>
      <c r="S32" s="308">
        <f>S18-S30</f>
        <v>0</v>
      </c>
      <c r="T32" s="308">
        <f>T18-T30</f>
        <v>191802.67441888852</v>
      </c>
      <c r="U32" s="308"/>
      <c r="V32" s="308">
        <f>SUM(S32:U32)</f>
        <v>191802.67441888852</v>
      </c>
      <c r="W32" s="309"/>
      <c r="X32" s="308">
        <f>X18-X30</f>
        <v>0</v>
      </c>
      <c r="Y32" s="308">
        <f>Y18-Y30</f>
        <v>49908.919247311773</v>
      </c>
      <c r="Z32" s="308"/>
      <c r="AA32" s="308">
        <f>SUM(X32:Z32)</f>
        <v>49908.919247311773</v>
      </c>
      <c r="AB32" s="309"/>
      <c r="AC32" s="308">
        <f>INDEX($X32:$Z32,1,MATCH(AC$8,$X$8:$Z$8,0))-INDEX($S32:$U32,1,MATCH(AC$8,$S$8:$U$8,0))</f>
        <v>0</v>
      </c>
      <c r="AD32" s="308">
        <f>INDEX($X32:$Z32,1,MATCH(AD$8,$X$8:$Z$8,0))-INDEX($S32:$U32,1,MATCH(AD$8,$S$8:$U$8,0))</f>
        <v>-141893.75517157675</v>
      </c>
      <c r="AE32" s="308"/>
      <c r="AF32" s="308">
        <f>SUM(AC32:AE32)</f>
        <v>-141893.75517157675</v>
      </c>
      <c r="AG32" s="309"/>
      <c r="AH32" s="308">
        <f>AH18-AH30</f>
        <v>0</v>
      </c>
      <c r="AI32" s="308">
        <f>AI18-AI30</f>
        <v>357512.07896499988</v>
      </c>
      <c r="AJ32" s="308"/>
      <c r="AK32" s="308">
        <f>SUM(AH32:AJ32)</f>
        <v>357512.07896499988</v>
      </c>
      <c r="AL32" s="309"/>
      <c r="AM32" s="308">
        <f>AM18-AM30</f>
        <v>0</v>
      </c>
      <c r="AN32" s="308">
        <f>AN18-AN30</f>
        <v>103192.66451737517</v>
      </c>
      <c r="AO32" s="308"/>
      <c r="AP32" s="308">
        <f>SUM(AM32:AO32)</f>
        <v>103192.66451737517</v>
      </c>
      <c r="AQ32" s="309"/>
      <c r="AR32" s="308">
        <f>AR18-AR30</f>
        <v>0</v>
      </c>
      <c r="AS32" s="308">
        <f>AS18-AS30</f>
        <v>287873.49146871641</v>
      </c>
      <c r="AT32" s="308"/>
      <c r="AU32" s="308">
        <f>SUM(AR32:AT32)</f>
        <v>287873.49146871641</v>
      </c>
      <c r="AV32" s="309"/>
      <c r="AW32" s="308">
        <f>AW18-AW30</f>
        <v>0</v>
      </c>
      <c r="AX32" s="308">
        <f>AX18-AX30</f>
        <v>594694.10483349208</v>
      </c>
      <c r="AY32" s="55"/>
      <c r="AZ32" s="55">
        <f>SUM(AW32:AY32)</f>
        <v>594694.10483349208</v>
      </c>
      <c r="BA32" s="56"/>
    </row>
    <row r="33" spans="1:53" s="43" customFormat="1" ht="12.25" customHeight="1" thickTop="1">
      <c r="A33" s="128"/>
      <c r="D33" s="47"/>
      <c r="E33" s="47"/>
      <c r="F33" s="47"/>
      <c r="G33" s="47"/>
      <c r="H33" s="48"/>
      <c r="I33" s="47"/>
      <c r="J33" s="47"/>
      <c r="K33" s="47"/>
      <c r="L33" s="47"/>
      <c r="M33" s="48"/>
      <c r="N33" s="47"/>
      <c r="O33" s="47"/>
      <c r="P33" s="47"/>
      <c r="Q33" s="47"/>
      <c r="R33" s="48"/>
      <c r="S33" s="47"/>
      <c r="T33" s="47"/>
      <c r="U33" s="47"/>
      <c r="V33" s="47"/>
      <c r="W33" s="48"/>
      <c r="X33" s="47"/>
      <c r="Y33" s="47"/>
      <c r="Z33" s="47"/>
      <c r="AA33" s="47"/>
      <c r="AB33" s="48"/>
      <c r="AC33" s="47"/>
      <c r="AD33" s="47"/>
      <c r="AE33" s="47"/>
      <c r="AF33" s="47"/>
      <c r="AG33" s="48"/>
      <c r="AH33" s="47"/>
      <c r="AI33" s="47"/>
      <c r="AJ33" s="47"/>
      <c r="AK33" s="47"/>
      <c r="AL33" s="48"/>
      <c r="AM33" s="47"/>
      <c r="AN33" s="47"/>
      <c r="AO33" s="47"/>
      <c r="AP33" s="47"/>
      <c r="AQ33" s="48"/>
      <c r="AR33" s="47"/>
      <c r="AS33" s="47"/>
      <c r="AT33" s="47"/>
      <c r="AU33" s="47"/>
      <c r="AV33" s="48"/>
      <c r="AW33" s="47"/>
      <c r="AX33" s="47"/>
      <c r="AY33" s="47"/>
      <c r="AZ33" s="47"/>
      <c r="BA33" s="48"/>
    </row>
    <row r="34" spans="1:53" s="43" customFormat="1" ht="12.25" customHeight="1">
      <c r="A34" s="49" t="s">
        <v>20</v>
      </c>
      <c r="D34" s="47"/>
      <c r="E34" s="47"/>
      <c r="F34" s="47"/>
      <c r="G34" s="47"/>
      <c r="H34" s="48"/>
      <c r="I34" s="47"/>
      <c r="J34" s="47"/>
      <c r="K34" s="47"/>
      <c r="L34" s="47"/>
      <c r="M34" s="48"/>
      <c r="N34" s="47"/>
      <c r="O34" s="47"/>
      <c r="P34" s="47"/>
      <c r="Q34" s="47"/>
      <c r="R34" s="48"/>
      <c r="S34" s="47"/>
      <c r="T34" s="47"/>
      <c r="U34" s="47"/>
      <c r="V34" s="47"/>
      <c r="W34" s="48"/>
      <c r="X34" s="47"/>
      <c r="Y34" s="47"/>
      <c r="Z34" s="47"/>
      <c r="AA34" s="47"/>
      <c r="AB34" s="48"/>
      <c r="AC34" s="47"/>
      <c r="AD34" s="47"/>
      <c r="AE34" s="47"/>
      <c r="AF34" s="47"/>
      <c r="AG34" s="48"/>
      <c r="AH34" s="47"/>
      <c r="AI34" s="47"/>
      <c r="AJ34" s="47"/>
      <c r="AK34" s="47"/>
      <c r="AL34" s="48"/>
      <c r="AM34" s="47"/>
      <c r="AN34" s="47"/>
      <c r="AO34" s="47"/>
      <c r="AP34" s="47"/>
      <c r="AQ34" s="48"/>
      <c r="AR34" s="47"/>
      <c r="AS34" s="47"/>
      <c r="AT34" s="47"/>
      <c r="AU34" s="47"/>
      <c r="AV34" s="48"/>
      <c r="AW34" s="47"/>
      <c r="AX34" s="47"/>
      <c r="AY34" s="47"/>
      <c r="AZ34" s="47"/>
      <c r="BA34" s="48"/>
    </row>
    <row r="35" spans="1:53" s="43" customFormat="1" ht="12.25" customHeight="1">
      <c r="A35" s="128"/>
      <c r="B35" s="46" t="s">
        <v>21</v>
      </c>
      <c r="C35" s="46"/>
      <c r="D35" s="47"/>
      <c r="E35" s="47">
        <v>98165.166666666701</v>
      </c>
      <c r="F35" s="47"/>
      <c r="G35" s="47">
        <f>SUM(D35:F35)</f>
        <v>98165.166666666701</v>
      </c>
      <c r="H35" s="48"/>
      <c r="I35" s="47"/>
      <c r="J35" s="47">
        <v>149524.45000000001</v>
      </c>
      <c r="K35" s="47"/>
      <c r="L35" s="47">
        <f>SUM(I35:K35)</f>
        <v>149524.45000000001</v>
      </c>
      <c r="M35" s="48"/>
      <c r="N35" s="47">
        <f t="shared" ref="N35:O38" si="24">INDEX($I35:$K35,1,MATCH(N$8,$I$8:$K$8,0))-INDEX($D35:$F35,1,MATCH(N$8,$D$8:$F$8,0))</f>
        <v>0</v>
      </c>
      <c r="O35" s="47">
        <f t="shared" si="24"/>
        <v>51359.283333333311</v>
      </c>
      <c r="P35" s="47"/>
      <c r="Q35" s="47">
        <f>SUM(N35:P35)</f>
        <v>51359.283333333311</v>
      </c>
      <c r="R35" s="48"/>
      <c r="S35" s="47"/>
      <c r="T35" s="47"/>
      <c r="U35" s="47"/>
      <c r="V35" s="47">
        <f>SUM(S35:U35)</f>
        <v>0</v>
      </c>
      <c r="W35" s="48"/>
      <c r="X35" s="47">
        <f ca="1">OFFSET($I40,,COLUMN()-COLUMN($X35))</f>
        <v>0</v>
      </c>
      <c r="Y35" s="47">
        <f ca="1">OFFSET($I40,,COLUMN()-COLUMN($X35))</f>
        <v>93239.721827957022</v>
      </c>
      <c r="Z35" s="47"/>
      <c r="AA35" s="47">
        <f ca="1">SUM(X35:Z35)</f>
        <v>93239.721827957022</v>
      </c>
      <c r="AB35" s="48"/>
      <c r="AC35" s="47">
        <f t="shared" ref="AC35:AD38" ca="1" si="25">INDEX($X35:$Z35,1,MATCH(AC$8,$X$8:$Z$8,0))-INDEX($S35:$U35,1,MATCH(AC$8,$S$8:$U$8,0))</f>
        <v>0</v>
      </c>
      <c r="AD35" s="47">
        <f t="shared" ca="1" si="25"/>
        <v>93239.721827957022</v>
      </c>
      <c r="AE35" s="47"/>
      <c r="AF35" s="47">
        <f ca="1">SUM(AC35:AE35)</f>
        <v>93239.721827957022</v>
      </c>
      <c r="AG35" s="48"/>
      <c r="AH35" s="47">
        <f ca="1">OFFSET($X40,,COLUMN()-COLUMN($AH35))</f>
        <v>0</v>
      </c>
      <c r="AI35" s="47">
        <f ca="1">OFFSET($X40,,COLUMN()-COLUMN($AH35))</f>
        <v>143148.6410752688</v>
      </c>
      <c r="AJ35" s="47"/>
      <c r="AK35" s="47">
        <f ca="1">SUM(AH35:AJ35)</f>
        <v>143148.6410752688</v>
      </c>
      <c r="AL35" s="48"/>
      <c r="AM35" s="47">
        <f ca="1">OFFSET($AH40,,COLUMN()-COLUMN($AM35))</f>
        <v>0</v>
      </c>
      <c r="AN35" s="47">
        <f ca="1">OFFSET($AH40,,COLUMN()-COLUMN($AM35))</f>
        <v>500660.72004026867</v>
      </c>
      <c r="AO35" s="47"/>
      <c r="AP35" s="47">
        <f ca="1">SUM(AM35:AO35)</f>
        <v>500660.72004026867</v>
      </c>
      <c r="AQ35" s="48"/>
      <c r="AR35" s="47">
        <f ca="1">OFFSET($AM40,,COLUMN()-COLUMN($AR35))</f>
        <v>0</v>
      </c>
      <c r="AS35" s="47">
        <f ca="1">OFFSET($AM40,,COLUMN()-COLUMN($AR35))</f>
        <v>603853.38455764391</v>
      </c>
      <c r="AT35" s="47"/>
      <c r="AU35" s="47">
        <f ca="1">SUM(AR35:AT35)</f>
        <v>603853.38455764391</v>
      </c>
      <c r="AV35" s="48"/>
      <c r="AW35" s="47">
        <f ca="1">OFFSET($AR40,,COLUMN()-COLUMN($AW35))</f>
        <v>0</v>
      </c>
      <c r="AX35" s="47">
        <f ca="1">OFFSET($AR40,,COLUMN()-COLUMN($AW35))</f>
        <v>891726.87602636032</v>
      </c>
      <c r="AY35" s="47"/>
      <c r="AZ35" s="47">
        <f ca="1">SUM(AW35:AY35)</f>
        <v>891726.87602636032</v>
      </c>
      <c r="BA35" s="48"/>
    </row>
    <row r="36" spans="1:53" s="43" customFormat="1" ht="12.25" customHeight="1">
      <c r="A36" s="49"/>
      <c r="B36" s="46" t="s">
        <v>22</v>
      </c>
      <c r="C36" s="46"/>
      <c r="D36" s="47"/>
      <c r="E36" s="47"/>
      <c r="F36" s="47"/>
      <c r="G36" s="47">
        <f>SUM(D36:F36)</f>
        <v>0</v>
      </c>
      <c r="H36" s="48"/>
      <c r="I36" s="47"/>
      <c r="J36" s="47"/>
      <c r="K36" s="47"/>
      <c r="L36" s="47">
        <f>SUM(I36:K36)</f>
        <v>0</v>
      </c>
      <c r="M36" s="48"/>
      <c r="N36" s="47">
        <f t="shared" si="24"/>
        <v>0</v>
      </c>
      <c r="O36" s="47">
        <f t="shared" si="24"/>
        <v>0</v>
      </c>
      <c r="P36" s="47"/>
      <c r="Q36" s="47">
        <f>SUM(N36:P36)</f>
        <v>0</v>
      </c>
      <c r="R36" s="48"/>
      <c r="S36" s="47"/>
      <c r="T36" s="47"/>
      <c r="U36" s="47"/>
      <c r="V36" s="47">
        <f>SUM(S36:U36)</f>
        <v>0</v>
      </c>
      <c r="W36" s="48"/>
      <c r="X36" s="47"/>
      <c r="Y36" s="47"/>
      <c r="Z36" s="47"/>
      <c r="AA36" s="47">
        <f>SUM(X36:Z36)</f>
        <v>0</v>
      </c>
      <c r="AB36" s="48"/>
      <c r="AC36" s="47">
        <f t="shared" si="25"/>
        <v>0</v>
      </c>
      <c r="AD36" s="47">
        <f t="shared" si="25"/>
        <v>0</v>
      </c>
      <c r="AE36" s="47"/>
      <c r="AF36" s="47">
        <f>SUM(AC36:AE36)</f>
        <v>0</v>
      </c>
      <c r="AG36" s="48"/>
      <c r="AH36" s="47"/>
      <c r="AI36" s="47"/>
      <c r="AJ36" s="47"/>
      <c r="AK36" s="47">
        <f>SUM(AH36:AJ36)</f>
        <v>0</v>
      </c>
      <c r="AL36" s="48"/>
      <c r="AM36" s="47"/>
      <c r="AN36" s="47"/>
      <c r="AO36" s="47"/>
      <c r="AP36" s="47">
        <f>SUM(AM36:AO36)</f>
        <v>0</v>
      </c>
      <c r="AQ36" s="48"/>
      <c r="AR36" s="47"/>
      <c r="AS36" s="47"/>
      <c r="AT36" s="47"/>
      <c r="AU36" s="47">
        <f>SUM(AR36:AT36)</f>
        <v>0</v>
      </c>
      <c r="AV36" s="48"/>
      <c r="AW36" s="47"/>
      <c r="AX36" s="47"/>
      <c r="AY36" s="47"/>
      <c r="AZ36" s="47">
        <f>SUM(AW36:AY36)</f>
        <v>0</v>
      </c>
      <c r="BA36" s="48"/>
    </row>
    <row r="37" spans="1:53" s="43" customFormat="1" ht="12.25" customHeight="1">
      <c r="A37" s="128"/>
      <c r="B37" s="46" t="s">
        <v>23</v>
      </c>
      <c r="C37" s="46"/>
      <c r="D37" s="47">
        <f>SUM(D35:D36)</f>
        <v>0</v>
      </c>
      <c r="E37" s="47">
        <f>SUM(E35:E36)</f>
        <v>98165.166666666701</v>
      </c>
      <c r="F37" s="47"/>
      <c r="G37" s="47">
        <f>SUM(D37:F37)</f>
        <v>98165.166666666701</v>
      </c>
      <c r="H37" s="48"/>
      <c r="I37" s="47">
        <f t="shared" ref="I37:J37" si="26">SUM(I35:I36)</f>
        <v>0</v>
      </c>
      <c r="J37" s="47">
        <f t="shared" si="26"/>
        <v>149524.45000000001</v>
      </c>
      <c r="K37" s="47"/>
      <c r="L37" s="47">
        <f>SUM(I37:K37)</f>
        <v>149524.45000000001</v>
      </c>
      <c r="M37" s="48"/>
      <c r="N37" s="47">
        <f t="shared" si="24"/>
        <v>0</v>
      </c>
      <c r="O37" s="47">
        <f t="shared" si="24"/>
        <v>51359.283333333311</v>
      </c>
      <c r="P37" s="47"/>
      <c r="Q37" s="47">
        <f>SUM(N37:P37)</f>
        <v>51359.283333333311</v>
      </c>
      <c r="R37" s="48"/>
      <c r="S37" s="47">
        <f>SUM(S35:S36)</f>
        <v>0</v>
      </c>
      <c r="T37" s="47">
        <f>SUM(T35:T36)</f>
        <v>0</v>
      </c>
      <c r="U37" s="47"/>
      <c r="V37" s="47">
        <f>SUM(S37:U37)</f>
        <v>0</v>
      </c>
      <c r="W37" s="48"/>
      <c r="X37" s="47">
        <f ca="1">SUM(X35:X36)</f>
        <v>0</v>
      </c>
      <c r="Y37" s="47">
        <f ca="1">SUM(Y35:Y36)</f>
        <v>93239.721827957022</v>
      </c>
      <c r="Z37" s="47"/>
      <c r="AA37" s="47">
        <f ca="1">SUM(X37:Z37)</f>
        <v>93239.721827957022</v>
      </c>
      <c r="AB37" s="48"/>
      <c r="AC37" s="47">
        <f t="shared" ca="1" si="25"/>
        <v>0</v>
      </c>
      <c r="AD37" s="47">
        <f t="shared" ca="1" si="25"/>
        <v>93239.721827957022</v>
      </c>
      <c r="AE37" s="47"/>
      <c r="AF37" s="47">
        <f ca="1">SUM(AC37:AE37)</f>
        <v>93239.721827957022</v>
      </c>
      <c r="AG37" s="48"/>
      <c r="AH37" s="47">
        <f ca="1">SUM(AH35:AH36)</f>
        <v>0</v>
      </c>
      <c r="AI37" s="47">
        <f ca="1">SUM(AI35:AI36)</f>
        <v>143148.6410752688</v>
      </c>
      <c r="AJ37" s="47"/>
      <c r="AK37" s="47">
        <f ca="1">SUM(AH37:AJ37)</f>
        <v>143148.6410752688</v>
      </c>
      <c r="AL37" s="48"/>
      <c r="AM37" s="47">
        <f ca="1">SUM(AM35:AM36)</f>
        <v>0</v>
      </c>
      <c r="AN37" s="47">
        <f ca="1">SUM(AN35:AN36)</f>
        <v>500660.72004026867</v>
      </c>
      <c r="AO37" s="47"/>
      <c r="AP37" s="47">
        <f ca="1">SUM(AM37:AO37)</f>
        <v>500660.72004026867</v>
      </c>
      <c r="AQ37" s="48"/>
      <c r="AR37" s="47">
        <f ca="1">SUM(AR35:AR36)</f>
        <v>0</v>
      </c>
      <c r="AS37" s="47">
        <f ca="1">SUM(AS35:AS36)</f>
        <v>603853.38455764391</v>
      </c>
      <c r="AT37" s="47"/>
      <c r="AU37" s="47">
        <f ca="1">SUM(AR37:AT37)</f>
        <v>603853.38455764391</v>
      </c>
      <c r="AV37" s="48"/>
      <c r="AW37" s="47">
        <f ca="1">SUM(AW35:AW36)</f>
        <v>0</v>
      </c>
      <c r="AX37" s="47">
        <f ca="1">SUM(AX35:AX36)</f>
        <v>891726.87602636032</v>
      </c>
      <c r="AY37" s="47"/>
      <c r="AZ37" s="47">
        <f ca="1">SUM(AW37:AY37)</f>
        <v>891726.87602636032</v>
      </c>
      <c r="BA37" s="48"/>
    </row>
    <row r="38" spans="1:53" s="43" customFormat="1" ht="12.25" customHeight="1">
      <c r="A38" s="128"/>
      <c r="B38" s="46" t="s">
        <v>19</v>
      </c>
      <c r="C38" s="46"/>
      <c r="D38" s="47">
        <f>D32</f>
        <v>0</v>
      </c>
      <c r="E38" s="47">
        <f>E32</f>
        <v>32716.229600000195</v>
      </c>
      <c r="F38" s="47"/>
      <c r="G38" s="47">
        <f>SUM(D38:F38)</f>
        <v>32716.229600000195</v>
      </c>
      <c r="H38" s="48"/>
      <c r="I38" s="47">
        <f>+I32</f>
        <v>0</v>
      </c>
      <c r="J38" s="47">
        <f>+J32</f>
        <v>-56284.728172042989</v>
      </c>
      <c r="K38" s="47"/>
      <c r="L38" s="47">
        <f>SUM(I38:K38)</f>
        <v>-56284.728172042989</v>
      </c>
      <c r="M38" s="48"/>
      <c r="N38" s="47">
        <f t="shared" si="24"/>
        <v>0</v>
      </c>
      <c r="O38" s="47">
        <f t="shared" si="24"/>
        <v>-89000.957772043184</v>
      </c>
      <c r="P38" s="47"/>
      <c r="Q38" s="47">
        <f>SUM(N38:P38)</f>
        <v>-89000.957772043184</v>
      </c>
      <c r="R38" s="48"/>
      <c r="S38" s="47">
        <f>S32</f>
        <v>0</v>
      </c>
      <c r="T38" s="47">
        <f>T32</f>
        <v>191802.67441888852</v>
      </c>
      <c r="U38" s="47"/>
      <c r="V38" s="47">
        <f>SUM(S38:U38)</f>
        <v>191802.67441888852</v>
      </c>
      <c r="W38" s="48"/>
      <c r="X38" s="47">
        <f>+X32</f>
        <v>0</v>
      </c>
      <c r="Y38" s="47">
        <f>+Y32</f>
        <v>49908.919247311773</v>
      </c>
      <c r="Z38" s="47"/>
      <c r="AA38" s="47">
        <f>SUM(X38:Z38)</f>
        <v>49908.919247311773</v>
      </c>
      <c r="AB38" s="48"/>
      <c r="AC38" s="47">
        <f t="shared" si="25"/>
        <v>0</v>
      </c>
      <c r="AD38" s="47">
        <f t="shared" si="25"/>
        <v>-141893.75517157675</v>
      </c>
      <c r="AE38" s="47"/>
      <c r="AF38" s="47">
        <f>SUM(AC38:AE38)</f>
        <v>-141893.75517157675</v>
      </c>
      <c r="AG38" s="48"/>
      <c r="AH38" s="47">
        <f>+AH32</f>
        <v>0</v>
      </c>
      <c r="AI38" s="47">
        <f>+AI32</f>
        <v>357512.07896499988</v>
      </c>
      <c r="AJ38" s="47"/>
      <c r="AK38" s="47">
        <f>SUM(AH38:AJ38)</f>
        <v>357512.07896499988</v>
      </c>
      <c r="AL38" s="48"/>
      <c r="AM38" s="47">
        <f>+AM32</f>
        <v>0</v>
      </c>
      <c r="AN38" s="47">
        <f>+AN32</f>
        <v>103192.66451737517</v>
      </c>
      <c r="AO38" s="47"/>
      <c r="AP38" s="47">
        <f>SUM(AM38:AO38)</f>
        <v>103192.66451737517</v>
      </c>
      <c r="AQ38" s="48"/>
      <c r="AR38" s="47">
        <f>+AR32</f>
        <v>0</v>
      </c>
      <c r="AS38" s="47">
        <f>+AS32</f>
        <v>287873.49146871641</v>
      </c>
      <c r="AT38" s="47"/>
      <c r="AU38" s="47">
        <f>SUM(AR38:AT38)</f>
        <v>287873.49146871641</v>
      </c>
      <c r="AV38" s="48"/>
      <c r="AW38" s="47">
        <f>+AW32</f>
        <v>0</v>
      </c>
      <c r="AX38" s="47">
        <f>+AX32</f>
        <v>594694.10483349208</v>
      </c>
      <c r="AY38" s="47"/>
      <c r="AZ38" s="47">
        <f>SUM(AW38:AY38)</f>
        <v>594694.10483349208</v>
      </c>
      <c r="BA38" s="48"/>
    </row>
    <row r="39" spans="1:53" s="43" customFormat="1" ht="12.25" customHeight="1">
      <c r="A39" s="128"/>
      <c r="B39" s="46"/>
      <c r="C39" s="46"/>
      <c r="D39" s="47"/>
      <c r="E39" s="47"/>
      <c r="F39" s="47"/>
      <c r="G39" s="47"/>
      <c r="H39" s="48"/>
      <c r="I39" s="47"/>
      <c r="J39" s="47"/>
      <c r="K39" s="47"/>
      <c r="L39" s="47"/>
      <c r="M39" s="48"/>
      <c r="N39" s="47"/>
      <c r="O39" s="47"/>
      <c r="P39" s="47"/>
      <c r="Q39" s="47"/>
      <c r="R39" s="48"/>
      <c r="S39" s="47"/>
      <c r="T39" s="47"/>
      <c r="U39" s="47"/>
      <c r="V39" s="47"/>
      <c r="W39" s="48"/>
      <c r="X39" s="47"/>
      <c r="Y39" s="47"/>
      <c r="Z39" s="47"/>
      <c r="AA39" s="47"/>
      <c r="AB39" s="48"/>
      <c r="AC39" s="47"/>
      <c r="AD39" s="47"/>
      <c r="AE39" s="47"/>
      <c r="AF39" s="47"/>
      <c r="AG39" s="48"/>
      <c r="AH39" s="47"/>
      <c r="AI39" s="47"/>
      <c r="AJ39" s="47"/>
      <c r="AK39" s="47"/>
      <c r="AL39" s="48"/>
      <c r="AM39" s="47"/>
      <c r="AN39" s="47"/>
      <c r="AO39" s="47"/>
      <c r="AP39" s="47"/>
      <c r="AQ39" s="48"/>
      <c r="AR39" s="47"/>
      <c r="AS39" s="47"/>
      <c r="AT39" s="47"/>
      <c r="AU39" s="47"/>
      <c r="AV39" s="48"/>
      <c r="AW39" s="47"/>
      <c r="AX39" s="47"/>
      <c r="AY39" s="47"/>
      <c r="AZ39" s="47"/>
      <c r="BA39" s="48"/>
    </row>
    <row r="40" spans="1:53" s="43" customFormat="1" ht="12.25" customHeight="1" thickBot="1">
      <c r="A40" s="53" t="s">
        <v>24</v>
      </c>
      <c r="B40" s="54"/>
      <c r="C40" s="54"/>
      <c r="D40" s="55">
        <f>D37+D38</f>
        <v>0</v>
      </c>
      <c r="E40" s="55">
        <f>E37+E38</f>
        <v>130881.3962666669</v>
      </c>
      <c r="F40" s="55"/>
      <c r="G40" s="55">
        <f>SUM(D40:F40)</f>
        <v>130881.3962666669</v>
      </c>
      <c r="H40" s="56"/>
      <c r="I40" s="55">
        <f>I37+I38</f>
        <v>0</v>
      </c>
      <c r="J40" s="55">
        <f>J37+J38</f>
        <v>93239.721827957022</v>
      </c>
      <c r="K40" s="55"/>
      <c r="L40" s="55">
        <f>SUM(I40:K40)</f>
        <v>93239.721827957022</v>
      </c>
      <c r="M40" s="56"/>
      <c r="N40" s="55">
        <f>INDEX($I40:$K40,1,MATCH(N$8,$I$8:$K$8,0))-INDEX($D40:$F40,1,MATCH(N$8,$D$8:$F$8,0))</f>
        <v>0</v>
      </c>
      <c r="O40" s="55">
        <f>INDEX($I40:$K40,1,MATCH(O$8,$I$8:$K$8,0))-INDEX($D40:$F40,1,MATCH(O$8,$D$8:$F$8,0))</f>
        <v>-37641.674438709873</v>
      </c>
      <c r="P40" s="55"/>
      <c r="Q40" s="55">
        <f>SUM(N40:P40)</f>
        <v>-37641.674438709873</v>
      </c>
      <c r="R40" s="56"/>
      <c r="S40" s="55">
        <f>S37+S38</f>
        <v>0</v>
      </c>
      <c r="T40" s="55">
        <f>T37+T38</f>
        <v>191802.67441888852</v>
      </c>
      <c r="U40" s="55"/>
      <c r="V40" s="55">
        <f>SUM(S40:U40)</f>
        <v>191802.67441888852</v>
      </c>
      <c r="W40" s="56"/>
      <c r="X40" s="55">
        <f ca="1">X37+X38</f>
        <v>0</v>
      </c>
      <c r="Y40" s="55">
        <f ca="1">Y37+Y38</f>
        <v>143148.6410752688</v>
      </c>
      <c r="Z40" s="55"/>
      <c r="AA40" s="55">
        <f ca="1">SUM(X40:Z40)</f>
        <v>143148.6410752688</v>
      </c>
      <c r="AB40" s="56"/>
      <c r="AC40" s="55">
        <f ca="1">INDEX($X40:$Z40,1,MATCH(AC$8,$X$8:$Z$8,0))-INDEX($S40:$U40,1,MATCH(AC$8,$S$8:$U$8,0))</f>
        <v>0</v>
      </c>
      <c r="AD40" s="55">
        <f ca="1">INDEX($X40:$Z40,1,MATCH(AD$8,$X$8:$Z$8,0))-INDEX($S40:$U40,1,MATCH(AD$8,$S$8:$U$8,0))</f>
        <v>-48654.033343619725</v>
      </c>
      <c r="AE40" s="55"/>
      <c r="AF40" s="55">
        <f ca="1">SUM(AC40:AE40)</f>
        <v>-48654.033343619725</v>
      </c>
      <c r="AG40" s="56"/>
      <c r="AH40" s="55">
        <f ca="1">AH37+AH38</f>
        <v>0</v>
      </c>
      <c r="AI40" s="55">
        <f ca="1">AI37+AI38</f>
        <v>500660.72004026867</v>
      </c>
      <c r="AJ40" s="55"/>
      <c r="AK40" s="55">
        <f ca="1">SUM(AH40:AJ40)</f>
        <v>500660.72004026867</v>
      </c>
      <c r="AL40" s="56"/>
      <c r="AM40" s="55">
        <f ca="1">AM37+AM38</f>
        <v>0</v>
      </c>
      <c r="AN40" s="55">
        <f ca="1">AN37+AN38</f>
        <v>603853.38455764391</v>
      </c>
      <c r="AO40" s="55"/>
      <c r="AP40" s="55">
        <f ca="1">SUM(AM40:AO40)</f>
        <v>603853.38455764391</v>
      </c>
      <c r="AQ40" s="56"/>
      <c r="AR40" s="55">
        <f ca="1">AR37+AR38</f>
        <v>0</v>
      </c>
      <c r="AS40" s="55">
        <f ca="1">AS37+AS38</f>
        <v>891726.87602636032</v>
      </c>
      <c r="AT40" s="55"/>
      <c r="AU40" s="55">
        <f ca="1">SUM(AR40:AT40)</f>
        <v>891726.87602636032</v>
      </c>
      <c r="AV40" s="56"/>
      <c r="AW40" s="55">
        <f ca="1">AW37+AW38</f>
        <v>0</v>
      </c>
      <c r="AX40" s="55">
        <f ca="1">AX37+AX38</f>
        <v>1486420.9808598524</v>
      </c>
      <c r="AY40" s="55"/>
      <c r="AZ40" s="55">
        <f ca="1">SUM(AW40:AY40)</f>
        <v>1486420.9808598524</v>
      </c>
      <c r="BA40" s="56"/>
    </row>
    <row r="41" spans="1:53" s="43" customFormat="1" ht="12.25" customHeight="1" thickTop="1">
      <c r="A41" s="128"/>
      <c r="B41" s="46"/>
      <c r="C41" s="46"/>
      <c r="D41" s="47"/>
      <c r="E41" s="47"/>
      <c r="F41" s="47"/>
      <c r="G41" s="47"/>
      <c r="H41" s="48"/>
      <c r="I41" s="47"/>
      <c r="J41" s="47"/>
      <c r="K41" s="47"/>
      <c r="L41" s="47"/>
      <c r="M41" s="48"/>
      <c r="N41" s="47"/>
      <c r="O41" s="47"/>
      <c r="P41" s="47"/>
      <c r="Q41" s="47"/>
      <c r="R41" s="48"/>
      <c r="S41" s="47"/>
      <c r="T41" s="47"/>
      <c r="U41" s="47"/>
      <c r="V41" s="47"/>
      <c r="W41" s="48"/>
      <c r="X41" s="47"/>
      <c r="Y41" s="47"/>
      <c r="Z41" s="47"/>
      <c r="AA41" s="47"/>
      <c r="AB41" s="48"/>
      <c r="AC41" s="47"/>
      <c r="AD41" s="47"/>
      <c r="AE41" s="47"/>
      <c r="AF41" s="47"/>
      <c r="AG41" s="48"/>
      <c r="AH41" s="47"/>
      <c r="AI41" s="47"/>
      <c r="AJ41" s="47"/>
      <c r="AK41" s="47"/>
      <c r="AL41" s="48"/>
      <c r="AM41" s="47"/>
      <c r="AN41" s="47"/>
      <c r="AO41" s="47"/>
      <c r="AP41" s="47"/>
      <c r="AQ41" s="48"/>
      <c r="AR41" s="47"/>
      <c r="AS41" s="47"/>
      <c r="AT41" s="47"/>
      <c r="AU41" s="47"/>
      <c r="AV41" s="48"/>
      <c r="AW41" s="47"/>
      <c r="AX41" s="47"/>
      <c r="AY41" s="47"/>
      <c r="AZ41" s="47"/>
      <c r="BA41" s="48"/>
    </row>
    <row r="42" spans="1:53" s="43" customFormat="1" ht="12.25" customHeight="1">
      <c r="A42" s="132" t="s">
        <v>135</v>
      </c>
      <c r="B42" s="46"/>
      <c r="C42" s="46"/>
      <c r="D42" s="47" t="str">
        <f>IFERROR(D18/D68,"")</f>
        <v/>
      </c>
      <c r="E42" s="47">
        <f>IFERROR(E18/E68,"")</f>
        <v>16741.687444444447</v>
      </c>
      <c r="F42" s="47"/>
      <c r="G42" s="47">
        <f>SUM(D42:F42)</f>
        <v>16741.687444444447</v>
      </c>
      <c r="H42" s="48"/>
      <c r="I42" s="47" t="str">
        <f>IFERROR(I18/I68,"")</f>
        <v/>
      </c>
      <c r="J42" s="47" t="str">
        <f>IFERROR(J18/J68,"")</f>
        <v/>
      </c>
      <c r="K42" s="47"/>
      <c r="L42" s="47">
        <f>SUM(I42:K42)</f>
        <v>0</v>
      </c>
      <c r="M42" s="48"/>
      <c r="N42" s="47" t="str">
        <f>IFERROR(INDEX($I42:$K42,1,MATCH(N$8,$I$8:$K$8,0))-INDEX($D42:$F42,1,MATCH(N$8,$D$8:$F$8,0)),"")</f>
        <v/>
      </c>
      <c r="O42" s="47" t="str">
        <f>IFERROR(INDEX($I42:$K42,1,MATCH(O$8,$I$8:$K$8,0))-INDEX($D42:$F42,1,MATCH(O$8,$D$8:$F$8,0)),"")</f>
        <v/>
      </c>
      <c r="P42" s="47" t="str">
        <f>IFERROR(INDEX($I42:$K42,1,MATCH(P$8,$I$8:$K$8,0))-INDEX($D42:$F42,1,MATCH(P$8,$D$8:$F$8,0)),"")</f>
        <v/>
      </c>
      <c r="Q42" s="47">
        <f>SUM(N42:P42)</f>
        <v>0</v>
      </c>
      <c r="R42" s="48"/>
      <c r="S42" s="47" t="str">
        <f>IFERROR(S18/S68,"")</f>
        <v/>
      </c>
      <c r="T42" s="47">
        <f>IFERROR(T18/T68,"")</f>
        <v>11409.723991298009</v>
      </c>
      <c r="U42" s="47"/>
      <c r="V42" s="47">
        <f>SUM(S42:U42)</f>
        <v>11409.723991298009</v>
      </c>
      <c r="W42" s="48"/>
      <c r="X42" s="47" t="str">
        <f>IFERROR(X18/X68,"")</f>
        <v/>
      </c>
      <c r="Y42" s="47">
        <f>IFERROR(Y18/Y68,"")</f>
        <v>11395.012624999999</v>
      </c>
      <c r="Z42" s="47"/>
      <c r="AA42" s="47">
        <f>SUM(X42:Z42)</f>
        <v>11395.012624999999</v>
      </c>
      <c r="AB42" s="48"/>
      <c r="AC42" s="47" t="str">
        <f>IFERROR(INDEX($I42:$K42,1,MATCH(AC$8,$I$8:$K$8,0))-INDEX($D42:$F42,1,MATCH(AC$8,$D$8:$F$8,0)),"")</f>
        <v/>
      </c>
      <c r="AD42" s="47" t="str">
        <f>IFERROR(INDEX($I42:$K42,1,MATCH(AD$8,$I$8:$K$8,0))-INDEX($D42:$F42,1,MATCH(AD$8,$D$8:$F$8,0)),"")</f>
        <v/>
      </c>
      <c r="AE42" s="47" t="str">
        <f>IFERROR(INDEX($I42:$K42,1,MATCH(AE$8,$I$8:$K$8,0))-INDEX($D42:$F42,1,MATCH(AE$8,$D$8:$F$8,0)),"")</f>
        <v/>
      </c>
      <c r="AF42" s="47">
        <f>SUM(AC42:AE42)</f>
        <v>0</v>
      </c>
      <c r="AG42" s="48"/>
      <c r="AH42" s="47" t="str">
        <f>IFERROR(AH18/AH68,"")</f>
        <v/>
      </c>
      <c r="AI42" s="47">
        <f>IFERROR(AI18/AI68,"")</f>
        <v>11872.586443359998</v>
      </c>
      <c r="AJ42" s="47"/>
      <c r="AK42" s="47">
        <f>SUM(AH42:AJ42)</f>
        <v>11872.586443359998</v>
      </c>
      <c r="AL42" s="48"/>
      <c r="AM42" s="47" t="str">
        <f>IFERROR(AM18/AM68,"")</f>
        <v/>
      </c>
      <c r="AN42" s="47">
        <f>IFERROR(AN18/AN68,"")</f>
        <v>12316.458696240001</v>
      </c>
      <c r="AO42" s="47"/>
      <c r="AP42" s="47">
        <f>SUM(AM42:AO42)</f>
        <v>12316.458696240001</v>
      </c>
      <c r="AQ42" s="48"/>
      <c r="AR42" s="47" t="str">
        <f>IFERROR(AR18/AR68,"")</f>
        <v/>
      </c>
      <c r="AS42" s="47">
        <f>IFERROR(AS18/AS68,"")</f>
        <v>12628.954972394906</v>
      </c>
      <c r="AT42" s="47"/>
      <c r="AU42" s="47">
        <f>SUM(AR42:AT42)</f>
        <v>12628.954972394906</v>
      </c>
      <c r="AV42" s="48"/>
      <c r="AW42" s="47" t="str">
        <f>IFERROR(AW18/AW68,"")</f>
        <v/>
      </c>
      <c r="AX42" s="47">
        <f>IFERROR(AX18/AX68,"")</f>
        <v>13031.854303363598</v>
      </c>
      <c r="AY42" s="47"/>
      <c r="AZ42" s="47">
        <f>SUM(AW42:AY42)</f>
        <v>13031.854303363598</v>
      </c>
      <c r="BA42" s="48"/>
    </row>
    <row r="43" spans="1:53" s="43" customFormat="1" ht="12.25" customHeight="1">
      <c r="A43" s="132" t="s">
        <v>136</v>
      </c>
      <c r="B43" s="46"/>
      <c r="C43" s="46"/>
      <c r="D43" s="47" t="str">
        <f>IFERROR(D30/D68,"")</f>
        <v/>
      </c>
      <c r="E43" s="47">
        <f>IFERROR(E30/E68,"")</f>
        <v>16378.173782222222</v>
      </c>
      <c r="F43" s="47"/>
      <c r="G43" s="47">
        <f>SUM(D43:F43)</f>
        <v>16378.173782222222</v>
      </c>
      <c r="H43" s="48"/>
      <c r="I43" s="47" t="str">
        <f>IFERROR(I30/I68,"")</f>
        <v/>
      </c>
      <c r="J43" s="47" t="str">
        <f>IFERROR(J30/J68,"")</f>
        <v/>
      </c>
      <c r="K43" s="47"/>
      <c r="L43" s="47">
        <f>SUM(I43:K43)</f>
        <v>0</v>
      </c>
      <c r="M43" s="48"/>
      <c r="N43" s="47" t="str">
        <f>IFERROR(INDEX($D43:$F43,1,MATCH(N$8,$D$8:$F$8,0))-INDEX($I43:$K43,1,MATCH(N$8,$I$8:$K$8,0)),"")</f>
        <v/>
      </c>
      <c r="O43" s="47" t="str">
        <f>IFERROR(INDEX($D43:$F43,1,MATCH(O$8,$D$8:$F$8,0))-INDEX($I43:$K43,1,MATCH(O$8,$I$8:$K$8,0)),"")</f>
        <v/>
      </c>
      <c r="P43" s="47" t="str">
        <f>IFERROR(INDEX($D43:$F43,1,MATCH(P$8,$D$8:$F$8,0))-INDEX($I43:$K43,1,MATCH(P$8,$I$8:$K$8,0)),"")</f>
        <v/>
      </c>
      <c r="Q43" s="47">
        <f>SUM(N43:P43)</f>
        <v>0</v>
      </c>
      <c r="R43" s="48"/>
      <c r="S43" s="47" t="str">
        <f>IFERROR(S30/S68,"")</f>
        <v/>
      </c>
      <c r="T43" s="47">
        <f>IFERROR(T30/T68,"")</f>
        <v>10699.343715672498</v>
      </c>
      <c r="U43" s="47"/>
      <c r="V43" s="47">
        <f>SUM(S43:U43)</f>
        <v>10699.343715672498</v>
      </c>
      <c r="W43" s="48"/>
      <c r="X43" s="47" t="str">
        <f>IFERROR(X30/X68,"")</f>
        <v/>
      </c>
      <c r="Y43" s="47">
        <f>IFERROR(Y30/Y68,"")</f>
        <v>11083.081879704301</v>
      </c>
      <c r="Z43" s="47"/>
      <c r="AA43" s="47">
        <f>SUM(X43:Z43)</f>
        <v>11083.081879704301</v>
      </c>
      <c r="AB43" s="48"/>
      <c r="AC43" s="47" t="str">
        <f>IFERROR(INDEX($D43:$F43,1,MATCH(AC$8,$D$8:$F$8,0))-INDEX($I43:$K43,1,MATCH(AC$8,$I$8:$K$8,0)),"")</f>
        <v/>
      </c>
      <c r="AD43" s="47" t="str">
        <f>IFERROR(INDEX($D43:$F43,1,MATCH(AD$8,$D$8:$F$8,0))-INDEX($I43:$K43,1,MATCH(AD$8,$I$8:$K$8,0)),"")</f>
        <v/>
      </c>
      <c r="AE43" s="47" t="str">
        <f>IFERROR(INDEX($D43:$F43,1,MATCH(AE$8,$D$8:$F$8,0))-INDEX($I43:$K43,1,MATCH(AE$8,$I$8:$K$8,0)),"")</f>
        <v/>
      </c>
      <c r="AF43" s="47">
        <f>SUM(AC43:AE43)</f>
        <v>0</v>
      </c>
      <c r="AG43" s="48"/>
      <c r="AH43" s="47" t="str">
        <f>IFERROR(AH30/AH68,"")</f>
        <v/>
      </c>
      <c r="AI43" s="47">
        <f>IFERROR(AI30/AI68,"")</f>
        <v>10442.5381275</v>
      </c>
      <c r="AJ43" s="47"/>
      <c r="AK43" s="47">
        <f>SUM(AH43:AJ43)</f>
        <v>10442.5381275</v>
      </c>
      <c r="AL43" s="48"/>
      <c r="AM43" s="47" t="str">
        <f>IFERROR(AM30/AM68,"")</f>
        <v/>
      </c>
      <c r="AN43" s="47">
        <f>IFERROR(AN30/AN68,"")</f>
        <v>11998.942805417308</v>
      </c>
      <c r="AO43" s="47"/>
      <c r="AP43" s="47">
        <f>SUM(AM43:AO43)</f>
        <v>11998.942805417308</v>
      </c>
      <c r="AQ43" s="48"/>
      <c r="AR43" s="47" t="str">
        <f>IFERROR(AR30/AR68,"")</f>
        <v/>
      </c>
      <c r="AS43" s="47">
        <f>IFERROR(AS30/AS68,"")</f>
        <v>11951.605580703808</v>
      </c>
      <c r="AT43" s="47"/>
      <c r="AU43" s="47">
        <f>SUM(AR43:AT43)</f>
        <v>11951.605580703808</v>
      </c>
      <c r="AV43" s="48"/>
      <c r="AW43" s="47" t="str">
        <f>IFERROR(AW30/AW68,"")</f>
        <v/>
      </c>
      <c r="AX43" s="47">
        <f>IFERROR(AX30/AX68,"")</f>
        <v>11842.466093696612</v>
      </c>
      <c r="AY43" s="47"/>
      <c r="AZ43" s="47">
        <f>SUM(AW43:AY43)</f>
        <v>11842.466093696612</v>
      </c>
      <c r="BA43" s="48"/>
    </row>
    <row r="44" spans="1:53" s="43" customFormat="1" ht="12.25" customHeight="1">
      <c r="A44" s="132" t="s">
        <v>137</v>
      </c>
      <c r="B44" s="46"/>
      <c r="C44" s="46"/>
      <c r="D44" s="47" t="str">
        <f>IFERROR(D32/D68,"")</f>
        <v/>
      </c>
      <c r="E44" s="47">
        <f>IFERROR(E32/E68,"")</f>
        <v>363.51366222222441</v>
      </c>
      <c r="F44" s="47"/>
      <c r="G44" s="47">
        <f>SUM(D44:F44)</f>
        <v>363.51366222222441</v>
      </c>
      <c r="H44" s="48"/>
      <c r="I44" s="47" t="str">
        <f>IFERROR(I32/I68,"")</f>
        <v/>
      </c>
      <c r="J44" s="47" t="str">
        <f>IFERROR(J32/J68,"")</f>
        <v/>
      </c>
      <c r="K44" s="47"/>
      <c r="L44" s="47">
        <f>SUM(I44:K44)</f>
        <v>0</v>
      </c>
      <c r="M44" s="48"/>
      <c r="N44" s="47" t="str">
        <f t="shared" ref="N44:P45" si="27">IFERROR(INDEX($I44:$K44,1,MATCH(N$8,$I$8:$K$8,0))-INDEX($D44:$F44,1,MATCH(N$8,$D$8:$F$8,0)),"")</f>
        <v/>
      </c>
      <c r="O44" s="47" t="str">
        <f t="shared" si="27"/>
        <v/>
      </c>
      <c r="P44" s="47" t="str">
        <f t="shared" si="27"/>
        <v/>
      </c>
      <c r="Q44" s="47">
        <f>SUM(N44:P44)</f>
        <v>0</v>
      </c>
      <c r="R44" s="48"/>
      <c r="S44" s="47" t="str">
        <f>IFERROR(S32/S68,"")</f>
        <v/>
      </c>
      <c r="T44" s="47">
        <f>IFERROR(T32/T68,"")</f>
        <v>710.38027562551304</v>
      </c>
      <c r="U44" s="47"/>
      <c r="V44" s="47">
        <f>SUM(S44:U44)</f>
        <v>710.38027562551304</v>
      </c>
      <c r="W44" s="48"/>
      <c r="X44" s="47" t="str">
        <f>IFERROR(X32/X68,"")</f>
        <v/>
      </c>
      <c r="Y44" s="47">
        <f>IFERROR(Y32/Y68,"")</f>
        <v>311.93074529569856</v>
      </c>
      <c r="Z44" s="47"/>
      <c r="AA44" s="47">
        <f>SUM(X44:Z44)</f>
        <v>311.93074529569856</v>
      </c>
      <c r="AB44" s="48"/>
      <c r="AC44" s="47" t="str">
        <f t="shared" ref="AC44:AE45" si="28">IFERROR(INDEX($I44:$K44,1,MATCH(AC$8,$I$8:$K$8,0))-INDEX($D44:$F44,1,MATCH(AC$8,$D$8:$F$8,0)),"")</f>
        <v/>
      </c>
      <c r="AD44" s="47" t="str">
        <f t="shared" si="28"/>
        <v/>
      </c>
      <c r="AE44" s="47" t="str">
        <f t="shared" si="28"/>
        <v/>
      </c>
      <c r="AF44" s="47">
        <f>SUM(AC44:AE44)</f>
        <v>0</v>
      </c>
      <c r="AG44" s="48"/>
      <c r="AH44" s="47" t="str">
        <f>IFERROR(AH32/AH68,"")</f>
        <v/>
      </c>
      <c r="AI44" s="47">
        <f>IFERROR(AI32/AI68,"")</f>
        <v>1430.0483158599995</v>
      </c>
      <c r="AJ44" s="47"/>
      <c r="AK44" s="47">
        <f>SUM(AH44:AJ44)</f>
        <v>1430.0483158599995</v>
      </c>
      <c r="AL44" s="48"/>
      <c r="AM44" s="47" t="str">
        <f>IFERROR(AM32/AM68,"")</f>
        <v/>
      </c>
      <c r="AN44" s="47">
        <f>IFERROR(AN32/AN68,"")</f>
        <v>317.51589082269282</v>
      </c>
      <c r="AO44" s="47"/>
      <c r="AP44" s="47">
        <f>SUM(AM44:AO44)</f>
        <v>317.51589082269282</v>
      </c>
      <c r="AQ44" s="48"/>
      <c r="AR44" s="47" t="str">
        <f>IFERROR(AR32/AR68,"")</f>
        <v/>
      </c>
      <c r="AS44" s="47">
        <f>IFERROR(AS32/AS68,"")</f>
        <v>677.34939169109748</v>
      </c>
      <c r="AT44" s="47"/>
      <c r="AU44" s="47">
        <f>SUM(AR44:AT44)</f>
        <v>677.34939169109748</v>
      </c>
      <c r="AV44" s="48"/>
      <c r="AW44" s="47" t="str">
        <f>IFERROR(AW32/AW68,"")</f>
        <v/>
      </c>
      <c r="AX44" s="47">
        <f>IFERROR(AX32/AX68,"")</f>
        <v>1189.3882096669843</v>
      </c>
      <c r="AY44" s="47"/>
      <c r="AZ44" s="47">
        <f>SUM(AW44:AY44)</f>
        <v>1189.3882096669843</v>
      </c>
      <c r="BA44" s="48"/>
    </row>
    <row r="45" spans="1:53" s="43" customFormat="1" ht="12.25" customHeight="1">
      <c r="A45" s="132" t="s">
        <v>68</v>
      </c>
      <c r="B45" s="46"/>
      <c r="C45" s="46"/>
      <c r="D45" s="66" t="str">
        <f>IFERROR(D40/D30,"")</f>
        <v/>
      </c>
      <c r="E45" s="66">
        <f>IFERROR(E40/E30,"")</f>
        <v>8.8791201976059705E-2</v>
      </c>
      <c r="F45" s="66"/>
      <c r="G45" s="66">
        <f>SUM(D45:F45)</f>
        <v>8.8791201976059705E-2</v>
      </c>
      <c r="H45" s="67"/>
      <c r="I45" s="66" t="str">
        <f t="shared" ref="I45:J45" si="29">IFERROR(I40/I30,"")</f>
        <v/>
      </c>
      <c r="J45" s="66">
        <f t="shared" si="29"/>
        <v>0.10331495167913204</v>
      </c>
      <c r="K45" s="66"/>
      <c r="L45" s="66">
        <f>SUM(I45:K45)</f>
        <v>0.10331495167913204</v>
      </c>
      <c r="M45" s="67"/>
      <c r="N45" s="66" t="str">
        <f t="shared" si="27"/>
        <v/>
      </c>
      <c r="O45" s="66">
        <f t="shared" si="27"/>
        <v>1.4523749703072339E-2</v>
      </c>
      <c r="P45" s="66" t="str">
        <f t="shared" si="27"/>
        <v/>
      </c>
      <c r="Q45" s="66">
        <f>SUM(N45:P45)</f>
        <v>1.4523749703072339E-2</v>
      </c>
      <c r="R45" s="67"/>
      <c r="S45" s="66" t="str">
        <f>IFERROR(S40/S30,"")</f>
        <v/>
      </c>
      <c r="T45" s="66">
        <f>IFERROR(T40/T30,"")</f>
        <v>6.6394752286062328E-2</v>
      </c>
      <c r="U45" s="66"/>
      <c r="V45" s="66">
        <f>SUM(S45:U45)</f>
        <v>6.6394752286062328E-2</v>
      </c>
      <c r="W45" s="67"/>
      <c r="X45" s="66" t="str">
        <f t="shared" ref="X45:Y45" ca="1" si="30">IFERROR(X40/X30,"")</f>
        <v/>
      </c>
      <c r="Y45" s="66">
        <f t="shared" ca="1" si="30"/>
        <v>8.0724749346009539E-2</v>
      </c>
      <c r="Z45" s="66"/>
      <c r="AA45" s="66">
        <f ca="1">SUM(X45:Z45)</f>
        <v>8.0724749346009539E-2</v>
      </c>
      <c r="AB45" s="67"/>
      <c r="AC45" s="66" t="str">
        <f t="shared" si="28"/>
        <v/>
      </c>
      <c r="AD45" s="66">
        <f t="shared" si="28"/>
        <v>1.4523749703072339E-2</v>
      </c>
      <c r="AE45" s="66" t="str">
        <f t="shared" si="28"/>
        <v/>
      </c>
      <c r="AF45" s="66">
        <f>SUM(AC45:AE45)</f>
        <v>1.4523749703072339E-2</v>
      </c>
      <c r="AG45" s="67"/>
      <c r="AH45" s="66" t="str">
        <f t="shared" ref="AH45:AI45" ca="1" si="31">IFERROR(AH40/AH30,"")</f>
        <v/>
      </c>
      <c r="AI45" s="66">
        <f t="shared" ca="1" si="31"/>
        <v>0.19177740657582049</v>
      </c>
      <c r="AJ45" s="66"/>
      <c r="AK45" s="66">
        <f ca="1">SUM(AH45:AJ45)</f>
        <v>0.19177740657582049</v>
      </c>
      <c r="AL45" s="67"/>
      <c r="AM45" s="66" t="str">
        <f t="shared" ref="AM45:AN45" ca="1" si="32">IFERROR(AM40/AM30,"")</f>
        <v/>
      </c>
      <c r="AN45" s="66">
        <f t="shared" ca="1" si="32"/>
        <v>0.15484784319370715</v>
      </c>
      <c r="AO45" s="66"/>
      <c r="AP45" s="66">
        <f ca="1">SUM(AM45:AO45)</f>
        <v>0.15484784319370715</v>
      </c>
      <c r="AQ45" s="67"/>
      <c r="AR45" s="66" t="str">
        <f t="shared" ref="AR45:AS45" ca="1" si="33">IFERROR(AR40/AR30,"")</f>
        <v/>
      </c>
      <c r="AS45" s="66">
        <f t="shared" ca="1" si="33"/>
        <v>0.17555640291171226</v>
      </c>
      <c r="AT45" s="66"/>
      <c r="AU45" s="66">
        <f ca="1">SUM(AR45:AT45)</f>
        <v>0.17555640291171226</v>
      </c>
      <c r="AV45" s="67"/>
      <c r="AW45" s="66" t="str">
        <f t="shared" ref="AW45:AX45" ca="1" si="34">IFERROR(AW40/AW30,"")</f>
        <v/>
      </c>
      <c r="AX45" s="66">
        <f t="shared" ca="1" si="34"/>
        <v>0.25103233888945298</v>
      </c>
      <c r="AY45" s="66"/>
      <c r="AZ45" s="66">
        <f ca="1">SUM(AW45:AY45)</f>
        <v>0.25103233888945298</v>
      </c>
      <c r="BA45" s="67"/>
    </row>
    <row r="46" spans="1:53" s="43" customFormat="1" ht="12.25" customHeight="1">
      <c r="A46" s="128"/>
      <c r="B46" s="46"/>
      <c r="C46" s="46"/>
      <c r="D46" s="47"/>
      <c r="E46" s="47"/>
      <c r="F46" s="47"/>
      <c r="G46" s="47"/>
      <c r="H46" s="48"/>
      <c r="I46" s="47"/>
      <c r="J46" s="47"/>
      <c r="K46" s="47"/>
      <c r="L46" s="47"/>
      <c r="M46" s="48"/>
      <c r="N46" s="47"/>
      <c r="O46" s="47"/>
      <c r="P46" s="47"/>
      <c r="Q46" s="47"/>
      <c r="R46" s="48"/>
      <c r="S46" s="47"/>
      <c r="T46" s="47"/>
      <c r="U46" s="47"/>
      <c r="V46" s="47"/>
      <c r="W46" s="48"/>
      <c r="X46" s="47"/>
      <c r="Y46" s="47"/>
      <c r="Z46" s="47"/>
      <c r="AA46" s="47"/>
      <c r="AB46" s="48"/>
      <c r="AC46" s="47"/>
      <c r="AD46" s="47"/>
      <c r="AE46" s="47"/>
      <c r="AF46" s="47"/>
      <c r="AG46" s="48"/>
      <c r="AH46" s="47"/>
      <c r="AI46" s="47"/>
      <c r="AJ46" s="47"/>
      <c r="AK46" s="47"/>
      <c r="AL46" s="48"/>
      <c r="AM46" s="47"/>
      <c r="AN46" s="47"/>
      <c r="AO46" s="47"/>
      <c r="AP46" s="47"/>
      <c r="AQ46" s="48"/>
      <c r="AR46" s="47"/>
      <c r="AS46" s="47"/>
      <c r="AT46" s="47"/>
      <c r="AU46" s="47"/>
      <c r="AV46" s="48"/>
      <c r="AW46" s="47"/>
      <c r="AX46" s="47"/>
      <c r="AY46" s="47"/>
      <c r="AZ46" s="47"/>
      <c r="BA46" s="48"/>
    </row>
    <row r="47" spans="1:53" s="43" customFormat="1" ht="12.25" customHeight="1">
      <c r="A47" s="129" t="s">
        <v>57</v>
      </c>
      <c r="H47" s="45"/>
      <c r="M47" s="45"/>
      <c r="R47" s="45"/>
      <c r="W47" s="45"/>
      <c r="AB47" s="45"/>
      <c r="AG47" s="45"/>
      <c r="AL47" s="45"/>
      <c r="AQ47" s="45"/>
      <c r="AV47" s="45"/>
      <c r="BA47" s="45"/>
    </row>
    <row r="48" spans="1:53" ht="12.25" customHeight="1">
      <c r="A48" s="129"/>
      <c r="B48" s="47"/>
      <c r="C48" s="47"/>
      <c r="H48" s="57"/>
      <c r="M48" s="57"/>
      <c r="R48" s="57"/>
      <c r="W48" s="57"/>
      <c r="AB48" s="57"/>
      <c r="AG48" s="57"/>
      <c r="AL48" s="57"/>
      <c r="AQ48" s="57"/>
      <c r="AV48" s="57"/>
      <c r="BA48" s="57"/>
    </row>
    <row r="49" spans="1:53" ht="12.25" customHeight="1">
      <c r="A49" s="68" t="s">
        <v>26</v>
      </c>
      <c r="B49" s="47"/>
      <c r="C49" s="47"/>
      <c r="H49" s="57"/>
      <c r="M49" s="57"/>
      <c r="R49" s="57"/>
      <c r="W49" s="57"/>
      <c r="AB49" s="57"/>
      <c r="AG49" s="57"/>
      <c r="AL49" s="57"/>
      <c r="AQ49" s="57"/>
      <c r="AV49" s="57"/>
      <c r="BA49" s="57"/>
    </row>
    <row r="50" spans="1:53" ht="12.25" customHeight="1">
      <c r="A50" s="68"/>
      <c r="B50" s="58" t="s">
        <v>27</v>
      </c>
      <c r="C50" s="58"/>
      <c r="D50" s="59"/>
      <c r="E50" s="59">
        <v>30</v>
      </c>
      <c r="F50" s="59"/>
      <c r="G50" s="59">
        <f t="shared" ref="G50:G62" si="35">SUM(D50:F50)</f>
        <v>30</v>
      </c>
      <c r="H50" s="60"/>
      <c r="I50" s="59"/>
      <c r="J50" s="59">
        <v>0</v>
      </c>
      <c r="K50" s="59"/>
      <c r="L50" s="59">
        <f t="shared" ref="L50:L62" si="36">SUM(I50:K50)</f>
        <v>0</v>
      </c>
      <c r="M50" s="60"/>
      <c r="N50" s="59">
        <f t="shared" ref="N50:O62" si="37">INDEX($I50:$K50,1,MATCH(N$8,$I$8:$K$8,0))-INDEX($D50:$F50,1,MATCH(N$8,$D$8:$F$8,0))</f>
        <v>0</v>
      </c>
      <c r="O50" s="59">
        <f t="shared" si="37"/>
        <v>-30</v>
      </c>
      <c r="P50" s="59"/>
      <c r="Q50" s="59">
        <f t="shared" ref="Q50:Q62" si="38">SUM(N50:P50)</f>
        <v>-30</v>
      </c>
      <c r="R50" s="60"/>
      <c r="S50" s="59"/>
      <c r="T50" s="59">
        <v>60</v>
      </c>
      <c r="U50" s="59"/>
      <c r="V50" s="59">
        <f t="shared" ref="V50:V62" si="39">SUM(S50:U50)</f>
        <v>60</v>
      </c>
      <c r="W50" s="60"/>
      <c r="X50" s="59"/>
      <c r="Y50" s="59">
        <v>25</v>
      </c>
      <c r="Z50" s="59"/>
      <c r="AA50" s="59">
        <f t="shared" ref="AA50:AA62" si="40">SUM(X50:Z50)</f>
        <v>25</v>
      </c>
      <c r="AB50" s="60"/>
      <c r="AC50" s="59">
        <f t="shared" ref="AC50:AD62" si="41">INDEX($X50:$Z50,1,MATCH(AC$8,$X$8:$Z$8,0))-INDEX($S50:$U50,1,MATCH(AC$8,$S$8:$U$8,0))</f>
        <v>0</v>
      </c>
      <c r="AD50" s="59">
        <f t="shared" si="41"/>
        <v>-35</v>
      </c>
      <c r="AE50" s="59"/>
      <c r="AF50" s="59">
        <f t="shared" ref="AF50:AF62" si="42">SUM(AC50:AE50)</f>
        <v>-35</v>
      </c>
      <c r="AG50" s="60"/>
      <c r="AH50" s="59"/>
      <c r="AI50" s="59">
        <v>50</v>
      </c>
      <c r="AJ50" s="59"/>
      <c r="AK50" s="59">
        <f t="shared" ref="AK50:AK62" si="43">SUM(AH50:AJ50)</f>
        <v>50</v>
      </c>
      <c r="AL50" s="60"/>
      <c r="AM50" s="59"/>
      <c r="AN50" s="59">
        <v>50</v>
      </c>
      <c r="AO50" s="59"/>
      <c r="AP50" s="59">
        <f t="shared" ref="AP50:AP62" si="44">SUM(AM50:AO50)</f>
        <v>50</v>
      </c>
      <c r="AQ50" s="60"/>
      <c r="AR50" s="59"/>
      <c r="AS50" s="59">
        <v>75</v>
      </c>
      <c r="AT50" s="59"/>
      <c r="AU50" s="59">
        <f t="shared" ref="AU50:AU62" si="45">SUM(AR50:AT50)</f>
        <v>75</v>
      </c>
      <c r="AV50" s="60"/>
      <c r="AW50" s="59"/>
      <c r="AX50" s="59">
        <v>75</v>
      </c>
      <c r="AY50" s="59"/>
      <c r="AZ50" s="59">
        <f t="shared" ref="AZ50:AZ62" si="46">SUM(AW50:AY50)</f>
        <v>75</v>
      </c>
      <c r="BA50" s="60"/>
    </row>
    <row r="51" spans="1:53" ht="12.25" customHeight="1">
      <c r="A51" s="68"/>
      <c r="B51" s="58">
        <v>1</v>
      </c>
      <c r="C51" s="58"/>
      <c r="D51" s="59"/>
      <c r="E51" s="59">
        <v>30</v>
      </c>
      <c r="F51" s="59"/>
      <c r="G51" s="59">
        <f t="shared" si="35"/>
        <v>30</v>
      </c>
      <c r="H51" s="60"/>
      <c r="I51" s="59"/>
      <c r="J51" s="59">
        <v>0</v>
      </c>
      <c r="K51" s="59"/>
      <c r="L51" s="59">
        <f t="shared" si="36"/>
        <v>0</v>
      </c>
      <c r="M51" s="60"/>
      <c r="N51" s="59">
        <f t="shared" si="37"/>
        <v>0</v>
      </c>
      <c r="O51" s="59">
        <f t="shared" si="37"/>
        <v>-30</v>
      </c>
      <c r="P51" s="59"/>
      <c r="Q51" s="59">
        <f t="shared" si="38"/>
        <v>-30</v>
      </c>
      <c r="R51" s="60"/>
      <c r="S51" s="59"/>
      <c r="T51" s="59">
        <v>60</v>
      </c>
      <c r="U51" s="59"/>
      <c r="V51" s="59">
        <f t="shared" si="39"/>
        <v>60</v>
      </c>
      <c r="W51" s="60"/>
      <c r="X51" s="59"/>
      <c r="Y51" s="59">
        <v>25</v>
      </c>
      <c r="Z51" s="59"/>
      <c r="AA51" s="59">
        <f t="shared" si="40"/>
        <v>25</v>
      </c>
      <c r="AB51" s="60"/>
      <c r="AC51" s="59">
        <f t="shared" si="41"/>
        <v>0</v>
      </c>
      <c r="AD51" s="59">
        <f t="shared" si="41"/>
        <v>-35</v>
      </c>
      <c r="AE51" s="59"/>
      <c r="AF51" s="59">
        <f t="shared" si="42"/>
        <v>-35</v>
      </c>
      <c r="AG51" s="60"/>
      <c r="AH51" s="59"/>
      <c r="AI51" s="59">
        <v>25</v>
      </c>
      <c r="AJ51" s="59"/>
      <c r="AK51" s="59">
        <f t="shared" si="43"/>
        <v>25</v>
      </c>
      <c r="AL51" s="60"/>
      <c r="AM51" s="59"/>
      <c r="AN51" s="59">
        <v>50</v>
      </c>
      <c r="AO51" s="59"/>
      <c r="AP51" s="59">
        <f t="shared" si="44"/>
        <v>50</v>
      </c>
      <c r="AQ51" s="60"/>
      <c r="AR51" s="59"/>
      <c r="AS51" s="59">
        <v>50</v>
      </c>
      <c r="AT51" s="59"/>
      <c r="AU51" s="59">
        <f t="shared" si="45"/>
        <v>50</v>
      </c>
      <c r="AV51" s="60"/>
      <c r="AW51" s="59"/>
      <c r="AX51" s="59">
        <v>75</v>
      </c>
      <c r="AY51" s="59"/>
      <c r="AZ51" s="59">
        <f t="shared" si="46"/>
        <v>75</v>
      </c>
      <c r="BA51" s="60"/>
    </row>
    <row r="52" spans="1:53" ht="12.25" customHeight="1">
      <c r="A52" s="68"/>
      <c r="B52" s="58">
        <v>2</v>
      </c>
      <c r="C52" s="58"/>
      <c r="D52" s="59"/>
      <c r="E52" s="59">
        <v>15</v>
      </c>
      <c r="F52" s="59"/>
      <c r="G52" s="59">
        <f t="shared" si="35"/>
        <v>15</v>
      </c>
      <c r="H52" s="60"/>
      <c r="I52" s="59"/>
      <c r="J52" s="59">
        <v>0</v>
      </c>
      <c r="K52" s="59"/>
      <c r="L52" s="59">
        <f t="shared" si="36"/>
        <v>0</v>
      </c>
      <c r="M52" s="60"/>
      <c r="N52" s="59">
        <f t="shared" si="37"/>
        <v>0</v>
      </c>
      <c r="O52" s="59">
        <f t="shared" si="37"/>
        <v>-15</v>
      </c>
      <c r="P52" s="59"/>
      <c r="Q52" s="59">
        <f t="shared" si="38"/>
        <v>-15</v>
      </c>
      <c r="R52" s="60"/>
      <c r="S52" s="59"/>
      <c r="T52" s="59">
        <v>60</v>
      </c>
      <c r="U52" s="59"/>
      <c r="V52" s="59">
        <f t="shared" si="39"/>
        <v>60</v>
      </c>
      <c r="W52" s="60"/>
      <c r="X52" s="59"/>
      <c r="Y52" s="59">
        <v>25</v>
      </c>
      <c r="Z52" s="59"/>
      <c r="AA52" s="59">
        <f t="shared" si="40"/>
        <v>25</v>
      </c>
      <c r="AB52" s="60"/>
      <c r="AC52" s="59">
        <f t="shared" si="41"/>
        <v>0</v>
      </c>
      <c r="AD52" s="59">
        <f t="shared" si="41"/>
        <v>-35</v>
      </c>
      <c r="AE52" s="59"/>
      <c r="AF52" s="59">
        <f t="shared" si="42"/>
        <v>-35</v>
      </c>
      <c r="AG52" s="60"/>
      <c r="AH52" s="59"/>
      <c r="AI52" s="59">
        <v>25</v>
      </c>
      <c r="AJ52" s="59"/>
      <c r="AK52" s="59">
        <f t="shared" si="43"/>
        <v>25</v>
      </c>
      <c r="AL52" s="60"/>
      <c r="AM52" s="59"/>
      <c r="AN52" s="59">
        <v>25</v>
      </c>
      <c r="AO52" s="59"/>
      <c r="AP52" s="59">
        <f t="shared" si="44"/>
        <v>25</v>
      </c>
      <c r="AQ52" s="60"/>
      <c r="AR52" s="59"/>
      <c r="AS52" s="59">
        <v>50</v>
      </c>
      <c r="AT52" s="59"/>
      <c r="AU52" s="59">
        <f t="shared" si="45"/>
        <v>50</v>
      </c>
      <c r="AV52" s="60"/>
      <c r="AW52" s="59"/>
      <c r="AX52" s="59">
        <v>50</v>
      </c>
      <c r="AY52" s="59"/>
      <c r="AZ52" s="59">
        <f t="shared" si="46"/>
        <v>50</v>
      </c>
      <c r="BA52" s="60"/>
    </row>
    <row r="53" spans="1:53" ht="12.25" customHeight="1">
      <c r="A53" s="68"/>
      <c r="B53" s="58">
        <v>3</v>
      </c>
      <c r="C53" s="58"/>
      <c r="D53" s="59"/>
      <c r="E53" s="59">
        <v>0</v>
      </c>
      <c r="F53" s="59"/>
      <c r="G53" s="59">
        <f t="shared" si="35"/>
        <v>0</v>
      </c>
      <c r="H53" s="60"/>
      <c r="I53" s="59"/>
      <c r="J53" s="59">
        <v>0</v>
      </c>
      <c r="K53" s="59"/>
      <c r="L53" s="59">
        <f t="shared" si="36"/>
        <v>0</v>
      </c>
      <c r="M53" s="60"/>
      <c r="N53" s="59">
        <f t="shared" si="37"/>
        <v>0</v>
      </c>
      <c r="O53" s="59">
        <f t="shared" si="37"/>
        <v>0</v>
      </c>
      <c r="P53" s="59"/>
      <c r="Q53" s="59">
        <f t="shared" si="38"/>
        <v>0</v>
      </c>
      <c r="R53" s="60"/>
      <c r="S53" s="59"/>
      <c r="T53" s="59">
        <v>30</v>
      </c>
      <c r="U53" s="59"/>
      <c r="V53" s="59">
        <f t="shared" si="39"/>
        <v>30</v>
      </c>
      <c r="W53" s="60"/>
      <c r="X53" s="59"/>
      <c r="Y53" s="59">
        <v>25</v>
      </c>
      <c r="Z53" s="59"/>
      <c r="AA53" s="59">
        <f t="shared" si="40"/>
        <v>25</v>
      </c>
      <c r="AB53" s="60"/>
      <c r="AC53" s="59">
        <f t="shared" si="41"/>
        <v>0</v>
      </c>
      <c r="AD53" s="59">
        <f t="shared" si="41"/>
        <v>-5</v>
      </c>
      <c r="AE53" s="59"/>
      <c r="AF53" s="59">
        <f t="shared" si="42"/>
        <v>-5</v>
      </c>
      <c r="AG53" s="60"/>
      <c r="AH53" s="59"/>
      <c r="AI53" s="59">
        <v>25</v>
      </c>
      <c r="AJ53" s="59"/>
      <c r="AK53" s="59">
        <f t="shared" si="43"/>
        <v>25</v>
      </c>
      <c r="AL53" s="60"/>
      <c r="AM53" s="59"/>
      <c r="AN53" s="59">
        <v>25</v>
      </c>
      <c r="AO53" s="59"/>
      <c r="AP53" s="59">
        <f t="shared" si="44"/>
        <v>25</v>
      </c>
      <c r="AQ53" s="60"/>
      <c r="AR53" s="59"/>
      <c r="AS53" s="59">
        <v>25</v>
      </c>
      <c r="AT53" s="59"/>
      <c r="AU53" s="59">
        <f t="shared" si="45"/>
        <v>25</v>
      </c>
      <c r="AV53" s="60"/>
      <c r="AW53" s="59"/>
      <c r="AX53" s="59">
        <v>50</v>
      </c>
      <c r="AY53" s="59"/>
      <c r="AZ53" s="59">
        <f t="shared" si="46"/>
        <v>50</v>
      </c>
      <c r="BA53" s="60"/>
    </row>
    <row r="54" spans="1:53" ht="12.25" customHeight="1">
      <c r="A54" s="68"/>
      <c r="B54" s="58">
        <v>4</v>
      </c>
      <c r="C54" s="58"/>
      <c r="D54" s="59"/>
      <c r="E54" s="59">
        <v>0</v>
      </c>
      <c r="F54" s="59"/>
      <c r="G54" s="59">
        <f t="shared" si="35"/>
        <v>0</v>
      </c>
      <c r="H54" s="60"/>
      <c r="I54" s="59"/>
      <c r="J54" s="59">
        <v>0</v>
      </c>
      <c r="K54" s="59"/>
      <c r="L54" s="59">
        <f t="shared" si="36"/>
        <v>0</v>
      </c>
      <c r="M54" s="60"/>
      <c r="N54" s="59">
        <f t="shared" si="37"/>
        <v>0</v>
      </c>
      <c r="O54" s="59">
        <f t="shared" si="37"/>
        <v>0</v>
      </c>
      <c r="P54" s="59"/>
      <c r="Q54" s="59">
        <f t="shared" si="38"/>
        <v>0</v>
      </c>
      <c r="R54" s="60"/>
      <c r="S54" s="59"/>
      <c r="T54" s="59">
        <v>0</v>
      </c>
      <c r="U54" s="59"/>
      <c r="V54" s="59">
        <f t="shared" si="39"/>
        <v>0</v>
      </c>
      <c r="W54" s="60"/>
      <c r="X54" s="59"/>
      <c r="Y54" s="59">
        <v>0</v>
      </c>
      <c r="Z54" s="59"/>
      <c r="AA54" s="59">
        <f t="shared" si="40"/>
        <v>0</v>
      </c>
      <c r="AB54" s="60"/>
      <c r="AC54" s="59">
        <f t="shared" si="41"/>
        <v>0</v>
      </c>
      <c r="AD54" s="59">
        <f t="shared" si="41"/>
        <v>0</v>
      </c>
      <c r="AE54" s="59"/>
      <c r="AF54" s="59">
        <f t="shared" si="42"/>
        <v>0</v>
      </c>
      <c r="AG54" s="60"/>
      <c r="AH54" s="59"/>
      <c r="AI54" s="59">
        <v>25</v>
      </c>
      <c r="AJ54" s="59"/>
      <c r="AK54" s="59">
        <f t="shared" si="43"/>
        <v>25</v>
      </c>
      <c r="AL54" s="60"/>
      <c r="AM54" s="59"/>
      <c r="AN54" s="59">
        <v>25</v>
      </c>
      <c r="AO54" s="59"/>
      <c r="AP54" s="59">
        <f t="shared" si="44"/>
        <v>25</v>
      </c>
      <c r="AQ54" s="60"/>
      <c r="AR54" s="59"/>
      <c r="AS54" s="59">
        <v>25</v>
      </c>
      <c r="AT54" s="59"/>
      <c r="AU54" s="59">
        <f t="shared" si="45"/>
        <v>25</v>
      </c>
      <c r="AV54" s="60"/>
      <c r="AW54" s="59"/>
      <c r="AX54" s="59">
        <v>25</v>
      </c>
      <c r="AY54" s="59"/>
      <c r="AZ54" s="59">
        <f t="shared" si="46"/>
        <v>25</v>
      </c>
      <c r="BA54" s="60"/>
    </row>
    <row r="55" spans="1:53" ht="12.25" customHeight="1">
      <c r="A55" s="68"/>
      <c r="B55" s="58">
        <v>5</v>
      </c>
      <c r="C55" s="58"/>
      <c r="D55" s="59"/>
      <c r="E55" s="59">
        <v>0</v>
      </c>
      <c r="F55" s="59"/>
      <c r="G55" s="59">
        <f t="shared" si="35"/>
        <v>0</v>
      </c>
      <c r="H55" s="60"/>
      <c r="I55" s="59"/>
      <c r="J55" s="59">
        <v>0</v>
      </c>
      <c r="K55" s="59"/>
      <c r="L55" s="59">
        <f t="shared" si="36"/>
        <v>0</v>
      </c>
      <c r="M55" s="60"/>
      <c r="N55" s="59">
        <f t="shared" si="37"/>
        <v>0</v>
      </c>
      <c r="O55" s="59">
        <f t="shared" si="37"/>
        <v>0</v>
      </c>
      <c r="P55" s="59"/>
      <c r="Q55" s="59">
        <f t="shared" si="38"/>
        <v>0</v>
      </c>
      <c r="R55" s="60"/>
      <c r="S55" s="59"/>
      <c r="T55" s="59">
        <v>0</v>
      </c>
      <c r="U55" s="59"/>
      <c r="V55" s="59">
        <f t="shared" si="39"/>
        <v>0</v>
      </c>
      <c r="W55" s="60"/>
      <c r="X55" s="59"/>
      <c r="Y55" s="59">
        <v>0</v>
      </c>
      <c r="Z55" s="59"/>
      <c r="AA55" s="59">
        <f t="shared" si="40"/>
        <v>0</v>
      </c>
      <c r="AB55" s="60"/>
      <c r="AC55" s="59">
        <f t="shared" si="41"/>
        <v>0</v>
      </c>
      <c r="AD55" s="59">
        <f t="shared" si="41"/>
        <v>0</v>
      </c>
      <c r="AE55" s="59"/>
      <c r="AF55" s="59">
        <f t="shared" si="42"/>
        <v>0</v>
      </c>
      <c r="AG55" s="60"/>
      <c r="AH55" s="59"/>
      <c r="AI55" s="59">
        <v>0</v>
      </c>
      <c r="AJ55" s="59"/>
      <c r="AK55" s="59">
        <f t="shared" si="43"/>
        <v>0</v>
      </c>
      <c r="AL55" s="60"/>
      <c r="AM55" s="59"/>
      <c r="AN55" s="59">
        <v>25</v>
      </c>
      <c r="AO55" s="59"/>
      <c r="AP55" s="59">
        <f t="shared" si="44"/>
        <v>25</v>
      </c>
      <c r="AQ55" s="60"/>
      <c r="AR55" s="59"/>
      <c r="AS55" s="59">
        <v>25</v>
      </c>
      <c r="AT55" s="59"/>
      <c r="AU55" s="59">
        <f t="shared" si="45"/>
        <v>25</v>
      </c>
      <c r="AV55" s="60"/>
      <c r="AW55" s="59"/>
      <c r="AX55" s="59">
        <v>25</v>
      </c>
      <c r="AY55" s="59"/>
      <c r="AZ55" s="59">
        <f t="shared" si="46"/>
        <v>25</v>
      </c>
      <c r="BA55" s="60"/>
    </row>
    <row r="56" spans="1:53" ht="12.25" customHeight="1">
      <c r="A56" s="68"/>
      <c r="B56" s="58">
        <v>6</v>
      </c>
      <c r="C56" s="58"/>
      <c r="D56" s="59"/>
      <c r="E56" s="59">
        <v>15</v>
      </c>
      <c r="F56" s="59"/>
      <c r="G56" s="59">
        <f t="shared" si="35"/>
        <v>15</v>
      </c>
      <c r="H56" s="60"/>
      <c r="I56" s="59"/>
      <c r="J56" s="59">
        <v>0</v>
      </c>
      <c r="K56" s="59"/>
      <c r="L56" s="59">
        <f t="shared" si="36"/>
        <v>0</v>
      </c>
      <c r="M56" s="60"/>
      <c r="N56" s="59">
        <f t="shared" si="37"/>
        <v>0</v>
      </c>
      <c r="O56" s="59">
        <f t="shared" si="37"/>
        <v>-15</v>
      </c>
      <c r="P56" s="59"/>
      <c r="Q56" s="59">
        <f t="shared" si="38"/>
        <v>-15</v>
      </c>
      <c r="R56" s="60"/>
      <c r="S56" s="59"/>
      <c r="T56" s="59">
        <v>30</v>
      </c>
      <c r="U56" s="59"/>
      <c r="V56" s="59">
        <f t="shared" si="39"/>
        <v>30</v>
      </c>
      <c r="W56" s="60"/>
      <c r="X56" s="59"/>
      <c r="Y56" s="59">
        <v>30</v>
      </c>
      <c r="Z56" s="59"/>
      <c r="AA56" s="59">
        <f t="shared" si="40"/>
        <v>30</v>
      </c>
      <c r="AB56" s="60"/>
      <c r="AC56" s="59">
        <f t="shared" si="41"/>
        <v>0</v>
      </c>
      <c r="AD56" s="59">
        <f t="shared" si="41"/>
        <v>0</v>
      </c>
      <c r="AE56" s="59"/>
      <c r="AF56" s="59">
        <f t="shared" si="42"/>
        <v>0</v>
      </c>
      <c r="AG56" s="60"/>
      <c r="AH56" s="59"/>
      <c r="AI56" s="59">
        <v>50</v>
      </c>
      <c r="AJ56" s="59"/>
      <c r="AK56" s="59">
        <f t="shared" si="43"/>
        <v>50</v>
      </c>
      <c r="AL56" s="60"/>
      <c r="AM56" s="59"/>
      <c r="AN56" s="59">
        <v>50</v>
      </c>
      <c r="AO56" s="59"/>
      <c r="AP56" s="59">
        <f t="shared" si="44"/>
        <v>50</v>
      </c>
      <c r="AQ56" s="60"/>
      <c r="AR56" s="59"/>
      <c r="AS56" s="59">
        <v>75</v>
      </c>
      <c r="AT56" s="59"/>
      <c r="AU56" s="59">
        <f t="shared" si="45"/>
        <v>75</v>
      </c>
      <c r="AV56" s="60"/>
      <c r="AW56" s="59"/>
      <c r="AX56" s="59">
        <v>75</v>
      </c>
      <c r="AY56" s="59"/>
      <c r="AZ56" s="59">
        <f t="shared" si="46"/>
        <v>75</v>
      </c>
      <c r="BA56" s="60"/>
    </row>
    <row r="57" spans="1:53" ht="12.25" customHeight="1">
      <c r="A57" s="68"/>
      <c r="B57" s="58">
        <v>7</v>
      </c>
      <c r="C57" s="58"/>
      <c r="D57" s="59"/>
      <c r="E57" s="59">
        <v>0</v>
      </c>
      <c r="F57" s="59"/>
      <c r="G57" s="59">
        <f t="shared" si="35"/>
        <v>0</v>
      </c>
      <c r="H57" s="60"/>
      <c r="I57" s="59"/>
      <c r="J57" s="59">
        <v>0</v>
      </c>
      <c r="K57" s="59"/>
      <c r="L57" s="59">
        <f t="shared" si="36"/>
        <v>0</v>
      </c>
      <c r="M57" s="60"/>
      <c r="N57" s="59">
        <f t="shared" si="37"/>
        <v>0</v>
      </c>
      <c r="O57" s="59">
        <f t="shared" si="37"/>
        <v>0</v>
      </c>
      <c r="P57" s="59"/>
      <c r="Q57" s="59">
        <f t="shared" si="38"/>
        <v>0</v>
      </c>
      <c r="R57" s="60"/>
      <c r="S57" s="59"/>
      <c r="T57" s="59">
        <v>30</v>
      </c>
      <c r="U57" s="59"/>
      <c r="V57" s="59">
        <f t="shared" si="39"/>
        <v>30</v>
      </c>
      <c r="W57" s="60"/>
      <c r="X57" s="59"/>
      <c r="Y57" s="59">
        <v>30</v>
      </c>
      <c r="Z57" s="59"/>
      <c r="AA57" s="59">
        <f t="shared" si="40"/>
        <v>30</v>
      </c>
      <c r="AB57" s="60"/>
      <c r="AC57" s="59">
        <f t="shared" si="41"/>
        <v>0</v>
      </c>
      <c r="AD57" s="59">
        <f t="shared" si="41"/>
        <v>0</v>
      </c>
      <c r="AE57" s="59"/>
      <c r="AF57" s="59">
        <f t="shared" si="42"/>
        <v>0</v>
      </c>
      <c r="AG57" s="60"/>
      <c r="AH57" s="59"/>
      <c r="AI57" s="59">
        <v>25</v>
      </c>
      <c r="AJ57" s="59"/>
      <c r="AK57" s="59">
        <f t="shared" si="43"/>
        <v>25</v>
      </c>
      <c r="AL57" s="60"/>
      <c r="AM57" s="59"/>
      <c r="AN57" s="59">
        <v>50</v>
      </c>
      <c r="AO57" s="59"/>
      <c r="AP57" s="59">
        <f t="shared" si="44"/>
        <v>50</v>
      </c>
      <c r="AQ57" s="60"/>
      <c r="AR57" s="59"/>
      <c r="AS57" s="59">
        <v>50</v>
      </c>
      <c r="AT57" s="59"/>
      <c r="AU57" s="59">
        <f t="shared" si="45"/>
        <v>50</v>
      </c>
      <c r="AV57" s="60"/>
      <c r="AW57" s="59"/>
      <c r="AX57" s="59">
        <v>75</v>
      </c>
      <c r="AY57" s="59"/>
      <c r="AZ57" s="59">
        <f t="shared" si="46"/>
        <v>75</v>
      </c>
      <c r="BA57" s="60"/>
    </row>
    <row r="58" spans="1:53" ht="12.25" customHeight="1">
      <c r="A58" s="68"/>
      <c r="B58" s="58">
        <v>8</v>
      </c>
      <c r="C58" s="58"/>
      <c r="D58" s="59"/>
      <c r="E58" s="59">
        <v>0</v>
      </c>
      <c r="F58" s="59"/>
      <c r="G58" s="59">
        <f t="shared" si="35"/>
        <v>0</v>
      </c>
      <c r="H58" s="60"/>
      <c r="I58" s="59"/>
      <c r="J58" s="59">
        <v>0</v>
      </c>
      <c r="K58" s="59"/>
      <c r="L58" s="59">
        <f t="shared" si="36"/>
        <v>0</v>
      </c>
      <c r="M58" s="60"/>
      <c r="N58" s="59">
        <f t="shared" si="37"/>
        <v>0</v>
      </c>
      <c r="O58" s="59">
        <f t="shared" si="37"/>
        <v>0</v>
      </c>
      <c r="P58" s="59"/>
      <c r="Q58" s="59">
        <f t="shared" si="38"/>
        <v>0</v>
      </c>
      <c r="R58" s="60"/>
      <c r="S58" s="59"/>
      <c r="T58" s="59">
        <v>0</v>
      </c>
      <c r="U58" s="59"/>
      <c r="V58" s="59">
        <f t="shared" si="39"/>
        <v>0</v>
      </c>
      <c r="W58" s="60"/>
      <c r="X58" s="59"/>
      <c r="Y58" s="59">
        <v>0</v>
      </c>
      <c r="Z58" s="59"/>
      <c r="AA58" s="59">
        <f t="shared" si="40"/>
        <v>0</v>
      </c>
      <c r="AB58" s="60"/>
      <c r="AC58" s="59">
        <f t="shared" si="41"/>
        <v>0</v>
      </c>
      <c r="AD58" s="59">
        <f t="shared" si="41"/>
        <v>0</v>
      </c>
      <c r="AE58" s="59"/>
      <c r="AF58" s="59">
        <f t="shared" si="42"/>
        <v>0</v>
      </c>
      <c r="AG58" s="60"/>
      <c r="AH58" s="59"/>
      <c r="AI58" s="59">
        <v>25</v>
      </c>
      <c r="AJ58" s="59"/>
      <c r="AK58" s="59">
        <f t="shared" si="43"/>
        <v>25</v>
      </c>
      <c r="AL58" s="60"/>
      <c r="AM58" s="59"/>
      <c r="AN58" s="59">
        <v>25</v>
      </c>
      <c r="AO58" s="59"/>
      <c r="AP58" s="59">
        <f t="shared" si="44"/>
        <v>25</v>
      </c>
      <c r="AQ58" s="60"/>
      <c r="AR58" s="59"/>
      <c r="AS58" s="59">
        <v>50</v>
      </c>
      <c r="AT58" s="59"/>
      <c r="AU58" s="59">
        <f t="shared" si="45"/>
        <v>50</v>
      </c>
      <c r="AV58" s="60"/>
      <c r="AW58" s="59"/>
      <c r="AX58" s="59">
        <v>50</v>
      </c>
      <c r="AY58" s="59"/>
      <c r="AZ58" s="59">
        <f t="shared" si="46"/>
        <v>50</v>
      </c>
      <c r="BA58" s="60"/>
    </row>
    <row r="59" spans="1:53" ht="12.25" hidden="1" customHeight="1">
      <c r="A59" s="68"/>
      <c r="B59" s="58">
        <v>9</v>
      </c>
      <c r="C59" s="58"/>
      <c r="D59" s="59"/>
      <c r="E59" s="59">
        <v>0</v>
      </c>
      <c r="F59" s="59"/>
      <c r="G59" s="59">
        <f t="shared" si="35"/>
        <v>0</v>
      </c>
      <c r="H59" s="60"/>
      <c r="I59" s="59"/>
      <c r="J59" s="59">
        <v>0</v>
      </c>
      <c r="K59" s="59"/>
      <c r="L59" s="59">
        <f t="shared" si="36"/>
        <v>0</v>
      </c>
      <c r="M59" s="60"/>
      <c r="N59" s="59">
        <f t="shared" si="37"/>
        <v>0</v>
      </c>
      <c r="O59" s="59">
        <f t="shared" si="37"/>
        <v>0</v>
      </c>
      <c r="P59" s="59"/>
      <c r="Q59" s="59">
        <f t="shared" si="38"/>
        <v>0</v>
      </c>
      <c r="R59" s="60"/>
      <c r="S59" s="59"/>
      <c r="T59" s="59">
        <v>0</v>
      </c>
      <c r="U59" s="59"/>
      <c r="V59" s="59">
        <f t="shared" si="39"/>
        <v>0</v>
      </c>
      <c r="W59" s="60"/>
      <c r="X59" s="59"/>
      <c r="Y59" s="59">
        <v>0</v>
      </c>
      <c r="Z59" s="59"/>
      <c r="AA59" s="59">
        <f t="shared" si="40"/>
        <v>0</v>
      </c>
      <c r="AB59" s="60"/>
      <c r="AC59" s="59">
        <f t="shared" si="41"/>
        <v>0</v>
      </c>
      <c r="AD59" s="59">
        <f t="shared" si="41"/>
        <v>0</v>
      </c>
      <c r="AE59" s="59"/>
      <c r="AF59" s="59">
        <f t="shared" si="42"/>
        <v>0</v>
      </c>
      <c r="AG59" s="60"/>
      <c r="AH59" s="59"/>
      <c r="AI59" s="59">
        <v>0</v>
      </c>
      <c r="AJ59" s="59"/>
      <c r="AK59" s="59">
        <f t="shared" si="43"/>
        <v>0</v>
      </c>
      <c r="AL59" s="60"/>
      <c r="AM59" s="59"/>
      <c r="AN59" s="59">
        <v>0</v>
      </c>
      <c r="AO59" s="59"/>
      <c r="AP59" s="59">
        <f t="shared" si="44"/>
        <v>0</v>
      </c>
      <c r="AQ59" s="60"/>
      <c r="AR59" s="59"/>
      <c r="AS59" s="59">
        <v>0</v>
      </c>
      <c r="AT59" s="59"/>
      <c r="AU59" s="59">
        <f t="shared" si="45"/>
        <v>0</v>
      </c>
      <c r="AV59" s="60"/>
      <c r="AW59" s="59"/>
      <c r="AX59" s="59">
        <v>0</v>
      </c>
      <c r="AY59" s="59"/>
      <c r="AZ59" s="59">
        <f t="shared" si="46"/>
        <v>0</v>
      </c>
      <c r="BA59" s="60"/>
    </row>
    <row r="60" spans="1:53" ht="12.25" hidden="1" customHeight="1">
      <c r="A60" s="68"/>
      <c r="B60" s="58">
        <v>10</v>
      </c>
      <c r="C60" s="58"/>
      <c r="D60" s="59"/>
      <c r="E60" s="59">
        <v>0</v>
      </c>
      <c r="F60" s="59"/>
      <c r="G60" s="59">
        <f t="shared" si="35"/>
        <v>0</v>
      </c>
      <c r="H60" s="60"/>
      <c r="I60" s="59"/>
      <c r="J60" s="59">
        <v>0</v>
      </c>
      <c r="K60" s="59"/>
      <c r="L60" s="59">
        <f t="shared" si="36"/>
        <v>0</v>
      </c>
      <c r="M60" s="60"/>
      <c r="N60" s="59">
        <f t="shared" si="37"/>
        <v>0</v>
      </c>
      <c r="O60" s="59">
        <f t="shared" si="37"/>
        <v>0</v>
      </c>
      <c r="P60" s="59"/>
      <c r="Q60" s="59">
        <f t="shared" si="38"/>
        <v>0</v>
      </c>
      <c r="R60" s="60"/>
      <c r="S60" s="59"/>
      <c r="T60" s="59">
        <v>0</v>
      </c>
      <c r="U60" s="59"/>
      <c r="V60" s="59">
        <f t="shared" si="39"/>
        <v>0</v>
      </c>
      <c r="W60" s="60"/>
      <c r="X60" s="59"/>
      <c r="Y60" s="59">
        <v>0</v>
      </c>
      <c r="Z60" s="59"/>
      <c r="AA60" s="59">
        <f t="shared" si="40"/>
        <v>0</v>
      </c>
      <c r="AB60" s="60"/>
      <c r="AC60" s="59">
        <f t="shared" si="41"/>
        <v>0</v>
      </c>
      <c r="AD60" s="59">
        <f t="shared" si="41"/>
        <v>0</v>
      </c>
      <c r="AE60" s="59"/>
      <c r="AF60" s="59">
        <f t="shared" si="42"/>
        <v>0</v>
      </c>
      <c r="AG60" s="60"/>
      <c r="AH60" s="59"/>
      <c r="AI60" s="59">
        <v>0</v>
      </c>
      <c r="AJ60" s="59"/>
      <c r="AK60" s="59">
        <f t="shared" si="43"/>
        <v>0</v>
      </c>
      <c r="AL60" s="60"/>
      <c r="AM60" s="59"/>
      <c r="AN60" s="59">
        <v>0</v>
      </c>
      <c r="AO60" s="59"/>
      <c r="AP60" s="59">
        <f t="shared" si="44"/>
        <v>0</v>
      </c>
      <c r="AQ60" s="60"/>
      <c r="AR60" s="59"/>
      <c r="AS60" s="59">
        <v>0</v>
      </c>
      <c r="AT60" s="59"/>
      <c r="AU60" s="59">
        <f t="shared" si="45"/>
        <v>0</v>
      </c>
      <c r="AV60" s="60"/>
      <c r="AW60" s="59"/>
      <c r="AX60" s="59">
        <v>0</v>
      </c>
      <c r="AY60" s="59"/>
      <c r="AZ60" s="59">
        <f t="shared" si="46"/>
        <v>0</v>
      </c>
      <c r="BA60" s="60"/>
    </row>
    <row r="61" spans="1:53" ht="12.25" hidden="1" customHeight="1">
      <c r="A61" s="68"/>
      <c r="B61" s="58">
        <v>11</v>
      </c>
      <c r="C61" s="58"/>
      <c r="D61" s="59"/>
      <c r="E61" s="59">
        <v>0</v>
      </c>
      <c r="F61" s="59"/>
      <c r="G61" s="59">
        <f t="shared" si="35"/>
        <v>0</v>
      </c>
      <c r="H61" s="60"/>
      <c r="I61" s="59"/>
      <c r="J61" s="59">
        <v>0</v>
      </c>
      <c r="K61" s="59"/>
      <c r="L61" s="59">
        <f t="shared" si="36"/>
        <v>0</v>
      </c>
      <c r="M61" s="60"/>
      <c r="N61" s="59">
        <f t="shared" si="37"/>
        <v>0</v>
      </c>
      <c r="O61" s="59">
        <f t="shared" si="37"/>
        <v>0</v>
      </c>
      <c r="P61" s="59"/>
      <c r="Q61" s="59">
        <f t="shared" si="38"/>
        <v>0</v>
      </c>
      <c r="R61" s="60"/>
      <c r="S61" s="59"/>
      <c r="T61" s="59">
        <v>0</v>
      </c>
      <c r="U61" s="59"/>
      <c r="V61" s="59">
        <f t="shared" si="39"/>
        <v>0</v>
      </c>
      <c r="W61" s="60"/>
      <c r="X61" s="59"/>
      <c r="Y61" s="59">
        <v>0</v>
      </c>
      <c r="Z61" s="59"/>
      <c r="AA61" s="59">
        <f t="shared" si="40"/>
        <v>0</v>
      </c>
      <c r="AB61" s="60"/>
      <c r="AC61" s="59">
        <f t="shared" si="41"/>
        <v>0</v>
      </c>
      <c r="AD61" s="59">
        <f t="shared" si="41"/>
        <v>0</v>
      </c>
      <c r="AE61" s="59"/>
      <c r="AF61" s="59">
        <f t="shared" si="42"/>
        <v>0</v>
      </c>
      <c r="AG61" s="60"/>
      <c r="AH61" s="59"/>
      <c r="AI61" s="59">
        <v>0</v>
      </c>
      <c r="AJ61" s="59"/>
      <c r="AK61" s="59">
        <f t="shared" si="43"/>
        <v>0</v>
      </c>
      <c r="AL61" s="60"/>
      <c r="AM61" s="59"/>
      <c r="AN61" s="59">
        <v>0</v>
      </c>
      <c r="AO61" s="59"/>
      <c r="AP61" s="59">
        <f t="shared" si="44"/>
        <v>0</v>
      </c>
      <c r="AQ61" s="60"/>
      <c r="AR61" s="59"/>
      <c r="AS61" s="59">
        <v>0</v>
      </c>
      <c r="AT61" s="59"/>
      <c r="AU61" s="59">
        <f t="shared" si="45"/>
        <v>0</v>
      </c>
      <c r="AV61" s="60"/>
      <c r="AW61" s="59"/>
      <c r="AX61" s="59">
        <v>0</v>
      </c>
      <c r="AY61" s="59"/>
      <c r="AZ61" s="59">
        <f t="shared" si="46"/>
        <v>0</v>
      </c>
      <c r="BA61" s="60"/>
    </row>
    <row r="62" spans="1:53" ht="12.25" hidden="1" customHeight="1">
      <c r="A62" s="68"/>
      <c r="B62" s="58">
        <v>12</v>
      </c>
      <c r="C62" s="58"/>
      <c r="D62" s="59"/>
      <c r="E62" s="59">
        <v>0</v>
      </c>
      <c r="F62" s="59"/>
      <c r="G62" s="59">
        <f t="shared" si="35"/>
        <v>0</v>
      </c>
      <c r="H62" s="60"/>
      <c r="I62" s="59"/>
      <c r="J62" s="59">
        <v>0</v>
      </c>
      <c r="K62" s="59"/>
      <c r="L62" s="59">
        <f t="shared" si="36"/>
        <v>0</v>
      </c>
      <c r="M62" s="60"/>
      <c r="N62" s="59">
        <f t="shared" si="37"/>
        <v>0</v>
      </c>
      <c r="O62" s="59">
        <f t="shared" si="37"/>
        <v>0</v>
      </c>
      <c r="P62" s="59"/>
      <c r="Q62" s="59">
        <f t="shared" si="38"/>
        <v>0</v>
      </c>
      <c r="R62" s="60"/>
      <c r="S62" s="59"/>
      <c r="T62" s="59">
        <v>0</v>
      </c>
      <c r="U62" s="59"/>
      <c r="V62" s="59">
        <f t="shared" si="39"/>
        <v>0</v>
      </c>
      <c r="W62" s="60"/>
      <c r="X62" s="59"/>
      <c r="Y62" s="59">
        <v>0</v>
      </c>
      <c r="Z62" s="59"/>
      <c r="AA62" s="59">
        <f t="shared" si="40"/>
        <v>0</v>
      </c>
      <c r="AB62" s="60"/>
      <c r="AC62" s="59">
        <f t="shared" si="41"/>
        <v>0</v>
      </c>
      <c r="AD62" s="59">
        <f t="shared" si="41"/>
        <v>0</v>
      </c>
      <c r="AE62" s="59"/>
      <c r="AF62" s="59">
        <f t="shared" si="42"/>
        <v>0</v>
      </c>
      <c r="AG62" s="60"/>
      <c r="AH62" s="59"/>
      <c r="AI62" s="59">
        <v>0</v>
      </c>
      <c r="AJ62" s="59"/>
      <c r="AK62" s="59">
        <f t="shared" si="43"/>
        <v>0</v>
      </c>
      <c r="AL62" s="60"/>
      <c r="AM62" s="59"/>
      <c r="AN62" s="59">
        <v>0</v>
      </c>
      <c r="AO62" s="59"/>
      <c r="AP62" s="59">
        <f t="shared" si="44"/>
        <v>0</v>
      </c>
      <c r="AQ62" s="60"/>
      <c r="AR62" s="59"/>
      <c r="AS62" s="59">
        <v>0</v>
      </c>
      <c r="AT62" s="59"/>
      <c r="AU62" s="59">
        <f t="shared" si="45"/>
        <v>0</v>
      </c>
      <c r="AV62" s="60"/>
      <c r="AW62" s="59"/>
      <c r="AX62" s="59">
        <v>0</v>
      </c>
      <c r="AY62" s="59"/>
      <c r="AZ62" s="59">
        <f t="shared" si="46"/>
        <v>0</v>
      </c>
      <c r="BA62" s="60"/>
    </row>
    <row r="63" spans="1:53" s="32" customFormat="1" ht="12.25" hidden="1" customHeight="1">
      <c r="A63" s="68" t="s">
        <v>28</v>
      </c>
      <c r="H63" s="61"/>
      <c r="M63" s="61"/>
      <c r="R63" s="61"/>
      <c r="W63" s="61"/>
      <c r="AB63" s="61"/>
      <c r="AG63" s="61"/>
      <c r="AL63" s="61"/>
      <c r="AQ63" s="61"/>
      <c r="AV63" s="61"/>
      <c r="BA63" s="61"/>
    </row>
    <row r="64" spans="1:53" ht="12.25" hidden="1" customHeight="1">
      <c r="B64" s="31" t="s">
        <v>29</v>
      </c>
      <c r="D64" s="59">
        <f>SUM(D50:D53)</f>
        <v>0</v>
      </c>
      <c r="E64" s="59">
        <f>SUM(E50:E53)</f>
        <v>75</v>
      </c>
      <c r="F64" s="59"/>
      <c r="G64" s="59">
        <f>SUM(D64:F64)</f>
        <v>75</v>
      </c>
      <c r="H64" s="60"/>
      <c r="I64" s="59">
        <f>SUM(I50:I53)</f>
        <v>0</v>
      </c>
      <c r="J64" s="59">
        <f>SUM(J50:J53)</f>
        <v>0</v>
      </c>
      <c r="K64" s="59"/>
      <c r="L64" s="59">
        <f>SUM(I64:K64)</f>
        <v>0</v>
      </c>
      <c r="M64" s="60"/>
      <c r="N64" s="59">
        <f t="shared" ref="N64:O68" si="47">INDEX($I64:$K64,1,MATCH(N$8,$I$8:$K$8,0))-INDEX($D64:$F64,1,MATCH(N$8,$D$8:$F$8,0))</f>
        <v>0</v>
      </c>
      <c r="O64" s="59">
        <f t="shared" si="47"/>
        <v>-75</v>
      </c>
      <c r="P64" s="59"/>
      <c r="Q64" s="59">
        <f>SUM(N64:P64)</f>
        <v>-75</v>
      </c>
      <c r="R64" s="60"/>
      <c r="S64" s="59">
        <f>SUM(S50:S53)</f>
        <v>0</v>
      </c>
      <c r="T64" s="59">
        <f>SUM(T50:T53)</f>
        <v>210</v>
      </c>
      <c r="U64" s="59"/>
      <c r="V64" s="59">
        <f>SUM(S64:U64)</f>
        <v>210</v>
      </c>
      <c r="W64" s="60"/>
      <c r="X64" s="59">
        <f>SUM(X50:X53)</f>
        <v>0</v>
      </c>
      <c r="Y64" s="59">
        <f>SUM(Y50:Y53)</f>
        <v>100</v>
      </c>
      <c r="Z64" s="59"/>
      <c r="AA64" s="59">
        <f>SUM(X64:Z64)</f>
        <v>100</v>
      </c>
      <c r="AB64" s="60"/>
      <c r="AC64" s="59">
        <f t="shared" ref="AC64:AD68" si="48">INDEX($X64:$Z64,1,MATCH(AC$8,$X$8:$Z$8,0))-INDEX($S64:$U64,1,MATCH(AC$8,$S$8:$U$8,0))</f>
        <v>0</v>
      </c>
      <c r="AD64" s="59">
        <f t="shared" si="48"/>
        <v>-110</v>
      </c>
      <c r="AE64" s="59"/>
      <c r="AF64" s="59">
        <f>SUM(AC64:AE64)</f>
        <v>-110</v>
      </c>
      <c r="AG64" s="60"/>
      <c r="AH64" s="59">
        <f>SUM(AH50:AH53)</f>
        <v>0</v>
      </c>
      <c r="AI64" s="59">
        <f>SUM(AI50:AI53)</f>
        <v>125</v>
      </c>
      <c r="AJ64" s="59"/>
      <c r="AK64" s="59">
        <f>SUM(AH64:AJ64)</f>
        <v>125</v>
      </c>
      <c r="AL64" s="60"/>
      <c r="AM64" s="59">
        <f>SUM(AM50:AM53)</f>
        <v>0</v>
      </c>
      <c r="AN64" s="59">
        <f>SUM(AN50:AN53)</f>
        <v>150</v>
      </c>
      <c r="AO64" s="59"/>
      <c r="AP64" s="59">
        <f>SUM(AM64:AO64)</f>
        <v>150</v>
      </c>
      <c r="AQ64" s="60"/>
      <c r="AR64" s="59">
        <f>SUM(AR50:AR53)</f>
        <v>0</v>
      </c>
      <c r="AS64" s="59">
        <f>SUM(AS50:AS53)</f>
        <v>200</v>
      </c>
      <c r="AT64" s="59"/>
      <c r="AU64" s="59">
        <f>SUM(AR64:AT64)</f>
        <v>200</v>
      </c>
      <c r="AV64" s="60"/>
      <c r="AW64" s="59">
        <f>SUM(AW50:AW53)</f>
        <v>0</v>
      </c>
      <c r="AX64" s="59">
        <f>SUM(AX50:AX53)</f>
        <v>250</v>
      </c>
      <c r="AY64" s="59"/>
      <c r="AZ64" s="59">
        <f>SUM(AW64:AY64)</f>
        <v>250</v>
      </c>
      <c r="BA64" s="60"/>
    </row>
    <row r="65" spans="1:53" ht="12.25" hidden="1" customHeight="1">
      <c r="B65" s="31" t="s">
        <v>30</v>
      </c>
      <c r="D65" s="59">
        <f>SUM(D54:D56)</f>
        <v>0</v>
      </c>
      <c r="E65" s="59">
        <f>SUM(E54:E56)</f>
        <v>15</v>
      </c>
      <c r="F65" s="59"/>
      <c r="G65" s="59">
        <f>SUM(D65:F65)</f>
        <v>15</v>
      </c>
      <c r="H65" s="60"/>
      <c r="I65" s="59">
        <f>SUM(I54:I56)</f>
        <v>0</v>
      </c>
      <c r="J65" s="59">
        <f>SUM(J54:J56)</f>
        <v>0</v>
      </c>
      <c r="K65" s="59"/>
      <c r="L65" s="59">
        <f>SUM(I65:K65)</f>
        <v>0</v>
      </c>
      <c r="M65" s="60"/>
      <c r="N65" s="59">
        <f t="shared" si="47"/>
        <v>0</v>
      </c>
      <c r="O65" s="59">
        <f t="shared" si="47"/>
        <v>-15</v>
      </c>
      <c r="P65" s="59"/>
      <c r="Q65" s="59">
        <f>SUM(N65:P65)</f>
        <v>-15</v>
      </c>
      <c r="R65" s="60"/>
      <c r="S65" s="59">
        <f>SUM(S54:S56)</f>
        <v>0</v>
      </c>
      <c r="T65" s="59">
        <f>SUM(T54:T56)</f>
        <v>30</v>
      </c>
      <c r="U65" s="59"/>
      <c r="V65" s="59">
        <f>SUM(S65:U65)</f>
        <v>30</v>
      </c>
      <c r="W65" s="60"/>
      <c r="X65" s="59">
        <f>SUM(X54:X56)</f>
        <v>0</v>
      </c>
      <c r="Y65" s="59">
        <f>SUM(Y54:Y56)</f>
        <v>30</v>
      </c>
      <c r="Z65" s="59"/>
      <c r="AA65" s="59">
        <f>SUM(X65:Z65)</f>
        <v>30</v>
      </c>
      <c r="AB65" s="60"/>
      <c r="AC65" s="59">
        <f t="shared" si="48"/>
        <v>0</v>
      </c>
      <c r="AD65" s="59">
        <f t="shared" si="48"/>
        <v>0</v>
      </c>
      <c r="AE65" s="59"/>
      <c r="AF65" s="59">
        <f>SUM(AC65:AE65)</f>
        <v>0</v>
      </c>
      <c r="AG65" s="60"/>
      <c r="AH65" s="59">
        <f>SUM(AH54:AH56)</f>
        <v>0</v>
      </c>
      <c r="AI65" s="59">
        <f>SUM(AI54:AI56)</f>
        <v>75</v>
      </c>
      <c r="AJ65" s="59"/>
      <c r="AK65" s="59">
        <f>SUM(AH65:AJ65)</f>
        <v>75</v>
      </c>
      <c r="AL65" s="60"/>
      <c r="AM65" s="59">
        <f>SUM(AM54:AM56)</f>
        <v>0</v>
      </c>
      <c r="AN65" s="59">
        <f>SUM(AN54:AN56)</f>
        <v>100</v>
      </c>
      <c r="AO65" s="59"/>
      <c r="AP65" s="59">
        <f>SUM(AM65:AO65)</f>
        <v>100</v>
      </c>
      <c r="AQ65" s="60"/>
      <c r="AR65" s="59">
        <f>SUM(AR54:AR56)</f>
        <v>0</v>
      </c>
      <c r="AS65" s="59">
        <f>SUM(AS54:AS56)</f>
        <v>125</v>
      </c>
      <c r="AT65" s="59"/>
      <c r="AU65" s="59">
        <f>SUM(AR65:AT65)</f>
        <v>125</v>
      </c>
      <c r="AV65" s="60"/>
      <c r="AW65" s="59">
        <f>SUM(AW54:AW56)</f>
        <v>0</v>
      </c>
      <c r="AX65" s="59">
        <f>SUM(AX54:AX56)</f>
        <v>125</v>
      </c>
      <c r="AY65" s="59"/>
      <c r="AZ65" s="59">
        <f>SUM(AW65:AY65)</f>
        <v>125</v>
      </c>
      <c r="BA65" s="60"/>
    </row>
    <row r="66" spans="1:53" ht="12.25" hidden="1" customHeight="1">
      <c r="B66" s="31" t="s">
        <v>31</v>
      </c>
      <c r="D66" s="59">
        <f>SUM(D57:D58)</f>
        <v>0</v>
      </c>
      <c r="E66" s="59">
        <f>SUM(E57:E58)</f>
        <v>0</v>
      </c>
      <c r="F66" s="59"/>
      <c r="G66" s="59">
        <f>SUM(D66:F66)</f>
        <v>0</v>
      </c>
      <c r="H66" s="60"/>
      <c r="I66" s="59">
        <f>SUM(I57:I58)</f>
        <v>0</v>
      </c>
      <c r="J66" s="59">
        <f>SUM(J57:J58)</f>
        <v>0</v>
      </c>
      <c r="K66" s="59"/>
      <c r="L66" s="59">
        <f>SUM(I66:K66)</f>
        <v>0</v>
      </c>
      <c r="M66" s="60"/>
      <c r="N66" s="59">
        <f t="shared" si="47"/>
        <v>0</v>
      </c>
      <c r="O66" s="59">
        <f t="shared" si="47"/>
        <v>0</v>
      </c>
      <c r="P66" s="59"/>
      <c r="Q66" s="59">
        <f>SUM(N66:P66)</f>
        <v>0</v>
      </c>
      <c r="R66" s="60"/>
      <c r="S66" s="59">
        <f>SUM(S57:S58)</f>
        <v>0</v>
      </c>
      <c r="T66" s="59">
        <f>SUM(T57:T58)</f>
        <v>30</v>
      </c>
      <c r="U66" s="59"/>
      <c r="V66" s="59">
        <f>SUM(S66:U66)</f>
        <v>30</v>
      </c>
      <c r="W66" s="60"/>
      <c r="X66" s="59">
        <f>SUM(X57:X58)</f>
        <v>0</v>
      </c>
      <c r="Y66" s="59">
        <f>SUM(Y57:Y58)</f>
        <v>30</v>
      </c>
      <c r="Z66" s="59"/>
      <c r="AA66" s="59">
        <f>SUM(X66:Z66)</f>
        <v>30</v>
      </c>
      <c r="AB66" s="60"/>
      <c r="AC66" s="59">
        <f t="shared" si="48"/>
        <v>0</v>
      </c>
      <c r="AD66" s="59">
        <f t="shared" si="48"/>
        <v>0</v>
      </c>
      <c r="AE66" s="59"/>
      <c r="AF66" s="59">
        <f>SUM(AC66:AE66)</f>
        <v>0</v>
      </c>
      <c r="AG66" s="60"/>
      <c r="AH66" s="59">
        <f>SUM(AH57:AH58)</f>
        <v>0</v>
      </c>
      <c r="AI66" s="59">
        <f>SUM(AI57:AI58)</f>
        <v>50</v>
      </c>
      <c r="AJ66" s="59"/>
      <c r="AK66" s="59">
        <f>SUM(AH66:AJ66)</f>
        <v>50</v>
      </c>
      <c r="AL66" s="60"/>
      <c r="AM66" s="59">
        <f>SUM(AM57:AM58)</f>
        <v>0</v>
      </c>
      <c r="AN66" s="59">
        <f>SUM(AN57:AN58)</f>
        <v>75</v>
      </c>
      <c r="AO66" s="59"/>
      <c r="AP66" s="59">
        <f>SUM(AM66:AO66)</f>
        <v>75</v>
      </c>
      <c r="AQ66" s="60"/>
      <c r="AR66" s="59">
        <f>SUM(AR57:AR58)</f>
        <v>0</v>
      </c>
      <c r="AS66" s="59">
        <f>SUM(AS57:AS58)</f>
        <v>100</v>
      </c>
      <c r="AT66" s="59"/>
      <c r="AU66" s="59">
        <f>SUM(AR66:AT66)</f>
        <v>100</v>
      </c>
      <c r="AV66" s="60"/>
      <c r="AW66" s="59">
        <f>SUM(AW57:AW58)</f>
        <v>0</v>
      </c>
      <c r="AX66" s="59">
        <f>SUM(AX57:AX58)</f>
        <v>125</v>
      </c>
      <c r="AY66" s="59"/>
      <c r="AZ66" s="59">
        <f>SUM(AW66:AY66)</f>
        <v>125</v>
      </c>
      <c r="BA66" s="60"/>
    </row>
    <row r="67" spans="1:53" ht="12.25" hidden="1" customHeight="1">
      <c r="B67" s="31" t="s">
        <v>32</v>
      </c>
      <c r="D67" s="59">
        <f>SUM(D59:D62)</f>
        <v>0</v>
      </c>
      <c r="E67" s="59">
        <f>SUM(E59:E62)</f>
        <v>0</v>
      </c>
      <c r="F67" s="59"/>
      <c r="G67" s="59">
        <f>SUM(D67:F67)</f>
        <v>0</v>
      </c>
      <c r="H67" s="60"/>
      <c r="I67" s="59">
        <f>SUM(I59:I62)</f>
        <v>0</v>
      </c>
      <c r="J67" s="59">
        <f>SUM(J59:J62)</f>
        <v>0</v>
      </c>
      <c r="K67" s="59"/>
      <c r="L67" s="59">
        <f>SUM(I67:K67)</f>
        <v>0</v>
      </c>
      <c r="M67" s="60"/>
      <c r="N67" s="59">
        <f t="shared" si="47"/>
        <v>0</v>
      </c>
      <c r="O67" s="59">
        <f t="shared" si="47"/>
        <v>0</v>
      </c>
      <c r="P67" s="59"/>
      <c r="Q67" s="59">
        <f>SUM(N67:P67)</f>
        <v>0</v>
      </c>
      <c r="R67" s="60"/>
      <c r="S67" s="59">
        <f>SUM(S59:S62)</f>
        <v>0</v>
      </c>
      <c r="T67" s="59">
        <f>SUM(T59:T62)</f>
        <v>0</v>
      </c>
      <c r="U67" s="59"/>
      <c r="V67" s="59">
        <f>SUM(S67:U67)</f>
        <v>0</v>
      </c>
      <c r="W67" s="60"/>
      <c r="X67" s="59">
        <f>SUM(X59:X62)</f>
        <v>0</v>
      </c>
      <c r="Y67" s="59">
        <f>SUM(Y59:Y62)</f>
        <v>0</v>
      </c>
      <c r="Z67" s="59"/>
      <c r="AA67" s="59">
        <f>SUM(X67:Z67)</f>
        <v>0</v>
      </c>
      <c r="AB67" s="60"/>
      <c r="AC67" s="59">
        <f t="shared" si="48"/>
        <v>0</v>
      </c>
      <c r="AD67" s="59">
        <f t="shared" si="48"/>
        <v>0</v>
      </c>
      <c r="AE67" s="59"/>
      <c r="AF67" s="59">
        <f>SUM(AC67:AE67)</f>
        <v>0</v>
      </c>
      <c r="AG67" s="60"/>
      <c r="AH67" s="59">
        <f>SUM(AH59:AH62)</f>
        <v>0</v>
      </c>
      <c r="AI67" s="59">
        <f>SUM(AI59:AI62)</f>
        <v>0</v>
      </c>
      <c r="AJ67" s="59"/>
      <c r="AK67" s="59">
        <f>SUM(AH67:AJ67)</f>
        <v>0</v>
      </c>
      <c r="AL67" s="60"/>
      <c r="AM67" s="59">
        <f>SUM(AM59:AM62)</f>
        <v>0</v>
      </c>
      <c r="AN67" s="59">
        <f>SUM(AN59:AN62)</f>
        <v>0</v>
      </c>
      <c r="AO67" s="59"/>
      <c r="AP67" s="59">
        <f>SUM(AM67:AO67)</f>
        <v>0</v>
      </c>
      <c r="AQ67" s="60"/>
      <c r="AR67" s="59">
        <f>SUM(AR59:AR62)</f>
        <v>0</v>
      </c>
      <c r="AS67" s="59">
        <f>SUM(AS59:AS62)</f>
        <v>0</v>
      </c>
      <c r="AT67" s="59"/>
      <c r="AU67" s="59">
        <f>SUM(AR67:AT67)</f>
        <v>0</v>
      </c>
      <c r="AV67" s="60"/>
      <c r="AW67" s="59">
        <f>SUM(AW59:AW62)</f>
        <v>0</v>
      </c>
      <c r="AX67" s="59">
        <f>SUM(AX59:AX62)</f>
        <v>0</v>
      </c>
      <c r="AY67" s="59"/>
      <c r="AZ67" s="59">
        <f>SUM(AW67:AY67)</f>
        <v>0</v>
      </c>
      <c r="BA67" s="60"/>
    </row>
    <row r="68" spans="1:53" s="32" customFormat="1" ht="12.25" customHeight="1">
      <c r="A68" s="139" t="s">
        <v>128</v>
      </c>
      <c r="D68" s="62">
        <f>SUM(D64:D67)</f>
        <v>0</v>
      </c>
      <c r="E68" s="62">
        <f>SUM(E64:E67)</f>
        <v>90</v>
      </c>
      <c r="F68" s="62"/>
      <c r="G68" s="62">
        <f>SUM(D68:F68)</f>
        <v>90</v>
      </c>
      <c r="H68" s="63"/>
      <c r="I68" s="62">
        <f>SUM(I64:I67)</f>
        <v>0</v>
      </c>
      <c r="J68" s="62">
        <f>SUM(J64:J67)</f>
        <v>0</v>
      </c>
      <c r="K68" s="62"/>
      <c r="L68" s="62">
        <f>SUM(I68:K68)</f>
        <v>0</v>
      </c>
      <c r="M68" s="63"/>
      <c r="N68" s="62">
        <f t="shared" si="47"/>
        <v>0</v>
      </c>
      <c r="O68" s="62">
        <f t="shared" si="47"/>
        <v>-90</v>
      </c>
      <c r="P68" s="62"/>
      <c r="Q68" s="62">
        <f>SUM(N68:P68)</f>
        <v>-90</v>
      </c>
      <c r="R68" s="63"/>
      <c r="S68" s="62">
        <f>SUM(S64:S67)</f>
        <v>0</v>
      </c>
      <c r="T68" s="62">
        <f>SUM(T64:T67)</f>
        <v>270</v>
      </c>
      <c r="U68" s="62"/>
      <c r="V68" s="62">
        <f>SUM(S68:U68)</f>
        <v>270</v>
      </c>
      <c r="W68" s="63"/>
      <c r="X68" s="62">
        <f>SUM(X64:X67)</f>
        <v>0</v>
      </c>
      <c r="Y68" s="62">
        <f>SUM(Y64:Y67)</f>
        <v>160</v>
      </c>
      <c r="Z68" s="62"/>
      <c r="AA68" s="62">
        <f>SUM(X68:Z68)</f>
        <v>160</v>
      </c>
      <c r="AB68" s="63"/>
      <c r="AC68" s="62">
        <f t="shared" si="48"/>
        <v>0</v>
      </c>
      <c r="AD68" s="62">
        <f t="shared" si="48"/>
        <v>-110</v>
      </c>
      <c r="AE68" s="62"/>
      <c r="AF68" s="62">
        <f>SUM(AC68:AE68)</f>
        <v>-110</v>
      </c>
      <c r="AG68" s="63"/>
      <c r="AH68" s="62">
        <f>SUM(AH64:AH67)</f>
        <v>0</v>
      </c>
      <c r="AI68" s="62">
        <f>SUM(AI64:AI67)</f>
        <v>250</v>
      </c>
      <c r="AJ68" s="62"/>
      <c r="AK68" s="62">
        <f>SUM(AH68:AJ68)</f>
        <v>250</v>
      </c>
      <c r="AL68" s="63"/>
      <c r="AM68" s="62">
        <f>SUM(AM64:AM67)</f>
        <v>0</v>
      </c>
      <c r="AN68" s="62">
        <f>SUM(AN64:AN67)</f>
        <v>325</v>
      </c>
      <c r="AO68" s="62"/>
      <c r="AP68" s="62">
        <f>SUM(AM68:AO68)</f>
        <v>325</v>
      </c>
      <c r="AQ68" s="63"/>
      <c r="AR68" s="62">
        <f>SUM(AR64:AR67)</f>
        <v>0</v>
      </c>
      <c r="AS68" s="62">
        <f>SUM(AS64:AS67)</f>
        <v>425</v>
      </c>
      <c r="AT68" s="62"/>
      <c r="AU68" s="62">
        <f>SUM(AR68:AT68)</f>
        <v>425</v>
      </c>
      <c r="AV68" s="63"/>
      <c r="AW68" s="62">
        <f>SUM(AW64:AW67)</f>
        <v>0</v>
      </c>
      <c r="AX68" s="62">
        <f>SUM(AX64:AX67)</f>
        <v>500</v>
      </c>
      <c r="AY68" s="62"/>
      <c r="AZ68" s="62">
        <f>SUM(AW68:AY68)</f>
        <v>500</v>
      </c>
      <c r="BA68" s="63"/>
    </row>
    <row r="69" spans="1:53" s="43" customFormat="1" ht="12.25" customHeight="1" outlineLevel="1">
      <c r="A69" s="69"/>
      <c r="B69" s="31"/>
      <c r="C69" s="31"/>
      <c r="H69" s="45"/>
      <c r="M69" s="45"/>
      <c r="R69" s="45"/>
      <c r="W69" s="45"/>
      <c r="AB69" s="45"/>
      <c r="AG69" s="45"/>
      <c r="AL69" s="45"/>
      <c r="AQ69" s="45"/>
      <c r="AV69" s="45"/>
      <c r="BA69" s="45"/>
    </row>
    <row r="70" spans="1:53" s="43" customFormat="1" ht="12.25" customHeight="1" outlineLevel="1">
      <c r="A70" s="68" t="s">
        <v>33</v>
      </c>
      <c r="B70" s="31"/>
      <c r="C70" s="31"/>
      <c r="H70" s="45"/>
      <c r="M70" s="45"/>
      <c r="R70" s="45"/>
      <c r="W70" s="45"/>
      <c r="AB70" s="45"/>
      <c r="AG70" s="45"/>
      <c r="AL70" s="45"/>
      <c r="AQ70" s="45"/>
      <c r="AV70" s="45"/>
      <c r="BA70" s="45"/>
    </row>
    <row r="71" spans="1:53" s="43" customFormat="1" ht="12.25" customHeight="1" outlineLevel="1">
      <c r="A71" s="69"/>
      <c r="B71" s="140" t="s">
        <v>63</v>
      </c>
      <c r="C71" s="140"/>
      <c r="D71" s="64"/>
      <c r="E71" s="64">
        <v>86</v>
      </c>
      <c r="F71" s="64"/>
      <c r="G71" s="64">
        <f>SUM(D71:F71)</f>
        <v>86</v>
      </c>
      <c r="H71" s="65"/>
      <c r="I71" s="64"/>
      <c r="J71" s="64">
        <v>0</v>
      </c>
      <c r="K71" s="64"/>
      <c r="L71" s="64">
        <f>SUM(I71:K71)</f>
        <v>0</v>
      </c>
      <c r="M71" s="65"/>
      <c r="N71" s="64">
        <f t="shared" ref="N71:O74" ca="1" si="49">OFFSET($I71,,COLUMN()-COLUMN($N71))-OFFSET($D71,,COLUMN()-COLUMN($N71))</f>
        <v>0</v>
      </c>
      <c r="O71" s="64">
        <f t="shared" ca="1" si="49"/>
        <v>-86</v>
      </c>
      <c r="P71" s="64"/>
      <c r="Q71" s="64">
        <f ca="1">SUM(N71:P71)</f>
        <v>-86</v>
      </c>
      <c r="R71" s="65"/>
      <c r="S71" s="64"/>
      <c r="T71" s="64">
        <v>258</v>
      </c>
      <c r="U71" s="64"/>
      <c r="V71" s="64">
        <f>SUM(S71:U71)</f>
        <v>258</v>
      </c>
      <c r="W71" s="65"/>
      <c r="X71" s="64"/>
      <c r="Y71" s="64">
        <v>152</v>
      </c>
      <c r="Z71" s="64"/>
      <c r="AA71" s="64">
        <f>SUM(X71:Z71)</f>
        <v>152</v>
      </c>
      <c r="AB71" s="65"/>
      <c r="AC71" s="64">
        <f t="shared" ref="AC71:AD74" ca="1" si="50">OFFSET($X71,,COLUMN()-COLUMN($AC71))-OFFSET($S71,,COLUMN()-COLUMN($AC71))</f>
        <v>0</v>
      </c>
      <c r="AD71" s="64">
        <f t="shared" ca="1" si="50"/>
        <v>-106</v>
      </c>
      <c r="AE71" s="64"/>
      <c r="AF71" s="64">
        <f ca="1">SUM(AC71:AE71)</f>
        <v>-106</v>
      </c>
      <c r="AG71" s="65"/>
      <c r="AH71" s="64"/>
      <c r="AI71" s="64">
        <v>238</v>
      </c>
      <c r="AJ71" s="64"/>
      <c r="AK71" s="64">
        <f>SUM(AH71:AJ71)</f>
        <v>238</v>
      </c>
      <c r="AL71" s="65"/>
      <c r="AM71" s="64"/>
      <c r="AN71" s="64">
        <v>309</v>
      </c>
      <c r="AO71" s="64"/>
      <c r="AP71" s="64">
        <f>SUM(AM71:AO71)</f>
        <v>309</v>
      </c>
      <c r="AQ71" s="65"/>
      <c r="AR71" s="64"/>
      <c r="AS71" s="64">
        <v>404</v>
      </c>
      <c r="AT71" s="64"/>
      <c r="AU71" s="64">
        <f>SUM(AR71:AT71)</f>
        <v>404</v>
      </c>
      <c r="AV71" s="65"/>
      <c r="AW71" s="64"/>
      <c r="AX71" s="64">
        <v>475</v>
      </c>
      <c r="AY71" s="64"/>
      <c r="AZ71" s="64">
        <f>SUM(AW71:AY71)</f>
        <v>475</v>
      </c>
      <c r="BA71" s="65"/>
    </row>
    <row r="72" spans="1:53" s="43" customFormat="1" ht="12.25" customHeight="1" outlineLevel="1">
      <c r="A72" s="69"/>
      <c r="B72" s="140" t="s">
        <v>64</v>
      </c>
      <c r="C72" s="140"/>
      <c r="D72" s="64"/>
      <c r="E72" s="64">
        <v>19</v>
      </c>
      <c r="F72" s="64"/>
      <c r="G72" s="64">
        <f>SUM(D72:F72)</f>
        <v>19</v>
      </c>
      <c r="H72" s="65"/>
      <c r="I72" s="64"/>
      <c r="J72" s="64">
        <v>0</v>
      </c>
      <c r="K72" s="64"/>
      <c r="L72" s="64">
        <f>SUM(I72:K72)</f>
        <v>0</v>
      </c>
      <c r="M72" s="65"/>
      <c r="N72" s="64">
        <f t="shared" ca="1" si="49"/>
        <v>0</v>
      </c>
      <c r="O72" s="64">
        <f t="shared" ca="1" si="49"/>
        <v>-19</v>
      </c>
      <c r="P72" s="64"/>
      <c r="Q72" s="64">
        <f ca="1">SUM(N72:P72)</f>
        <v>-19</v>
      </c>
      <c r="R72" s="65"/>
      <c r="S72" s="64"/>
      <c r="T72" s="64">
        <v>57</v>
      </c>
      <c r="U72" s="64"/>
      <c r="V72" s="64">
        <f>SUM(S72:U72)</f>
        <v>57</v>
      </c>
      <c r="W72" s="65"/>
      <c r="X72" s="64"/>
      <c r="Y72" s="64">
        <v>34</v>
      </c>
      <c r="Z72" s="64"/>
      <c r="AA72" s="64">
        <f>SUM(X72:Z72)</f>
        <v>34</v>
      </c>
      <c r="AB72" s="65"/>
      <c r="AC72" s="64">
        <f t="shared" ca="1" si="50"/>
        <v>0</v>
      </c>
      <c r="AD72" s="64">
        <f t="shared" ca="1" si="50"/>
        <v>-23</v>
      </c>
      <c r="AE72" s="64"/>
      <c r="AF72" s="64">
        <f ca="1">SUM(AC72:AE72)</f>
        <v>-23</v>
      </c>
      <c r="AG72" s="65"/>
      <c r="AH72" s="64"/>
      <c r="AI72" s="64">
        <v>53</v>
      </c>
      <c r="AJ72" s="64"/>
      <c r="AK72" s="64">
        <f>SUM(AH72:AJ72)</f>
        <v>53</v>
      </c>
      <c r="AL72" s="65"/>
      <c r="AM72" s="64"/>
      <c r="AN72" s="64">
        <v>68</v>
      </c>
      <c r="AO72" s="64"/>
      <c r="AP72" s="64">
        <f>SUM(AM72:AO72)</f>
        <v>68</v>
      </c>
      <c r="AQ72" s="65"/>
      <c r="AR72" s="64"/>
      <c r="AS72" s="64">
        <v>89</v>
      </c>
      <c r="AT72" s="64"/>
      <c r="AU72" s="64">
        <f>SUM(AR72:AT72)</f>
        <v>89</v>
      </c>
      <c r="AV72" s="65"/>
      <c r="AW72" s="64"/>
      <c r="AX72" s="64">
        <v>105</v>
      </c>
      <c r="AY72" s="64"/>
      <c r="AZ72" s="64">
        <f>SUM(AW72:AY72)</f>
        <v>105</v>
      </c>
      <c r="BA72" s="65"/>
    </row>
    <row r="73" spans="1:53" s="43" customFormat="1" ht="12.25" customHeight="1" outlineLevel="1">
      <c r="A73" s="69"/>
      <c r="B73" s="140" t="s">
        <v>65</v>
      </c>
      <c r="C73" s="140"/>
      <c r="D73" s="64"/>
      <c r="E73" s="64">
        <v>13</v>
      </c>
      <c r="F73" s="64"/>
      <c r="G73" s="64">
        <f>SUM(D73:F73)</f>
        <v>13</v>
      </c>
      <c r="H73" s="65"/>
      <c r="I73" s="64"/>
      <c r="J73" s="64">
        <v>0</v>
      </c>
      <c r="K73" s="64"/>
      <c r="L73" s="64">
        <f>SUM(I73:K73)</f>
        <v>0</v>
      </c>
      <c r="M73" s="65"/>
      <c r="N73" s="64">
        <f t="shared" ca="1" si="49"/>
        <v>0</v>
      </c>
      <c r="O73" s="64">
        <f t="shared" ca="1" si="49"/>
        <v>-13</v>
      </c>
      <c r="P73" s="64"/>
      <c r="Q73" s="64">
        <f ca="1">SUM(N73:P73)</f>
        <v>-13</v>
      </c>
      <c r="R73" s="65"/>
      <c r="S73" s="64"/>
      <c r="T73" s="64">
        <v>39</v>
      </c>
      <c r="U73" s="64"/>
      <c r="V73" s="64">
        <f>SUM(S73:U73)</f>
        <v>39</v>
      </c>
      <c r="W73" s="65"/>
      <c r="X73" s="64"/>
      <c r="Y73" s="64">
        <v>21</v>
      </c>
      <c r="Z73" s="64"/>
      <c r="AA73" s="64">
        <f>SUM(X73:Z73)</f>
        <v>21</v>
      </c>
      <c r="AB73" s="65"/>
      <c r="AC73" s="64">
        <f t="shared" ca="1" si="50"/>
        <v>0</v>
      </c>
      <c r="AD73" s="64">
        <f t="shared" ca="1" si="50"/>
        <v>-18</v>
      </c>
      <c r="AE73" s="64"/>
      <c r="AF73" s="64">
        <f ca="1">SUM(AC73:AE73)</f>
        <v>-18</v>
      </c>
      <c r="AG73" s="65"/>
      <c r="AH73" s="64"/>
      <c r="AI73" s="64">
        <v>35</v>
      </c>
      <c r="AJ73" s="64"/>
      <c r="AK73" s="64">
        <f>SUM(AH73:AJ73)</f>
        <v>35</v>
      </c>
      <c r="AL73" s="65"/>
      <c r="AM73" s="64"/>
      <c r="AN73" s="64">
        <v>46</v>
      </c>
      <c r="AO73" s="64"/>
      <c r="AP73" s="64">
        <f>SUM(AM73:AO73)</f>
        <v>46</v>
      </c>
      <c r="AQ73" s="65"/>
      <c r="AR73" s="64"/>
      <c r="AS73" s="64">
        <v>60</v>
      </c>
      <c r="AT73" s="64"/>
      <c r="AU73" s="64">
        <f>SUM(AR73:AT73)</f>
        <v>60</v>
      </c>
      <c r="AV73" s="65"/>
      <c r="AW73" s="64"/>
      <c r="AX73" s="64">
        <v>70</v>
      </c>
      <c r="AY73" s="64"/>
      <c r="AZ73" s="64">
        <f>SUM(AW73:AY73)</f>
        <v>70</v>
      </c>
      <c r="BA73" s="65"/>
    </row>
    <row r="74" spans="1:53" s="43" customFormat="1" ht="12.25" customHeight="1" outlineLevel="1">
      <c r="A74" s="69"/>
      <c r="B74" s="140" t="s">
        <v>66</v>
      </c>
      <c r="C74" s="140"/>
      <c r="D74" s="64"/>
      <c r="E74" s="64">
        <v>90</v>
      </c>
      <c r="F74" s="64"/>
      <c r="G74" s="64">
        <f>SUM(D74:F74)</f>
        <v>90</v>
      </c>
      <c r="H74" s="65"/>
      <c r="I74" s="64"/>
      <c r="J74" s="64">
        <v>0</v>
      </c>
      <c r="K74" s="64"/>
      <c r="L74" s="64">
        <f>SUM(I74:K74)</f>
        <v>0</v>
      </c>
      <c r="M74" s="65"/>
      <c r="N74" s="64">
        <f t="shared" ca="1" si="49"/>
        <v>0</v>
      </c>
      <c r="O74" s="64">
        <f t="shared" ca="1" si="49"/>
        <v>-90</v>
      </c>
      <c r="P74" s="64"/>
      <c r="Q74" s="64">
        <f ca="1">SUM(N74:P74)</f>
        <v>-90</v>
      </c>
      <c r="R74" s="65"/>
      <c r="S74" s="64"/>
      <c r="T74" s="64">
        <v>180</v>
      </c>
      <c r="U74" s="64"/>
      <c r="V74" s="64">
        <f>SUM(S74:U74)</f>
        <v>180</v>
      </c>
      <c r="W74" s="65"/>
      <c r="X74" s="64"/>
      <c r="Y74" s="64">
        <v>160</v>
      </c>
      <c r="Z74" s="64"/>
      <c r="AA74" s="64">
        <f>SUM(X74:Z74)</f>
        <v>160</v>
      </c>
      <c r="AB74" s="65"/>
      <c r="AC74" s="64">
        <f t="shared" ca="1" si="50"/>
        <v>0</v>
      </c>
      <c r="AD74" s="64">
        <f t="shared" ca="1" si="50"/>
        <v>-20</v>
      </c>
      <c r="AE74" s="64"/>
      <c r="AF74" s="64">
        <f ca="1">SUM(AC74:AE74)</f>
        <v>-20</v>
      </c>
      <c r="AG74" s="65"/>
      <c r="AH74" s="64"/>
      <c r="AI74" s="64">
        <v>90</v>
      </c>
      <c r="AJ74" s="64"/>
      <c r="AK74" s="64">
        <f>SUM(AH74:AJ74)</f>
        <v>90</v>
      </c>
      <c r="AL74" s="65"/>
      <c r="AM74" s="64"/>
      <c r="AN74" s="64">
        <v>75</v>
      </c>
      <c r="AO74" s="64"/>
      <c r="AP74" s="64">
        <f>SUM(AM74:AO74)</f>
        <v>75</v>
      </c>
      <c r="AQ74" s="65"/>
      <c r="AR74" s="64"/>
      <c r="AS74" s="64">
        <v>100</v>
      </c>
      <c r="AT74" s="64"/>
      <c r="AU74" s="64">
        <f>SUM(AR74:AT74)</f>
        <v>100</v>
      </c>
      <c r="AV74" s="65"/>
      <c r="AW74" s="64"/>
      <c r="AX74" s="64">
        <v>75</v>
      </c>
      <c r="AY74" s="64"/>
      <c r="AZ74" s="64">
        <f>SUM(AW74:AY74)</f>
        <v>75</v>
      </c>
      <c r="BA74" s="65"/>
    </row>
    <row r="75" spans="1:53" s="43" customFormat="1" ht="12.25" customHeight="1" outlineLevel="1">
      <c r="A75" s="69"/>
      <c r="B75" s="31"/>
      <c r="C75" s="31"/>
      <c r="D75" s="64"/>
      <c r="E75" s="64"/>
      <c r="F75" s="64"/>
      <c r="G75" s="64"/>
      <c r="H75" s="65"/>
      <c r="I75" s="64"/>
      <c r="J75" s="64"/>
      <c r="K75" s="64"/>
      <c r="L75" s="64"/>
      <c r="M75" s="65"/>
      <c r="Q75" s="64"/>
      <c r="R75" s="65"/>
      <c r="S75" s="64"/>
      <c r="T75" s="64"/>
      <c r="U75" s="64"/>
      <c r="V75" s="64"/>
      <c r="W75" s="65"/>
      <c r="X75" s="64"/>
      <c r="Y75" s="64"/>
      <c r="Z75" s="64"/>
      <c r="AA75" s="64"/>
      <c r="AB75" s="65"/>
      <c r="AF75" s="64"/>
      <c r="AG75" s="65"/>
      <c r="AH75" s="64"/>
      <c r="AI75" s="64"/>
      <c r="AJ75" s="64"/>
      <c r="AK75" s="64"/>
      <c r="AL75" s="65"/>
      <c r="AM75" s="64"/>
      <c r="AN75" s="64"/>
      <c r="AO75" s="64"/>
      <c r="AP75" s="64"/>
      <c r="AQ75" s="65"/>
      <c r="AR75" s="64"/>
      <c r="AS75" s="64"/>
      <c r="AT75" s="64"/>
      <c r="AU75" s="64"/>
      <c r="AV75" s="65"/>
      <c r="AW75" s="64"/>
      <c r="AX75" s="64"/>
      <c r="AY75" s="64"/>
      <c r="AZ75" s="64"/>
      <c r="BA75" s="65"/>
    </row>
    <row r="76" spans="1:53" s="43" customFormat="1" ht="12.25" customHeight="1" outlineLevel="1">
      <c r="A76" s="68" t="s">
        <v>34</v>
      </c>
      <c r="B76" s="31"/>
      <c r="C76" s="31"/>
      <c r="D76" s="64"/>
      <c r="E76" s="64"/>
      <c r="F76" s="64"/>
      <c r="G76" s="64"/>
      <c r="H76" s="65"/>
      <c r="I76" s="64"/>
      <c r="J76" s="64"/>
      <c r="K76" s="64"/>
      <c r="L76" s="64"/>
      <c r="M76" s="65"/>
      <c r="Q76" s="64"/>
      <c r="R76" s="65"/>
      <c r="S76" s="64"/>
      <c r="T76" s="64"/>
      <c r="U76" s="64"/>
      <c r="V76" s="64"/>
      <c r="W76" s="65"/>
      <c r="X76" s="64"/>
      <c r="Y76" s="64"/>
      <c r="Z76" s="64"/>
      <c r="AA76" s="64"/>
      <c r="AB76" s="65"/>
      <c r="AF76" s="64"/>
      <c r="AG76" s="65"/>
      <c r="AH76" s="64"/>
      <c r="AI76" s="64"/>
      <c r="AJ76" s="64"/>
      <c r="AK76" s="64"/>
      <c r="AL76" s="65"/>
      <c r="AM76" s="64"/>
      <c r="AN76" s="64"/>
      <c r="AO76" s="64"/>
      <c r="AP76" s="64"/>
      <c r="AQ76" s="65"/>
      <c r="AR76" s="64"/>
      <c r="AS76" s="64"/>
      <c r="AT76" s="64"/>
      <c r="AU76" s="64"/>
      <c r="AV76" s="65"/>
      <c r="AW76" s="64"/>
      <c r="AX76" s="64"/>
      <c r="AY76" s="64"/>
      <c r="AZ76" s="64"/>
      <c r="BA76" s="65"/>
    </row>
    <row r="77" spans="1:53" s="43" customFormat="1" ht="12.25" customHeight="1" outlineLevel="1">
      <c r="A77" s="69"/>
      <c r="B77" s="31" t="s">
        <v>35</v>
      </c>
      <c r="C77" s="31"/>
      <c r="D77" s="64"/>
      <c r="E77" s="64">
        <v>9</v>
      </c>
      <c r="F77" s="64"/>
      <c r="G77" s="64">
        <f>SUM(D77:F77)</f>
        <v>9</v>
      </c>
      <c r="H77" s="65"/>
      <c r="I77" s="64"/>
      <c r="J77" s="64">
        <v>2.66397849462366</v>
      </c>
      <c r="K77" s="64"/>
      <c r="L77" s="64">
        <f>SUM(I77:K77)</f>
        <v>2.66397849462366</v>
      </c>
      <c r="M77" s="65"/>
      <c r="N77" s="64">
        <f t="shared" ref="N77:O80" ca="1" si="51">OFFSET($I77,,COLUMN()-COLUMN($N77))-OFFSET($D77,,COLUMN()-COLUMN($N77))</f>
        <v>0</v>
      </c>
      <c r="O77" s="64">
        <f t="shared" ca="1" si="51"/>
        <v>-6.3360215053763405</v>
      </c>
      <c r="Q77" s="64">
        <f ca="1">SUM(N77:P77)</f>
        <v>-6.3360215053763405</v>
      </c>
      <c r="R77" s="65"/>
      <c r="S77" s="64"/>
      <c r="T77" s="64">
        <v>16.5</v>
      </c>
      <c r="U77" s="64"/>
      <c r="V77" s="64">
        <f>SUM(S77:U77)</f>
        <v>16.5</v>
      </c>
      <c r="W77" s="65"/>
      <c r="X77" s="64"/>
      <c r="Y77" s="64">
        <v>10</v>
      </c>
      <c r="Z77" s="64"/>
      <c r="AA77" s="64">
        <f>SUM(X77:Z77)</f>
        <v>10</v>
      </c>
      <c r="AB77" s="65"/>
      <c r="AC77" s="64">
        <f t="shared" ref="AC77:AD80" ca="1" si="52">OFFSET($X77,,COLUMN()-COLUMN($AC77))-OFFSET($S77,,COLUMN()-COLUMN($AC77))</f>
        <v>0</v>
      </c>
      <c r="AD77" s="64">
        <f t="shared" ca="1" si="52"/>
        <v>-6.5</v>
      </c>
      <c r="AF77" s="64">
        <f ca="1">SUM(AC77:AE77)</f>
        <v>-6.5</v>
      </c>
      <c r="AG77" s="65"/>
      <c r="AH77" s="64"/>
      <c r="AI77" s="64">
        <v>17</v>
      </c>
      <c r="AJ77" s="64"/>
      <c r="AK77" s="64">
        <f>SUM(AH77:AJ77)</f>
        <v>17</v>
      </c>
      <c r="AL77" s="65"/>
      <c r="AM77" s="64"/>
      <c r="AN77" s="64">
        <v>27</v>
      </c>
      <c r="AO77" s="64"/>
      <c r="AP77" s="64">
        <f>SUM(AM77:AO77)</f>
        <v>27</v>
      </c>
      <c r="AQ77" s="65"/>
      <c r="AR77" s="64"/>
      <c r="AS77" s="64">
        <v>0</v>
      </c>
      <c r="AT77" s="64"/>
      <c r="AU77" s="64">
        <f>SUM(AR77:AT77)</f>
        <v>0</v>
      </c>
      <c r="AV77" s="65"/>
      <c r="AW77" s="64"/>
      <c r="AX77" s="64">
        <v>40</v>
      </c>
      <c r="AY77" s="64"/>
      <c r="AZ77" s="64">
        <f>SUM(AW77:AY77)</f>
        <v>40</v>
      </c>
      <c r="BA77" s="65"/>
    </row>
    <row r="78" spans="1:53" s="43" customFormat="1" ht="12.25" customHeight="1" outlineLevel="1">
      <c r="A78" s="69"/>
      <c r="B78" s="31" t="s">
        <v>36</v>
      </c>
      <c r="C78" s="31"/>
      <c r="D78" s="64"/>
      <c r="E78" s="64">
        <v>6</v>
      </c>
      <c r="F78" s="64"/>
      <c r="G78" s="64">
        <f>SUM(D78:F78)</f>
        <v>6</v>
      </c>
      <c r="H78" s="65"/>
      <c r="I78" s="64"/>
      <c r="J78" s="64">
        <v>0</v>
      </c>
      <c r="K78" s="64"/>
      <c r="L78" s="64">
        <f>SUM(I78:K78)</f>
        <v>0</v>
      </c>
      <c r="M78" s="65"/>
      <c r="N78" s="64">
        <f t="shared" ca="1" si="51"/>
        <v>0</v>
      </c>
      <c r="O78" s="64">
        <f t="shared" ca="1" si="51"/>
        <v>-6</v>
      </c>
      <c r="Q78" s="64">
        <f ca="1">SUM(N78:P78)</f>
        <v>-6</v>
      </c>
      <c r="R78" s="65"/>
      <c r="S78" s="64"/>
      <c r="T78" s="64">
        <v>12.5</v>
      </c>
      <c r="U78" s="64"/>
      <c r="V78" s="64">
        <f>SUM(S78:U78)</f>
        <v>12.5</v>
      </c>
      <c r="W78" s="65"/>
      <c r="X78" s="64"/>
      <c r="Y78" s="64">
        <v>7</v>
      </c>
      <c r="Z78" s="64"/>
      <c r="AA78" s="64">
        <f>SUM(X78:Z78)</f>
        <v>7</v>
      </c>
      <c r="AB78" s="65"/>
      <c r="AC78" s="64">
        <f t="shared" ca="1" si="52"/>
        <v>0</v>
      </c>
      <c r="AD78" s="64">
        <f t="shared" ca="1" si="52"/>
        <v>-5.5</v>
      </c>
      <c r="AF78" s="64">
        <f ca="1">SUM(AC78:AE78)</f>
        <v>-5.5</v>
      </c>
      <c r="AG78" s="65"/>
      <c r="AH78" s="64"/>
      <c r="AI78" s="64">
        <v>12</v>
      </c>
      <c r="AJ78" s="64"/>
      <c r="AK78" s="64">
        <f>SUM(AH78:AJ78)</f>
        <v>12</v>
      </c>
      <c r="AL78" s="65"/>
      <c r="AM78" s="64"/>
      <c r="AN78" s="64">
        <v>17</v>
      </c>
      <c r="AO78" s="64"/>
      <c r="AP78" s="64">
        <f>SUM(AM78:AO78)</f>
        <v>17</v>
      </c>
      <c r="AQ78" s="65"/>
      <c r="AR78" s="64"/>
      <c r="AS78" s="64">
        <v>24</v>
      </c>
      <c r="AT78" s="64"/>
      <c r="AU78" s="64">
        <f>SUM(AR78:AT78)</f>
        <v>24</v>
      </c>
      <c r="AV78" s="65"/>
      <c r="AW78" s="64"/>
      <c r="AX78" s="64">
        <v>26</v>
      </c>
      <c r="AY78" s="64"/>
      <c r="AZ78" s="64">
        <f>SUM(AW78:AY78)</f>
        <v>26</v>
      </c>
      <c r="BA78" s="65"/>
    </row>
    <row r="79" spans="1:53" s="43" customFormat="1" ht="12.25" customHeight="1" outlineLevel="1">
      <c r="A79" s="69"/>
      <c r="B79" s="31" t="s">
        <v>37</v>
      </c>
      <c r="C79" s="31"/>
      <c r="D79" s="64"/>
      <c r="E79" s="64">
        <v>180</v>
      </c>
      <c r="F79" s="64"/>
      <c r="G79" s="64"/>
      <c r="H79" s="65"/>
      <c r="I79" s="64"/>
      <c r="J79" s="64">
        <v>180</v>
      </c>
      <c r="K79" s="64"/>
      <c r="L79" s="64"/>
      <c r="M79" s="65"/>
      <c r="N79" s="64">
        <f t="shared" ca="1" si="51"/>
        <v>0</v>
      </c>
      <c r="O79" s="64">
        <f t="shared" ca="1" si="51"/>
        <v>0</v>
      </c>
      <c r="Q79" s="64"/>
      <c r="R79" s="65"/>
      <c r="S79" s="64"/>
      <c r="T79" s="64">
        <v>180</v>
      </c>
      <c r="U79" s="64"/>
      <c r="V79" s="64"/>
      <c r="W79" s="65"/>
      <c r="X79" s="64"/>
      <c r="Y79" s="64">
        <v>180</v>
      </c>
      <c r="Z79" s="64"/>
      <c r="AA79" s="64"/>
      <c r="AB79" s="65"/>
      <c r="AC79" s="64">
        <f t="shared" ca="1" si="52"/>
        <v>0</v>
      </c>
      <c r="AD79" s="64">
        <f t="shared" ca="1" si="52"/>
        <v>0</v>
      </c>
      <c r="AF79" s="64"/>
      <c r="AG79" s="65"/>
      <c r="AH79" s="64"/>
      <c r="AI79" s="64">
        <v>180</v>
      </c>
      <c r="AJ79" s="64"/>
      <c r="AK79" s="64"/>
      <c r="AL79" s="65"/>
      <c r="AM79" s="64"/>
      <c r="AN79" s="64">
        <v>180</v>
      </c>
      <c r="AO79" s="64"/>
      <c r="AP79" s="64"/>
      <c r="AQ79" s="65"/>
      <c r="AR79" s="64"/>
      <c r="AS79" s="64">
        <v>180</v>
      </c>
      <c r="AT79" s="64"/>
      <c r="AU79" s="64"/>
      <c r="AV79" s="65"/>
      <c r="AW79" s="64"/>
      <c r="AX79" s="64">
        <v>180</v>
      </c>
      <c r="AY79" s="64"/>
      <c r="AZ79" s="64"/>
      <c r="BA79" s="65"/>
    </row>
    <row r="80" spans="1:53" s="43" customFormat="1" ht="12.25" customHeight="1" outlineLevel="1">
      <c r="A80" s="69"/>
      <c r="B80" s="31" t="s">
        <v>62</v>
      </c>
      <c r="C80" s="31"/>
      <c r="D80" s="66"/>
      <c r="E80" s="66"/>
      <c r="F80" s="66"/>
      <c r="G80" s="66"/>
      <c r="H80" s="67"/>
      <c r="I80" s="66"/>
      <c r="J80" s="66"/>
      <c r="K80" s="66"/>
      <c r="L80" s="66"/>
      <c r="M80" s="67"/>
      <c r="N80" s="66">
        <f t="shared" ca="1" si="51"/>
        <v>0</v>
      </c>
      <c r="O80" s="66">
        <f t="shared" ca="1" si="51"/>
        <v>0</v>
      </c>
      <c r="Q80" s="66"/>
      <c r="R80" s="67"/>
      <c r="S80" s="66"/>
      <c r="T80" s="66"/>
      <c r="U80" s="66"/>
      <c r="V80" s="66"/>
      <c r="W80" s="67"/>
      <c r="X80" s="66"/>
      <c r="Y80" s="66">
        <v>0</v>
      </c>
      <c r="Z80" s="66"/>
      <c r="AA80" s="66"/>
      <c r="AB80" s="67"/>
      <c r="AC80" s="66">
        <f t="shared" ca="1" si="52"/>
        <v>0</v>
      </c>
      <c r="AD80" s="66">
        <f t="shared" ca="1" si="52"/>
        <v>0</v>
      </c>
      <c r="AF80" s="66"/>
      <c r="AG80" s="67"/>
      <c r="AH80" s="66"/>
      <c r="AI80" s="66">
        <v>0</v>
      </c>
      <c r="AJ80" s="66"/>
      <c r="AK80" s="66"/>
      <c r="AL80" s="67"/>
      <c r="AM80" s="66"/>
      <c r="AN80" s="66">
        <v>0</v>
      </c>
      <c r="AO80" s="66"/>
      <c r="AP80" s="66"/>
      <c r="AQ80" s="67"/>
      <c r="AR80" s="66"/>
      <c r="AS80" s="66">
        <v>0</v>
      </c>
      <c r="AT80" s="66"/>
      <c r="AU80" s="66"/>
      <c r="AV80" s="67"/>
      <c r="AW80" s="66"/>
      <c r="AX80" s="66">
        <v>0</v>
      </c>
      <c r="AY80" s="66"/>
      <c r="AZ80" s="66"/>
      <c r="BA80" s="67"/>
    </row>
    <row r="81" spans="1:53" s="43" customFormat="1" ht="12.25" customHeight="1">
      <c r="A81" s="68"/>
      <c r="B81" s="31"/>
      <c r="C81" s="31"/>
      <c r="H81" s="45"/>
      <c r="M81" s="45"/>
      <c r="R81" s="45"/>
      <c r="W81" s="45"/>
      <c r="AB81" s="45"/>
      <c r="AG81" s="45"/>
      <c r="AL81" s="45"/>
      <c r="AQ81" s="45"/>
      <c r="AV81" s="45"/>
      <c r="BA81" s="45"/>
    </row>
    <row r="82" spans="1:53" s="43" customFormat="1" ht="12.25" customHeight="1">
      <c r="A82" s="68" t="s">
        <v>38</v>
      </c>
      <c r="B82" s="69"/>
      <c r="C82" s="69"/>
      <c r="D82" s="47"/>
      <c r="E82" s="47"/>
      <c r="F82" s="47"/>
      <c r="G82" s="47"/>
      <c r="H82" s="48"/>
      <c r="I82" s="47"/>
      <c r="J82" s="47"/>
      <c r="K82" s="47"/>
      <c r="L82" s="47"/>
      <c r="M82" s="48"/>
      <c r="N82" s="47"/>
      <c r="O82" s="47"/>
      <c r="P82" s="47"/>
      <c r="Q82" s="47"/>
      <c r="R82" s="48"/>
      <c r="S82" s="47"/>
      <c r="T82" s="47"/>
      <c r="U82" s="47"/>
      <c r="V82" s="47"/>
      <c r="W82" s="48"/>
      <c r="X82" s="47"/>
      <c r="Y82" s="47"/>
      <c r="Z82" s="47"/>
      <c r="AA82" s="47"/>
      <c r="AB82" s="48"/>
      <c r="AC82" s="47"/>
      <c r="AD82" s="47"/>
      <c r="AE82" s="47"/>
      <c r="AF82" s="47"/>
      <c r="AG82" s="48"/>
      <c r="AH82" s="47"/>
      <c r="AI82" s="47"/>
      <c r="AJ82" s="47"/>
      <c r="AK82" s="47"/>
      <c r="AL82" s="48"/>
      <c r="AM82" s="47"/>
      <c r="AN82" s="47"/>
      <c r="AO82" s="47"/>
      <c r="AP82" s="47"/>
      <c r="AQ82" s="48"/>
      <c r="AR82" s="47"/>
      <c r="AS82" s="47"/>
      <c r="AT82" s="47"/>
      <c r="AU82" s="47"/>
      <c r="AV82" s="48"/>
      <c r="AW82" s="47"/>
      <c r="AX82" s="47"/>
      <c r="AY82" s="47"/>
      <c r="AZ82" s="47"/>
      <c r="BA82" s="48"/>
    </row>
    <row r="83" spans="1:53" s="43" customFormat="1" ht="12.25" customHeight="1">
      <c r="A83" s="52"/>
      <c r="B83" s="44"/>
      <c r="C83" s="44"/>
      <c r="D83" s="71"/>
      <c r="E83" s="71"/>
      <c r="F83" s="71"/>
      <c r="G83" s="71"/>
      <c r="H83" s="72"/>
      <c r="I83" s="71"/>
      <c r="J83" s="71"/>
      <c r="K83" s="71"/>
      <c r="L83" s="71"/>
      <c r="M83" s="72"/>
      <c r="N83" s="71"/>
      <c r="O83" s="71"/>
      <c r="P83" s="71"/>
      <c r="Q83" s="71"/>
      <c r="R83" s="72"/>
      <c r="S83" s="71"/>
      <c r="T83" s="71"/>
      <c r="U83" s="71"/>
      <c r="V83" s="71"/>
      <c r="W83" s="72"/>
      <c r="X83" s="71"/>
      <c r="Y83" s="71"/>
      <c r="Z83" s="71"/>
      <c r="AA83" s="71"/>
      <c r="AB83" s="72"/>
      <c r="AC83" s="71"/>
      <c r="AD83" s="71"/>
      <c r="AE83" s="71"/>
      <c r="AF83" s="71"/>
      <c r="AG83" s="72"/>
      <c r="AH83" s="71"/>
      <c r="AI83" s="71"/>
      <c r="AJ83" s="71"/>
      <c r="AK83" s="71"/>
      <c r="AL83" s="72"/>
      <c r="AM83" s="71"/>
      <c r="AN83" s="71"/>
      <c r="AO83" s="71"/>
      <c r="AP83" s="71"/>
      <c r="AQ83" s="72"/>
      <c r="AR83" s="71"/>
      <c r="AS83" s="71"/>
      <c r="AT83" s="71"/>
      <c r="AU83" s="71"/>
      <c r="AV83" s="72"/>
      <c r="AW83" s="71"/>
      <c r="AX83" s="71"/>
      <c r="AY83" s="71"/>
      <c r="AZ83" s="71"/>
      <c r="BA83" s="72"/>
    </row>
    <row r="84" spans="1:53" s="43" customFormat="1" ht="12.25" customHeight="1">
      <c r="A84" s="130" t="s">
        <v>114</v>
      </c>
      <c r="D84" s="71"/>
      <c r="E84" s="71"/>
      <c r="F84" s="71"/>
      <c r="G84" s="71"/>
      <c r="H84" s="72"/>
      <c r="I84" s="71"/>
      <c r="J84" s="71"/>
      <c r="K84" s="71"/>
      <c r="L84" s="71"/>
      <c r="M84" s="72"/>
      <c r="N84" s="71"/>
      <c r="O84" s="71"/>
      <c r="P84" s="71"/>
      <c r="Q84" s="71"/>
      <c r="R84" s="72"/>
      <c r="S84" s="71"/>
      <c r="T84" s="71"/>
      <c r="U84" s="71"/>
      <c r="V84" s="71"/>
      <c r="W84" s="72"/>
      <c r="X84" s="71"/>
      <c r="Y84" s="71"/>
      <c r="Z84" s="71"/>
      <c r="AA84" s="71"/>
      <c r="AB84" s="72"/>
      <c r="AC84" s="71"/>
      <c r="AD84" s="71"/>
      <c r="AE84" s="71"/>
      <c r="AF84" s="71"/>
      <c r="AG84" s="72"/>
      <c r="AH84" s="71"/>
      <c r="AI84" s="71"/>
      <c r="AJ84" s="71"/>
      <c r="AK84" s="71"/>
      <c r="AL84" s="72"/>
      <c r="AM84" s="71"/>
      <c r="AN84" s="71"/>
      <c r="AO84" s="71"/>
      <c r="AP84" s="71"/>
      <c r="AQ84" s="72"/>
      <c r="AR84" s="71"/>
      <c r="AS84" s="71"/>
      <c r="AT84" s="71"/>
      <c r="AU84" s="71"/>
      <c r="AV84" s="72"/>
      <c r="AW84" s="71"/>
      <c r="AX84" s="71"/>
      <c r="AY84" s="71"/>
      <c r="AZ84" s="71"/>
      <c r="BA84" s="72"/>
    </row>
    <row r="85" spans="1:53" s="43" customFormat="1" ht="12.25" hidden="1" customHeight="1">
      <c r="A85" s="141" t="s">
        <v>25</v>
      </c>
      <c r="B85" s="70"/>
      <c r="C85" s="70"/>
      <c r="D85" s="71"/>
      <c r="E85" s="71"/>
      <c r="F85" s="71"/>
      <c r="G85" s="71">
        <f t="shared" ref="G85:G99" si="53">SUM(D85:F85)</f>
        <v>0</v>
      </c>
      <c r="H85" s="72"/>
      <c r="I85" s="71"/>
      <c r="J85" s="71"/>
      <c r="K85" s="71"/>
      <c r="L85" s="71">
        <f t="shared" ref="L85:L99" si="54">SUM(I85:K85)</f>
        <v>0</v>
      </c>
      <c r="M85" s="72"/>
      <c r="N85" s="71">
        <f t="shared" ref="N85:O99" si="55">INDEX($I85:$K85,1,MATCH(N$8,$I$8:$K$8,0))-INDEX($D85:$F85,1,MATCH(N$8,$D$8:$F$8,0))</f>
        <v>0</v>
      </c>
      <c r="O85" s="71">
        <f t="shared" si="55"/>
        <v>0</v>
      </c>
      <c r="P85" s="71"/>
      <c r="Q85" s="71">
        <f t="shared" ref="Q85:Q99" si="56">SUM(N85:P85)</f>
        <v>0</v>
      </c>
      <c r="R85" s="72"/>
      <c r="S85" s="71"/>
      <c r="T85" s="71"/>
      <c r="U85" s="71"/>
      <c r="V85" s="71">
        <f t="shared" ref="V85:V99" si="57">SUM(S85:U85)</f>
        <v>0</v>
      </c>
      <c r="W85" s="72"/>
      <c r="X85" s="71"/>
      <c r="Y85" s="71"/>
      <c r="Z85" s="71"/>
      <c r="AA85" s="71">
        <f t="shared" ref="AA85:AA99" si="58">SUM(X85:Z85)</f>
        <v>0</v>
      </c>
      <c r="AB85" s="72"/>
      <c r="AC85" s="71">
        <f t="shared" ref="AC85:AD99" si="59">INDEX($X85:$Z85,1,MATCH(AC$8,$X$8:$Z$8,0))-INDEX($S85:$U85,1,MATCH(AC$8,$S$8:$U$8,0))</f>
        <v>0</v>
      </c>
      <c r="AD85" s="71">
        <f t="shared" si="59"/>
        <v>0</v>
      </c>
      <c r="AE85" s="71"/>
      <c r="AF85" s="71">
        <f t="shared" ref="AF85:AF99" si="60">SUM(AC85:AE85)</f>
        <v>0</v>
      </c>
      <c r="AG85" s="72"/>
      <c r="AH85" s="71"/>
      <c r="AI85" s="71"/>
      <c r="AJ85" s="71"/>
      <c r="AK85" s="71">
        <f t="shared" ref="AK85:AK99" si="61">SUM(AH85:AJ85)</f>
        <v>0</v>
      </c>
      <c r="AL85" s="72"/>
      <c r="AM85" s="71"/>
      <c r="AN85" s="71"/>
      <c r="AO85" s="71"/>
      <c r="AP85" s="71">
        <f t="shared" ref="AP85:AP99" si="62">SUM(AM85:AO85)</f>
        <v>0</v>
      </c>
      <c r="AQ85" s="72"/>
      <c r="AR85" s="71"/>
      <c r="AS85" s="71"/>
      <c r="AT85" s="71"/>
      <c r="AU85" s="71">
        <f t="shared" ref="AU85:AU99" si="63">SUM(AR85:AT85)</f>
        <v>0</v>
      </c>
      <c r="AV85" s="72"/>
      <c r="AW85" s="71"/>
      <c r="AX85" s="71"/>
      <c r="AY85" s="71"/>
      <c r="AZ85" s="71">
        <f t="shared" ref="AZ85:AZ99" si="64">SUM(AW85:AY85)</f>
        <v>0</v>
      </c>
      <c r="BA85" s="72"/>
    </row>
    <row r="86" spans="1:53" s="43" customFormat="1" ht="12.25" hidden="1" customHeight="1">
      <c r="A86" s="141">
        <v>1000</v>
      </c>
      <c r="B86" s="70" t="s">
        <v>114</v>
      </c>
      <c r="C86" s="70"/>
      <c r="D86" s="71"/>
      <c r="E86" s="71">
        <v>0</v>
      </c>
      <c r="F86" s="71"/>
      <c r="G86" s="71">
        <f t="shared" si="53"/>
        <v>0</v>
      </c>
      <c r="H86" s="72"/>
      <c r="I86" s="71"/>
      <c r="J86" s="71">
        <v>0</v>
      </c>
      <c r="K86" s="71"/>
      <c r="L86" s="71">
        <f t="shared" si="54"/>
        <v>0</v>
      </c>
      <c r="M86" s="72"/>
      <c r="N86" s="71">
        <f t="shared" si="55"/>
        <v>0</v>
      </c>
      <c r="O86" s="71">
        <f t="shared" si="55"/>
        <v>0</v>
      </c>
      <c r="P86" s="71"/>
      <c r="Q86" s="71">
        <f t="shared" si="56"/>
        <v>0</v>
      </c>
      <c r="R86" s="72"/>
      <c r="S86" s="71"/>
      <c r="T86" s="71">
        <v>0</v>
      </c>
      <c r="U86" s="71"/>
      <c r="V86" s="71">
        <f t="shared" si="57"/>
        <v>0</v>
      </c>
      <c r="W86" s="72"/>
      <c r="X86" s="71"/>
      <c r="Y86" s="71">
        <v>0</v>
      </c>
      <c r="Z86" s="71"/>
      <c r="AA86" s="71">
        <f t="shared" si="58"/>
        <v>0</v>
      </c>
      <c r="AB86" s="72"/>
      <c r="AC86" s="71">
        <f t="shared" si="59"/>
        <v>0</v>
      </c>
      <c r="AD86" s="71">
        <f t="shared" si="59"/>
        <v>0</v>
      </c>
      <c r="AE86" s="71"/>
      <c r="AF86" s="71">
        <f t="shared" si="60"/>
        <v>0</v>
      </c>
      <c r="AG86" s="72"/>
      <c r="AH86" s="71"/>
      <c r="AI86" s="71">
        <v>0</v>
      </c>
      <c r="AJ86" s="71"/>
      <c r="AK86" s="71">
        <f t="shared" si="61"/>
        <v>0</v>
      </c>
      <c r="AL86" s="72"/>
      <c r="AM86" s="71"/>
      <c r="AN86" s="71">
        <v>0</v>
      </c>
      <c r="AO86" s="71"/>
      <c r="AP86" s="71">
        <f t="shared" si="62"/>
        <v>0</v>
      </c>
      <c r="AQ86" s="72"/>
      <c r="AR86" s="71"/>
      <c r="AS86" s="71">
        <v>0</v>
      </c>
      <c r="AT86" s="71"/>
      <c r="AU86" s="71">
        <f t="shared" si="63"/>
        <v>0</v>
      </c>
      <c r="AV86" s="72"/>
      <c r="AW86" s="71"/>
      <c r="AX86" s="71">
        <v>0</v>
      </c>
      <c r="AY86" s="71"/>
      <c r="AZ86" s="71">
        <f t="shared" si="64"/>
        <v>0</v>
      </c>
      <c r="BA86" s="72"/>
    </row>
    <row r="87" spans="1:53" s="43" customFormat="1" ht="12.25" hidden="1" customHeight="1">
      <c r="A87" s="141">
        <v>1400</v>
      </c>
      <c r="B87" s="70" t="s">
        <v>171</v>
      </c>
      <c r="C87" s="70"/>
      <c r="D87" s="71"/>
      <c r="E87" s="71">
        <v>0</v>
      </c>
      <c r="F87" s="71"/>
      <c r="G87" s="71">
        <f t="shared" si="53"/>
        <v>0</v>
      </c>
      <c r="H87" s="72"/>
      <c r="I87" s="71"/>
      <c r="J87" s="71">
        <v>0</v>
      </c>
      <c r="K87" s="71"/>
      <c r="L87" s="71">
        <f t="shared" si="54"/>
        <v>0</v>
      </c>
      <c r="M87" s="72"/>
      <c r="N87" s="71">
        <f t="shared" si="55"/>
        <v>0</v>
      </c>
      <c r="O87" s="71">
        <f t="shared" si="55"/>
        <v>0</v>
      </c>
      <c r="P87" s="71"/>
      <c r="Q87" s="71">
        <f t="shared" si="56"/>
        <v>0</v>
      </c>
      <c r="R87" s="72"/>
      <c r="S87" s="71"/>
      <c r="T87" s="71">
        <v>0</v>
      </c>
      <c r="U87" s="71"/>
      <c r="V87" s="71">
        <f t="shared" si="57"/>
        <v>0</v>
      </c>
      <c r="W87" s="72"/>
      <c r="X87" s="71"/>
      <c r="Y87" s="71">
        <v>0</v>
      </c>
      <c r="Z87" s="71"/>
      <c r="AA87" s="71">
        <f t="shared" si="58"/>
        <v>0</v>
      </c>
      <c r="AB87" s="72"/>
      <c r="AC87" s="71">
        <f t="shared" si="59"/>
        <v>0</v>
      </c>
      <c r="AD87" s="71">
        <f t="shared" si="59"/>
        <v>0</v>
      </c>
      <c r="AE87" s="71"/>
      <c r="AF87" s="71">
        <f t="shared" si="60"/>
        <v>0</v>
      </c>
      <c r="AG87" s="72"/>
      <c r="AH87" s="71"/>
      <c r="AI87" s="71">
        <v>0</v>
      </c>
      <c r="AJ87" s="71"/>
      <c r="AK87" s="71">
        <f t="shared" si="61"/>
        <v>0</v>
      </c>
      <c r="AL87" s="72"/>
      <c r="AM87" s="71"/>
      <c r="AN87" s="71">
        <v>0</v>
      </c>
      <c r="AO87" s="71"/>
      <c r="AP87" s="71">
        <f t="shared" si="62"/>
        <v>0</v>
      </c>
      <c r="AQ87" s="72"/>
      <c r="AR87" s="71"/>
      <c r="AS87" s="71">
        <v>0</v>
      </c>
      <c r="AT87" s="71"/>
      <c r="AU87" s="71">
        <f t="shared" si="63"/>
        <v>0</v>
      </c>
      <c r="AV87" s="72"/>
      <c r="AW87" s="71"/>
      <c r="AX87" s="71">
        <v>0</v>
      </c>
      <c r="AY87" s="71"/>
      <c r="AZ87" s="71">
        <f t="shared" si="64"/>
        <v>0</v>
      </c>
      <c r="BA87" s="72"/>
    </row>
    <row r="88" spans="1:53" s="43" customFormat="1" ht="12.25" hidden="1" customHeight="1">
      <c r="A88" s="141">
        <v>1420</v>
      </c>
      <c r="B88" s="70" t="s">
        <v>172</v>
      </c>
      <c r="C88" s="70"/>
      <c r="D88" s="71"/>
      <c r="E88" s="71">
        <v>0</v>
      </c>
      <c r="F88" s="71"/>
      <c r="G88" s="71">
        <f t="shared" si="53"/>
        <v>0</v>
      </c>
      <c r="H88" s="72"/>
      <c r="I88" s="71"/>
      <c r="J88" s="71">
        <v>0</v>
      </c>
      <c r="K88" s="71"/>
      <c r="L88" s="71">
        <f t="shared" si="54"/>
        <v>0</v>
      </c>
      <c r="M88" s="72"/>
      <c r="N88" s="71">
        <f t="shared" si="55"/>
        <v>0</v>
      </c>
      <c r="O88" s="71">
        <f t="shared" si="55"/>
        <v>0</v>
      </c>
      <c r="P88" s="71"/>
      <c r="Q88" s="71">
        <f t="shared" si="56"/>
        <v>0</v>
      </c>
      <c r="R88" s="72"/>
      <c r="S88" s="71"/>
      <c r="T88" s="71">
        <v>0</v>
      </c>
      <c r="U88" s="71"/>
      <c r="V88" s="71">
        <f t="shared" si="57"/>
        <v>0</v>
      </c>
      <c r="W88" s="72"/>
      <c r="X88" s="71"/>
      <c r="Y88" s="71">
        <v>0</v>
      </c>
      <c r="Z88" s="71"/>
      <c r="AA88" s="71">
        <f t="shared" si="58"/>
        <v>0</v>
      </c>
      <c r="AB88" s="72"/>
      <c r="AC88" s="71">
        <f t="shared" si="59"/>
        <v>0</v>
      </c>
      <c r="AD88" s="71">
        <f t="shared" si="59"/>
        <v>0</v>
      </c>
      <c r="AE88" s="71"/>
      <c r="AF88" s="71">
        <f t="shared" si="60"/>
        <v>0</v>
      </c>
      <c r="AG88" s="72"/>
      <c r="AH88" s="71"/>
      <c r="AI88" s="71">
        <v>0</v>
      </c>
      <c r="AJ88" s="71"/>
      <c r="AK88" s="71">
        <f t="shared" si="61"/>
        <v>0</v>
      </c>
      <c r="AL88" s="72"/>
      <c r="AM88" s="71"/>
      <c r="AN88" s="71">
        <v>0</v>
      </c>
      <c r="AO88" s="71"/>
      <c r="AP88" s="71">
        <f t="shared" si="62"/>
        <v>0</v>
      </c>
      <c r="AQ88" s="72"/>
      <c r="AR88" s="71"/>
      <c r="AS88" s="71">
        <v>0</v>
      </c>
      <c r="AT88" s="71"/>
      <c r="AU88" s="71">
        <f t="shared" si="63"/>
        <v>0</v>
      </c>
      <c r="AV88" s="72"/>
      <c r="AW88" s="71"/>
      <c r="AX88" s="71">
        <v>0</v>
      </c>
      <c r="AY88" s="71"/>
      <c r="AZ88" s="71">
        <f t="shared" si="64"/>
        <v>0</v>
      </c>
      <c r="BA88" s="72"/>
    </row>
    <row r="89" spans="1:53" s="43" customFormat="1" ht="12.25" hidden="1" customHeight="1">
      <c r="A89" s="141">
        <v>1500</v>
      </c>
      <c r="B89" s="70" t="s">
        <v>173</v>
      </c>
      <c r="C89" s="70"/>
      <c r="D89" s="71"/>
      <c r="E89" s="71">
        <v>0</v>
      </c>
      <c r="F89" s="71"/>
      <c r="G89" s="71">
        <f t="shared" si="53"/>
        <v>0</v>
      </c>
      <c r="H89" s="72"/>
      <c r="I89" s="71"/>
      <c r="J89" s="71">
        <v>0</v>
      </c>
      <c r="K89" s="71"/>
      <c r="L89" s="71">
        <f t="shared" si="54"/>
        <v>0</v>
      </c>
      <c r="M89" s="72"/>
      <c r="N89" s="71">
        <f t="shared" si="55"/>
        <v>0</v>
      </c>
      <c r="O89" s="71">
        <f t="shared" si="55"/>
        <v>0</v>
      </c>
      <c r="P89" s="71"/>
      <c r="Q89" s="71">
        <f t="shared" si="56"/>
        <v>0</v>
      </c>
      <c r="R89" s="72"/>
      <c r="S89" s="71"/>
      <c r="T89" s="71">
        <v>0</v>
      </c>
      <c r="U89" s="71"/>
      <c r="V89" s="71">
        <f t="shared" si="57"/>
        <v>0</v>
      </c>
      <c r="W89" s="72"/>
      <c r="X89" s="71"/>
      <c r="Y89" s="71">
        <v>0</v>
      </c>
      <c r="Z89" s="71"/>
      <c r="AA89" s="71">
        <f t="shared" si="58"/>
        <v>0</v>
      </c>
      <c r="AB89" s="72"/>
      <c r="AC89" s="71">
        <f t="shared" si="59"/>
        <v>0</v>
      </c>
      <c r="AD89" s="71">
        <f t="shared" si="59"/>
        <v>0</v>
      </c>
      <c r="AE89" s="71"/>
      <c r="AF89" s="71">
        <f t="shared" si="60"/>
        <v>0</v>
      </c>
      <c r="AG89" s="72"/>
      <c r="AH89" s="71"/>
      <c r="AI89" s="71">
        <v>0</v>
      </c>
      <c r="AJ89" s="71"/>
      <c r="AK89" s="71">
        <f t="shared" si="61"/>
        <v>0</v>
      </c>
      <c r="AL89" s="72"/>
      <c r="AM89" s="71"/>
      <c r="AN89" s="71">
        <v>0</v>
      </c>
      <c r="AO89" s="71"/>
      <c r="AP89" s="71">
        <f t="shared" si="62"/>
        <v>0</v>
      </c>
      <c r="AQ89" s="72"/>
      <c r="AR89" s="71"/>
      <c r="AS89" s="71">
        <v>0</v>
      </c>
      <c r="AT89" s="71"/>
      <c r="AU89" s="71">
        <f t="shared" si="63"/>
        <v>0</v>
      </c>
      <c r="AV89" s="72"/>
      <c r="AW89" s="71"/>
      <c r="AX89" s="71">
        <v>0</v>
      </c>
      <c r="AY89" s="71"/>
      <c r="AZ89" s="71">
        <f t="shared" si="64"/>
        <v>0</v>
      </c>
      <c r="BA89" s="72"/>
    </row>
    <row r="90" spans="1:53" s="43" customFormat="1" ht="12.25" hidden="1" customHeight="1">
      <c r="A90" s="141">
        <v>1600</v>
      </c>
      <c r="B90" s="70" t="s">
        <v>174</v>
      </c>
      <c r="C90" s="70"/>
      <c r="D90" s="71"/>
      <c r="E90" s="71">
        <v>0</v>
      </c>
      <c r="F90" s="71"/>
      <c r="G90" s="71">
        <f t="shared" si="53"/>
        <v>0</v>
      </c>
      <c r="H90" s="72"/>
      <c r="I90" s="71"/>
      <c r="J90" s="71">
        <v>0</v>
      </c>
      <c r="K90" s="71"/>
      <c r="L90" s="71">
        <f t="shared" si="54"/>
        <v>0</v>
      </c>
      <c r="M90" s="72"/>
      <c r="N90" s="71">
        <f t="shared" si="55"/>
        <v>0</v>
      </c>
      <c r="O90" s="71">
        <f t="shared" si="55"/>
        <v>0</v>
      </c>
      <c r="P90" s="71"/>
      <c r="Q90" s="71">
        <f t="shared" si="56"/>
        <v>0</v>
      </c>
      <c r="R90" s="72"/>
      <c r="S90" s="71"/>
      <c r="T90" s="71">
        <v>0</v>
      </c>
      <c r="U90" s="71"/>
      <c r="V90" s="71">
        <f t="shared" si="57"/>
        <v>0</v>
      </c>
      <c r="W90" s="72"/>
      <c r="X90" s="71"/>
      <c r="Y90" s="71">
        <v>0</v>
      </c>
      <c r="Z90" s="71"/>
      <c r="AA90" s="71">
        <f t="shared" si="58"/>
        <v>0</v>
      </c>
      <c r="AB90" s="72"/>
      <c r="AC90" s="71">
        <f t="shared" si="59"/>
        <v>0</v>
      </c>
      <c r="AD90" s="71">
        <f t="shared" si="59"/>
        <v>0</v>
      </c>
      <c r="AE90" s="71"/>
      <c r="AF90" s="71">
        <f t="shared" si="60"/>
        <v>0</v>
      </c>
      <c r="AG90" s="72"/>
      <c r="AH90" s="71"/>
      <c r="AI90" s="71">
        <v>0</v>
      </c>
      <c r="AJ90" s="71"/>
      <c r="AK90" s="71">
        <f t="shared" si="61"/>
        <v>0</v>
      </c>
      <c r="AL90" s="72"/>
      <c r="AM90" s="71"/>
      <c r="AN90" s="71">
        <v>0</v>
      </c>
      <c r="AO90" s="71"/>
      <c r="AP90" s="71">
        <f t="shared" si="62"/>
        <v>0</v>
      </c>
      <c r="AQ90" s="72"/>
      <c r="AR90" s="71"/>
      <c r="AS90" s="71">
        <v>0</v>
      </c>
      <c r="AT90" s="71"/>
      <c r="AU90" s="71">
        <f t="shared" si="63"/>
        <v>0</v>
      </c>
      <c r="AV90" s="72"/>
      <c r="AW90" s="71"/>
      <c r="AX90" s="71">
        <v>0</v>
      </c>
      <c r="AY90" s="71"/>
      <c r="AZ90" s="71">
        <f t="shared" si="64"/>
        <v>0</v>
      </c>
      <c r="BA90" s="72"/>
    </row>
    <row r="91" spans="1:53" s="43" customFormat="1" ht="12.25" hidden="1" customHeight="1">
      <c r="A91" s="141">
        <v>1790</v>
      </c>
      <c r="B91" s="70"/>
      <c r="C91" s="70"/>
      <c r="D91" s="71"/>
      <c r="E91" s="71"/>
      <c r="F91" s="71"/>
      <c r="G91" s="71">
        <f t="shared" si="53"/>
        <v>0</v>
      </c>
      <c r="H91" s="72"/>
      <c r="I91" s="71"/>
      <c r="J91" s="71">
        <v>0</v>
      </c>
      <c r="K91" s="71"/>
      <c r="L91" s="71">
        <f t="shared" si="54"/>
        <v>0</v>
      </c>
      <c r="M91" s="72"/>
      <c r="N91" s="71">
        <f t="shared" si="55"/>
        <v>0</v>
      </c>
      <c r="O91" s="71">
        <f t="shared" si="55"/>
        <v>0</v>
      </c>
      <c r="P91" s="71"/>
      <c r="Q91" s="71">
        <f t="shared" si="56"/>
        <v>0</v>
      </c>
      <c r="R91" s="72"/>
      <c r="S91" s="71"/>
      <c r="T91" s="71"/>
      <c r="U91" s="71"/>
      <c r="V91" s="71">
        <f t="shared" si="57"/>
        <v>0</v>
      </c>
      <c r="W91" s="72"/>
      <c r="X91" s="71"/>
      <c r="Y91" s="71">
        <v>0</v>
      </c>
      <c r="Z91" s="71"/>
      <c r="AA91" s="71">
        <f t="shared" si="58"/>
        <v>0</v>
      </c>
      <c r="AB91" s="72"/>
      <c r="AC91" s="71">
        <f t="shared" si="59"/>
        <v>0</v>
      </c>
      <c r="AD91" s="71">
        <f t="shared" si="59"/>
        <v>0</v>
      </c>
      <c r="AE91" s="71"/>
      <c r="AF91" s="71">
        <f t="shared" si="60"/>
        <v>0</v>
      </c>
      <c r="AG91" s="72"/>
      <c r="AH91" s="71"/>
      <c r="AI91" s="71">
        <v>0</v>
      </c>
      <c r="AJ91" s="71"/>
      <c r="AK91" s="71">
        <f t="shared" si="61"/>
        <v>0</v>
      </c>
      <c r="AL91" s="72"/>
      <c r="AM91" s="71"/>
      <c r="AN91" s="71">
        <v>0</v>
      </c>
      <c r="AO91" s="71"/>
      <c r="AP91" s="71">
        <f t="shared" si="62"/>
        <v>0</v>
      </c>
      <c r="AQ91" s="72"/>
      <c r="AR91" s="71"/>
      <c r="AS91" s="71">
        <v>0</v>
      </c>
      <c r="AT91" s="71"/>
      <c r="AU91" s="71">
        <f t="shared" si="63"/>
        <v>0</v>
      </c>
      <c r="AV91" s="72"/>
      <c r="AW91" s="71"/>
      <c r="AX91" s="71">
        <v>0</v>
      </c>
      <c r="AY91" s="71"/>
      <c r="AZ91" s="71">
        <f t="shared" si="64"/>
        <v>0</v>
      </c>
      <c r="BA91" s="72"/>
    </row>
    <row r="92" spans="1:53" s="43" customFormat="1" ht="12.25" customHeight="1">
      <c r="A92" s="141">
        <v>1900</v>
      </c>
      <c r="B92" s="70" t="s">
        <v>175</v>
      </c>
      <c r="C92" s="70"/>
      <c r="D92" s="71"/>
      <c r="E92" s="71">
        <v>0</v>
      </c>
      <c r="F92" s="71"/>
      <c r="G92" s="71">
        <f t="shared" si="53"/>
        <v>0</v>
      </c>
      <c r="H92" s="72"/>
      <c r="I92" s="71"/>
      <c r="J92" s="71">
        <v>148.54</v>
      </c>
      <c r="K92" s="71"/>
      <c r="L92" s="71">
        <f t="shared" si="54"/>
        <v>148.54</v>
      </c>
      <c r="M92" s="72"/>
      <c r="N92" s="71">
        <f t="shared" si="55"/>
        <v>0</v>
      </c>
      <c r="O92" s="71">
        <f t="shared" si="55"/>
        <v>148.54</v>
      </c>
      <c r="P92" s="71"/>
      <c r="Q92" s="71">
        <f t="shared" si="56"/>
        <v>148.54</v>
      </c>
      <c r="R92" s="72"/>
      <c r="S92" s="71"/>
      <c r="T92" s="71">
        <v>0</v>
      </c>
      <c r="U92" s="71"/>
      <c r="V92" s="71">
        <f t="shared" si="57"/>
        <v>0</v>
      </c>
      <c r="W92" s="72"/>
      <c r="X92" s="71"/>
      <c r="Y92" s="71">
        <v>0</v>
      </c>
      <c r="Z92" s="71"/>
      <c r="AA92" s="71">
        <f t="shared" si="58"/>
        <v>0</v>
      </c>
      <c r="AB92" s="72"/>
      <c r="AC92" s="71">
        <f t="shared" si="59"/>
        <v>0</v>
      </c>
      <c r="AD92" s="71">
        <f t="shared" si="59"/>
        <v>0</v>
      </c>
      <c r="AE92" s="71"/>
      <c r="AF92" s="71">
        <f t="shared" si="60"/>
        <v>0</v>
      </c>
      <c r="AG92" s="72"/>
      <c r="AH92" s="71"/>
      <c r="AI92" s="71">
        <v>0</v>
      </c>
      <c r="AJ92" s="71"/>
      <c r="AK92" s="71">
        <f t="shared" si="61"/>
        <v>0</v>
      </c>
      <c r="AL92" s="72"/>
      <c r="AM92" s="71"/>
      <c r="AN92" s="71">
        <v>0</v>
      </c>
      <c r="AO92" s="71"/>
      <c r="AP92" s="71">
        <f t="shared" si="62"/>
        <v>0</v>
      </c>
      <c r="AQ92" s="72"/>
      <c r="AR92" s="71"/>
      <c r="AS92" s="71">
        <v>0</v>
      </c>
      <c r="AT92" s="71"/>
      <c r="AU92" s="71">
        <f t="shared" si="63"/>
        <v>0</v>
      </c>
      <c r="AV92" s="72"/>
      <c r="AW92" s="71"/>
      <c r="AX92" s="71">
        <v>0</v>
      </c>
      <c r="AY92" s="71"/>
      <c r="AZ92" s="71">
        <f t="shared" si="64"/>
        <v>0</v>
      </c>
      <c r="BA92" s="72"/>
    </row>
    <row r="93" spans="1:53" s="43" customFormat="1" ht="12.25" hidden="1" customHeight="1">
      <c r="A93" s="141">
        <v>1910</v>
      </c>
      <c r="B93" s="70" t="s">
        <v>176</v>
      </c>
      <c r="C93" s="70"/>
      <c r="D93" s="71"/>
      <c r="E93" s="71">
        <v>0</v>
      </c>
      <c r="F93" s="71"/>
      <c r="G93" s="71">
        <f t="shared" si="53"/>
        <v>0</v>
      </c>
      <c r="H93" s="72"/>
      <c r="I93" s="71"/>
      <c r="J93" s="71">
        <v>0</v>
      </c>
      <c r="K93" s="71"/>
      <c r="L93" s="71">
        <f t="shared" si="54"/>
        <v>0</v>
      </c>
      <c r="M93" s="72"/>
      <c r="N93" s="71">
        <f t="shared" si="55"/>
        <v>0</v>
      </c>
      <c r="O93" s="71">
        <f t="shared" si="55"/>
        <v>0</v>
      </c>
      <c r="P93" s="71"/>
      <c r="Q93" s="71">
        <f t="shared" si="56"/>
        <v>0</v>
      </c>
      <c r="R93" s="72"/>
      <c r="S93" s="71"/>
      <c r="T93" s="71">
        <v>0</v>
      </c>
      <c r="U93" s="71"/>
      <c r="V93" s="71">
        <f t="shared" si="57"/>
        <v>0</v>
      </c>
      <c r="W93" s="72"/>
      <c r="X93" s="71"/>
      <c r="Y93" s="71">
        <v>0</v>
      </c>
      <c r="Z93" s="71"/>
      <c r="AA93" s="71">
        <f t="shared" si="58"/>
        <v>0</v>
      </c>
      <c r="AB93" s="72"/>
      <c r="AC93" s="71">
        <f t="shared" si="59"/>
        <v>0</v>
      </c>
      <c r="AD93" s="71">
        <f t="shared" si="59"/>
        <v>0</v>
      </c>
      <c r="AE93" s="71"/>
      <c r="AF93" s="71">
        <f t="shared" si="60"/>
        <v>0</v>
      </c>
      <c r="AG93" s="72"/>
      <c r="AH93" s="71"/>
      <c r="AI93" s="71">
        <v>0</v>
      </c>
      <c r="AJ93" s="71"/>
      <c r="AK93" s="71">
        <f t="shared" si="61"/>
        <v>0</v>
      </c>
      <c r="AL93" s="72"/>
      <c r="AM93" s="71"/>
      <c r="AN93" s="71">
        <v>0</v>
      </c>
      <c r="AO93" s="71"/>
      <c r="AP93" s="71">
        <f t="shared" si="62"/>
        <v>0</v>
      </c>
      <c r="AQ93" s="72"/>
      <c r="AR93" s="71"/>
      <c r="AS93" s="71">
        <v>0</v>
      </c>
      <c r="AT93" s="71"/>
      <c r="AU93" s="71">
        <f t="shared" si="63"/>
        <v>0</v>
      </c>
      <c r="AV93" s="72"/>
      <c r="AW93" s="71"/>
      <c r="AX93" s="71">
        <v>0</v>
      </c>
      <c r="AY93" s="71"/>
      <c r="AZ93" s="71">
        <f t="shared" si="64"/>
        <v>0</v>
      </c>
      <c r="BA93" s="72"/>
    </row>
    <row r="94" spans="1:53" s="43" customFormat="1" ht="12.25" customHeight="1">
      <c r="A94" s="141">
        <v>1920</v>
      </c>
      <c r="B94" s="70" t="s">
        <v>177</v>
      </c>
      <c r="C94" s="70"/>
      <c r="D94" s="71"/>
      <c r="E94" s="71">
        <v>0</v>
      </c>
      <c r="F94" s="71"/>
      <c r="G94" s="71">
        <f t="shared" si="53"/>
        <v>0</v>
      </c>
      <c r="H94" s="72"/>
      <c r="I94" s="71"/>
      <c r="J94" s="71">
        <v>60</v>
      </c>
      <c r="K94" s="71"/>
      <c r="L94" s="71">
        <f t="shared" si="54"/>
        <v>60</v>
      </c>
      <c r="M94" s="72"/>
      <c r="N94" s="71">
        <f t="shared" si="55"/>
        <v>0</v>
      </c>
      <c r="O94" s="71">
        <f t="shared" si="55"/>
        <v>60</v>
      </c>
      <c r="P94" s="71"/>
      <c r="Q94" s="71">
        <f t="shared" si="56"/>
        <v>60</v>
      </c>
      <c r="R94" s="72"/>
      <c r="S94" s="71"/>
      <c r="T94" s="71">
        <v>0</v>
      </c>
      <c r="U94" s="71"/>
      <c r="V94" s="71">
        <f t="shared" si="57"/>
        <v>0</v>
      </c>
      <c r="W94" s="72"/>
      <c r="X94" s="71"/>
      <c r="Y94" s="71">
        <v>0</v>
      </c>
      <c r="Z94" s="71"/>
      <c r="AA94" s="71">
        <f t="shared" si="58"/>
        <v>0</v>
      </c>
      <c r="AB94" s="72"/>
      <c r="AC94" s="71">
        <f t="shared" si="59"/>
        <v>0</v>
      </c>
      <c r="AD94" s="71">
        <f t="shared" si="59"/>
        <v>0</v>
      </c>
      <c r="AE94" s="71"/>
      <c r="AF94" s="71">
        <f t="shared" si="60"/>
        <v>0</v>
      </c>
      <c r="AG94" s="72"/>
      <c r="AH94" s="71"/>
      <c r="AI94" s="71">
        <v>0</v>
      </c>
      <c r="AJ94" s="71"/>
      <c r="AK94" s="71">
        <f t="shared" si="61"/>
        <v>0</v>
      </c>
      <c r="AL94" s="72"/>
      <c r="AM94" s="71"/>
      <c r="AN94" s="71">
        <v>0</v>
      </c>
      <c r="AO94" s="71"/>
      <c r="AP94" s="71">
        <f t="shared" si="62"/>
        <v>0</v>
      </c>
      <c r="AQ94" s="72"/>
      <c r="AR94" s="71"/>
      <c r="AS94" s="71">
        <v>0</v>
      </c>
      <c r="AT94" s="71"/>
      <c r="AU94" s="71">
        <f t="shared" si="63"/>
        <v>0</v>
      </c>
      <c r="AV94" s="72"/>
      <c r="AW94" s="71"/>
      <c r="AX94" s="71">
        <v>0</v>
      </c>
      <c r="AY94" s="71"/>
      <c r="AZ94" s="71">
        <f t="shared" si="64"/>
        <v>0</v>
      </c>
      <c r="BA94" s="72"/>
    </row>
    <row r="95" spans="1:53" s="43" customFormat="1" ht="12.25" hidden="1" customHeight="1">
      <c r="A95" s="141">
        <v>1925</v>
      </c>
      <c r="B95" s="70" t="s">
        <v>178</v>
      </c>
      <c r="C95" s="70"/>
      <c r="D95" s="71"/>
      <c r="E95" s="71">
        <v>0</v>
      </c>
      <c r="F95" s="71"/>
      <c r="G95" s="71">
        <f t="shared" si="53"/>
        <v>0</v>
      </c>
      <c r="H95" s="72"/>
      <c r="I95" s="71"/>
      <c r="J95" s="71">
        <v>0</v>
      </c>
      <c r="K95" s="71"/>
      <c r="L95" s="71">
        <f t="shared" si="54"/>
        <v>0</v>
      </c>
      <c r="M95" s="72"/>
      <c r="N95" s="71">
        <f t="shared" si="55"/>
        <v>0</v>
      </c>
      <c r="O95" s="71">
        <f t="shared" si="55"/>
        <v>0</v>
      </c>
      <c r="P95" s="71"/>
      <c r="Q95" s="71">
        <f t="shared" si="56"/>
        <v>0</v>
      </c>
      <c r="R95" s="72"/>
      <c r="S95" s="71"/>
      <c r="T95" s="71">
        <v>0</v>
      </c>
      <c r="U95" s="71"/>
      <c r="V95" s="71">
        <f t="shared" si="57"/>
        <v>0</v>
      </c>
      <c r="W95" s="72"/>
      <c r="X95" s="71"/>
      <c r="Y95" s="71">
        <v>0</v>
      </c>
      <c r="Z95" s="71"/>
      <c r="AA95" s="71">
        <f t="shared" si="58"/>
        <v>0</v>
      </c>
      <c r="AB95" s="72"/>
      <c r="AC95" s="71">
        <f t="shared" si="59"/>
        <v>0</v>
      </c>
      <c r="AD95" s="71">
        <f t="shared" si="59"/>
        <v>0</v>
      </c>
      <c r="AE95" s="71"/>
      <c r="AF95" s="71">
        <f t="shared" si="60"/>
        <v>0</v>
      </c>
      <c r="AG95" s="72"/>
      <c r="AH95" s="71"/>
      <c r="AI95" s="71">
        <v>0</v>
      </c>
      <c r="AJ95" s="71"/>
      <c r="AK95" s="71">
        <f t="shared" si="61"/>
        <v>0</v>
      </c>
      <c r="AL95" s="72"/>
      <c r="AM95" s="71"/>
      <c r="AN95" s="71">
        <v>0</v>
      </c>
      <c r="AO95" s="71"/>
      <c r="AP95" s="71">
        <f t="shared" si="62"/>
        <v>0</v>
      </c>
      <c r="AQ95" s="72"/>
      <c r="AR95" s="71"/>
      <c r="AS95" s="71">
        <v>0</v>
      </c>
      <c r="AT95" s="71"/>
      <c r="AU95" s="71">
        <f t="shared" si="63"/>
        <v>0</v>
      </c>
      <c r="AV95" s="72"/>
      <c r="AW95" s="71"/>
      <c r="AX95" s="71">
        <v>0</v>
      </c>
      <c r="AY95" s="71"/>
      <c r="AZ95" s="71">
        <f t="shared" si="64"/>
        <v>0</v>
      </c>
      <c r="BA95" s="72"/>
    </row>
    <row r="96" spans="1:53" s="43" customFormat="1" ht="12.25" hidden="1" customHeight="1">
      <c r="A96" s="141">
        <v>1930</v>
      </c>
      <c r="B96" s="70" t="s">
        <v>179</v>
      </c>
      <c r="C96" s="70"/>
      <c r="D96" s="71"/>
      <c r="E96" s="71">
        <v>0</v>
      </c>
      <c r="F96" s="71"/>
      <c r="G96" s="71">
        <f t="shared" si="53"/>
        <v>0</v>
      </c>
      <c r="H96" s="72"/>
      <c r="I96" s="71"/>
      <c r="J96" s="71">
        <v>0</v>
      </c>
      <c r="K96" s="71"/>
      <c r="L96" s="71">
        <f t="shared" si="54"/>
        <v>0</v>
      </c>
      <c r="M96" s="72"/>
      <c r="N96" s="71">
        <f t="shared" si="55"/>
        <v>0</v>
      </c>
      <c r="O96" s="71">
        <f t="shared" si="55"/>
        <v>0</v>
      </c>
      <c r="P96" s="71"/>
      <c r="Q96" s="71">
        <f t="shared" si="56"/>
        <v>0</v>
      </c>
      <c r="R96" s="72"/>
      <c r="S96" s="71"/>
      <c r="T96" s="71">
        <v>0</v>
      </c>
      <c r="U96" s="71"/>
      <c r="V96" s="71">
        <f t="shared" si="57"/>
        <v>0</v>
      </c>
      <c r="W96" s="72"/>
      <c r="X96" s="71"/>
      <c r="Y96" s="71">
        <v>0</v>
      </c>
      <c r="Z96" s="71"/>
      <c r="AA96" s="71">
        <f t="shared" si="58"/>
        <v>0</v>
      </c>
      <c r="AB96" s="72"/>
      <c r="AC96" s="71">
        <f t="shared" si="59"/>
        <v>0</v>
      </c>
      <c r="AD96" s="71">
        <f t="shared" si="59"/>
        <v>0</v>
      </c>
      <c r="AE96" s="71"/>
      <c r="AF96" s="71">
        <f t="shared" si="60"/>
        <v>0</v>
      </c>
      <c r="AG96" s="72"/>
      <c r="AH96" s="71"/>
      <c r="AI96" s="71">
        <v>0</v>
      </c>
      <c r="AJ96" s="71"/>
      <c r="AK96" s="71">
        <f t="shared" si="61"/>
        <v>0</v>
      </c>
      <c r="AL96" s="72"/>
      <c r="AM96" s="71"/>
      <c r="AN96" s="71">
        <v>0</v>
      </c>
      <c r="AO96" s="71"/>
      <c r="AP96" s="71">
        <f t="shared" si="62"/>
        <v>0</v>
      </c>
      <c r="AQ96" s="72"/>
      <c r="AR96" s="71"/>
      <c r="AS96" s="71">
        <v>0</v>
      </c>
      <c r="AT96" s="71"/>
      <c r="AU96" s="71">
        <f t="shared" si="63"/>
        <v>0</v>
      </c>
      <c r="AV96" s="72"/>
      <c r="AW96" s="71"/>
      <c r="AX96" s="71">
        <v>0</v>
      </c>
      <c r="AY96" s="71"/>
      <c r="AZ96" s="71">
        <f t="shared" si="64"/>
        <v>0</v>
      </c>
      <c r="BA96" s="72"/>
    </row>
    <row r="97" spans="1:53" s="43" customFormat="1" ht="12.25" hidden="1" customHeight="1">
      <c r="A97" s="141">
        <v>1980</v>
      </c>
      <c r="B97" s="70" t="s">
        <v>180</v>
      </c>
      <c r="C97" s="70"/>
      <c r="D97" s="71"/>
      <c r="E97" s="71">
        <v>0</v>
      </c>
      <c r="F97" s="71"/>
      <c r="G97" s="71">
        <f t="shared" si="53"/>
        <v>0</v>
      </c>
      <c r="H97" s="72"/>
      <c r="I97" s="71"/>
      <c r="J97" s="71">
        <v>0</v>
      </c>
      <c r="K97" s="71"/>
      <c r="L97" s="71">
        <f t="shared" si="54"/>
        <v>0</v>
      </c>
      <c r="M97" s="72"/>
      <c r="N97" s="71">
        <f t="shared" si="55"/>
        <v>0</v>
      </c>
      <c r="O97" s="71">
        <f t="shared" si="55"/>
        <v>0</v>
      </c>
      <c r="P97" s="71"/>
      <c r="Q97" s="71">
        <f t="shared" si="56"/>
        <v>0</v>
      </c>
      <c r="R97" s="72"/>
      <c r="S97" s="71"/>
      <c r="T97" s="71">
        <v>0</v>
      </c>
      <c r="U97" s="71"/>
      <c r="V97" s="71">
        <f t="shared" si="57"/>
        <v>0</v>
      </c>
      <c r="W97" s="72"/>
      <c r="X97" s="71"/>
      <c r="Y97" s="71">
        <v>0</v>
      </c>
      <c r="Z97" s="71"/>
      <c r="AA97" s="71">
        <f t="shared" si="58"/>
        <v>0</v>
      </c>
      <c r="AB97" s="72"/>
      <c r="AC97" s="71">
        <f t="shared" si="59"/>
        <v>0</v>
      </c>
      <c r="AD97" s="71">
        <f t="shared" si="59"/>
        <v>0</v>
      </c>
      <c r="AE97" s="71"/>
      <c r="AF97" s="71">
        <f t="shared" si="60"/>
        <v>0</v>
      </c>
      <c r="AG97" s="72"/>
      <c r="AH97" s="71"/>
      <c r="AI97" s="71">
        <v>0</v>
      </c>
      <c r="AJ97" s="71"/>
      <c r="AK97" s="71">
        <f t="shared" si="61"/>
        <v>0</v>
      </c>
      <c r="AL97" s="72"/>
      <c r="AM97" s="71"/>
      <c r="AN97" s="71">
        <v>0</v>
      </c>
      <c r="AO97" s="71"/>
      <c r="AP97" s="71">
        <f t="shared" si="62"/>
        <v>0</v>
      </c>
      <c r="AQ97" s="72"/>
      <c r="AR97" s="71"/>
      <c r="AS97" s="71">
        <v>0</v>
      </c>
      <c r="AT97" s="71"/>
      <c r="AU97" s="71">
        <f t="shared" si="63"/>
        <v>0</v>
      </c>
      <c r="AV97" s="72"/>
      <c r="AW97" s="71"/>
      <c r="AX97" s="71">
        <v>0</v>
      </c>
      <c r="AY97" s="71"/>
      <c r="AZ97" s="71">
        <f t="shared" si="64"/>
        <v>0</v>
      </c>
      <c r="BA97" s="72"/>
    </row>
    <row r="98" spans="1:53" s="43" customFormat="1" ht="12.25" hidden="1" customHeight="1">
      <c r="A98" s="141">
        <v>1990</v>
      </c>
      <c r="B98" s="70" t="s">
        <v>181</v>
      </c>
      <c r="C98" s="70"/>
      <c r="D98" s="71"/>
      <c r="E98" s="71">
        <v>0</v>
      </c>
      <c r="F98" s="71"/>
      <c r="G98" s="71">
        <f t="shared" si="53"/>
        <v>0</v>
      </c>
      <c r="H98" s="72"/>
      <c r="I98" s="71"/>
      <c r="J98" s="71">
        <v>0</v>
      </c>
      <c r="K98" s="71"/>
      <c r="L98" s="71">
        <f t="shared" si="54"/>
        <v>0</v>
      </c>
      <c r="M98" s="72"/>
      <c r="N98" s="71">
        <f t="shared" si="55"/>
        <v>0</v>
      </c>
      <c r="O98" s="71">
        <f t="shared" si="55"/>
        <v>0</v>
      </c>
      <c r="P98" s="71"/>
      <c r="Q98" s="71">
        <f t="shared" si="56"/>
        <v>0</v>
      </c>
      <c r="R98" s="72"/>
      <c r="S98" s="71"/>
      <c r="T98" s="71">
        <v>0</v>
      </c>
      <c r="U98" s="71"/>
      <c r="V98" s="71">
        <f t="shared" si="57"/>
        <v>0</v>
      </c>
      <c r="W98" s="72"/>
      <c r="X98" s="71"/>
      <c r="Y98" s="71">
        <v>0</v>
      </c>
      <c r="Z98" s="71"/>
      <c r="AA98" s="71">
        <f t="shared" si="58"/>
        <v>0</v>
      </c>
      <c r="AB98" s="72"/>
      <c r="AC98" s="71">
        <f t="shared" si="59"/>
        <v>0</v>
      </c>
      <c r="AD98" s="71">
        <f t="shared" si="59"/>
        <v>0</v>
      </c>
      <c r="AE98" s="71"/>
      <c r="AF98" s="71">
        <f t="shared" si="60"/>
        <v>0</v>
      </c>
      <c r="AG98" s="72"/>
      <c r="AH98" s="71"/>
      <c r="AI98" s="71">
        <v>0</v>
      </c>
      <c r="AJ98" s="71"/>
      <c r="AK98" s="71">
        <f t="shared" si="61"/>
        <v>0</v>
      </c>
      <c r="AL98" s="72"/>
      <c r="AM98" s="71"/>
      <c r="AN98" s="71">
        <v>0</v>
      </c>
      <c r="AO98" s="71"/>
      <c r="AP98" s="71">
        <f t="shared" si="62"/>
        <v>0</v>
      </c>
      <c r="AQ98" s="72"/>
      <c r="AR98" s="71"/>
      <c r="AS98" s="71">
        <v>0</v>
      </c>
      <c r="AT98" s="71"/>
      <c r="AU98" s="71">
        <f t="shared" si="63"/>
        <v>0</v>
      </c>
      <c r="AV98" s="72"/>
      <c r="AW98" s="71"/>
      <c r="AX98" s="71">
        <v>0</v>
      </c>
      <c r="AY98" s="71"/>
      <c r="AZ98" s="71">
        <f t="shared" si="64"/>
        <v>0</v>
      </c>
      <c r="BA98" s="72"/>
    </row>
    <row r="99" spans="1:53" s="43" customFormat="1" ht="12.25" hidden="1" customHeight="1">
      <c r="A99" s="141">
        <v>1991</v>
      </c>
      <c r="B99" s="70" t="s">
        <v>182</v>
      </c>
      <c r="C99" s="70"/>
      <c r="D99" s="71"/>
      <c r="E99" s="71">
        <v>0</v>
      </c>
      <c r="F99" s="71"/>
      <c r="G99" s="71">
        <f t="shared" si="53"/>
        <v>0</v>
      </c>
      <c r="H99" s="72"/>
      <c r="I99" s="71"/>
      <c r="J99" s="71">
        <v>0</v>
      </c>
      <c r="K99" s="71"/>
      <c r="L99" s="71">
        <f t="shared" si="54"/>
        <v>0</v>
      </c>
      <c r="M99" s="72"/>
      <c r="N99" s="71">
        <f t="shared" si="55"/>
        <v>0</v>
      </c>
      <c r="O99" s="71">
        <f t="shared" si="55"/>
        <v>0</v>
      </c>
      <c r="P99" s="71"/>
      <c r="Q99" s="71">
        <f t="shared" si="56"/>
        <v>0</v>
      </c>
      <c r="R99" s="72"/>
      <c r="S99" s="71"/>
      <c r="T99" s="71">
        <v>0</v>
      </c>
      <c r="U99" s="71"/>
      <c r="V99" s="71">
        <f t="shared" si="57"/>
        <v>0</v>
      </c>
      <c r="W99" s="72"/>
      <c r="X99" s="71"/>
      <c r="Y99" s="71">
        <v>0</v>
      </c>
      <c r="Z99" s="71"/>
      <c r="AA99" s="71">
        <f t="shared" si="58"/>
        <v>0</v>
      </c>
      <c r="AB99" s="72"/>
      <c r="AC99" s="71">
        <f t="shared" si="59"/>
        <v>0</v>
      </c>
      <c r="AD99" s="71">
        <f t="shared" si="59"/>
        <v>0</v>
      </c>
      <c r="AE99" s="71"/>
      <c r="AF99" s="71">
        <f t="shared" si="60"/>
        <v>0</v>
      </c>
      <c r="AG99" s="72"/>
      <c r="AH99" s="71"/>
      <c r="AI99" s="71">
        <v>0</v>
      </c>
      <c r="AJ99" s="71"/>
      <c r="AK99" s="71">
        <f t="shared" si="61"/>
        <v>0</v>
      </c>
      <c r="AL99" s="72"/>
      <c r="AM99" s="71"/>
      <c r="AN99" s="71">
        <v>0</v>
      </c>
      <c r="AO99" s="71"/>
      <c r="AP99" s="71">
        <f t="shared" si="62"/>
        <v>0</v>
      </c>
      <c r="AQ99" s="72"/>
      <c r="AR99" s="71"/>
      <c r="AS99" s="71">
        <v>0</v>
      </c>
      <c r="AT99" s="71"/>
      <c r="AU99" s="71">
        <f t="shared" si="63"/>
        <v>0</v>
      </c>
      <c r="AV99" s="72"/>
      <c r="AW99" s="71"/>
      <c r="AX99" s="71">
        <v>0</v>
      </c>
      <c r="AY99" s="71"/>
      <c r="AZ99" s="71">
        <f t="shared" si="64"/>
        <v>0</v>
      </c>
      <c r="BA99" s="72"/>
    </row>
    <row r="100" spans="1:53" s="43" customFormat="1" ht="12.25" hidden="1" customHeight="1">
      <c r="A100" s="141"/>
      <c r="B100" s="70"/>
      <c r="C100" s="70"/>
      <c r="D100" s="71"/>
      <c r="E100" s="71"/>
      <c r="F100" s="71"/>
      <c r="G100" s="71"/>
      <c r="H100" s="72"/>
      <c r="I100" s="71"/>
      <c r="J100" s="71"/>
      <c r="K100" s="71"/>
      <c r="L100" s="71"/>
      <c r="M100" s="72"/>
      <c r="N100" s="71"/>
      <c r="O100" s="71"/>
      <c r="P100" s="71"/>
      <c r="Q100" s="71"/>
      <c r="R100" s="72"/>
      <c r="S100" s="71"/>
      <c r="T100" s="71"/>
      <c r="U100" s="71"/>
      <c r="V100" s="71"/>
      <c r="W100" s="72"/>
      <c r="X100" s="71"/>
      <c r="Y100" s="71"/>
      <c r="Z100" s="71"/>
      <c r="AA100" s="71"/>
      <c r="AB100" s="72"/>
      <c r="AC100" s="71"/>
      <c r="AD100" s="71"/>
      <c r="AE100" s="71"/>
      <c r="AF100" s="71"/>
      <c r="AG100" s="72"/>
      <c r="AH100" s="71"/>
      <c r="AI100" s="71"/>
      <c r="AJ100" s="71"/>
      <c r="AK100" s="71"/>
      <c r="AL100" s="72"/>
      <c r="AM100" s="71"/>
      <c r="AN100" s="71"/>
      <c r="AO100" s="71"/>
      <c r="AP100" s="71"/>
      <c r="AQ100" s="72"/>
      <c r="AR100" s="71"/>
      <c r="AS100" s="71"/>
      <c r="AT100" s="71"/>
      <c r="AU100" s="71"/>
      <c r="AV100" s="72"/>
      <c r="AW100" s="71"/>
      <c r="AX100" s="71"/>
      <c r="AY100" s="71"/>
      <c r="AZ100" s="71"/>
      <c r="BA100" s="72"/>
    </row>
    <row r="101" spans="1:53" s="43" customFormat="1" ht="12.25" customHeight="1">
      <c r="A101" s="127"/>
      <c r="B101" s="130" t="s">
        <v>470</v>
      </c>
      <c r="C101" s="130"/>
      <c r="D101" s="73">
        <f>SUM(D85:D100)</f>
        <v>0</v>
      </c>
      <c r="E101" s="73">
        <f>SUM(E85:E100)</f>
        <v>0</v>
      </c>
      <c r="F101" s="73"/>
      <c r="G101" s="73">
        <f>SUM(D101:F101)</f>
        <v>0</v>
      </c>
      <c r="H101" s="74"/>
      <c r="I101" s="73">
        <f>SUM(I85:I100)</f>
        <v>0</v>
      </c>
      <c r="J101" s="73">
        <f>SUM(J85:J100)</f>
        <v>208.54</v>
      </c>
      <c r="K101" s="73"/>
      <c r="L101" s="73">
        <f>SUM(I101:K101)</f>
        <v>208.54</v>
      </c>
      <c r="M101" s="74"/>
      <c r="N101" s="73">
        <f>INDEX($I101:$K101,1,MATCH(N$8,$I$8:$K$8,0))-INDEX($D101:$F101,1,MATCH(N$8,$D$8:$F$8,0))</f>
        <v>0</v>
      </c>
      <c r="O101" s="73">
        <f>INDEX($I101:$K101,1,MATCH(O$8,$I$8:$K$8,0))-INDEX($D101:$F101,1,MATCH(O$8,$D$8:$F$8,0))</f>
        <v>208.54</v>
      </c>
      <c r="P101" s="73"/>
      <c r="Q101" s="73">
        <f>SUM(N101:P101)</f>
        <v>208.54</v>
      </c>
      <c r="R101" s="74"/>
      <c r="S101" s="73">
        <f>SUM(S85:S100)</f>
        <v>0</v>
      </c>
      <c r="T101" s="73">
        <f>SUM(T85:T100)</f>
        <v>0</v>
      </c>
      <c r="U101" s="73"/>
      <c r="V101" s="73">
        <f>SUM(S101:U101)</f>
        <v>0</v>
      </c>
      <c r="W101" s="74"/>
      <c r="X101" s="73">
        <f>SUM(X85:X100)</f>
        <v>0</v>
      </c>
      <c r="Y101" s="73">
        <f>SUM(Y85:Y100)</f>
        <v>0</v>
      </c>
      <c r="Z101" s="73"/>
      <c r="AA101" s="73">
        <f>SUM(X101:Z101)</f>
        <v>0</v>
      </c>
      <c r="AB101" s="74"/>
      <c r="AC101" s="73">
        <f>INDEX($X101:$Z101,1,MATCH(AC$8,$X$8:$Z$8,0))-INDEX($S101:$U101,1,MATCH(AC$8,$S$8:$U$8,0))</f>
        <v>0</v>
      </c>
      <c r="AD101" s="73">
        <f>INDEX($X101:$Z101,1,MATCH(AD$8,$X$8:$Z$8,0))-INDEX($S101:$U101,1,MATCH(AD$8,$S$8:$U$8,0))</f>
        <v>0</v>
      </c>
      <c r="AE101" s="73"/>
      <c r="AF101" s="73">
        <f>SUM(AC101:AE101)</f>
        <v>0</v>
      </c>
      <c r="AG101" s="74"/>
      <c r="AH101" s="73">
        <f>SUM(AH85:AH100)</f>
        <v>0</v>
      </c>
      <c r="AI101" s="73">
        <f>SUM(AI85:AI100)</f>
        <v>0</v>
      </c>
      <c r="AJ101" s="73"/>
      <c r="AK101" s="73">
        <f>SUM(AH101:AJ101)</f>
        <v>0</v>
      </c>
      <c r="AL101" s="74"/>
      <c r="AM101" s="73">
        <f>SUM(AM85:AM100)</f>
        <v>0</v>
      </c>
      <c r="AN101" s="73">
        <f>SUM(AN85:AN100)</f>
        <v>0</v>
      </c>
      <c r="AO101" s="73"/>
      <c r="AP101" s="73">
        <f>SUM(AM101:AO101)</f>
        <v>0</v>
      </c>
      <c r="AQ101" s="74"/>
      <c r="AR101" s="73">
        <f>SUM(AR85:AR100)</f>
        <v>0</v>
      </c>
      <c r="AS101" s="73">
        <f>SUM(AS85:AS100)</f>
        <v>0</v>
      </c>
      <c r="AT101" s="73"/>
      <c r="AU101" s="73">
        <f>SUM(AR101:AT101)</f>
        <v>0</v>
      </c>
      <c r="AV101" s="74"/>
      <c r="AW101" s="73">
        <f>SUM(AW85:AW100)</f>
        <v>0</v>
      </c>
      <c r="AX101" s="73">
        <f>SUM(AX85:AX100)</f>
        <v>0</v>
      </c>
      <c r="AY101" s="73"/>
      <c r="AZ101" s="73">
        <f>SUM(AW101:AY101)</f>
        <v>0</v>
      </c>
      <c r="BA101" s="74"/>
    </row>
    <row r="102" spans="1:53" s="43" customFormat="1" ht="12.25" customHeight="1">
      <c r="A102" s="127"/>
      <c r="B102" s="130"/>
      <c r="C102" s="130"/>
      <c r="D102" s="78"/>
      <c r="E102" s="78"/>
      <c r="F102" s="78"/>
      <c r="G102" s="78"/>
      <c r="H102" s="79"/>
      <c r="I102" s="78"/>
      <c r="J102" s="78"/>
      <c r="K102" s="78"/>
      <c r="L102" s="78"/>
      <c r="M102" s="79"/>
      <c r="N102" s="78"/>
      <c r="O102" s="78"/>
      <c r="P102" s="78"/>
      <c r="Q102" s="78"/>
      <c r="R102" s="79"/>
      <c r="S102" s="78"/>
      <c r="T102" s="78"/>
      <c r="U102" s="78"/>
      <c r="V102" s="78"/>
      <c r="W102" s="79"/>
      <c r="X102" s="78"/>
      <c r="Y102" s="78"/>
      <c r="Z102" s="78"/>
      <c r="AA102" s="78"/>
      <c r="AB102" s="79"/>
      <c r="AC102" s="78"/>
      <c r="AD102" s="78"/>
      <c r="AE102" s="78"/>
      <c r="AF102" s="78"/>
      <c r="AG102" s="79"/>
      <c r="AH102" s="78"/>
      <c r="AI102" s="78"/>
      <c r="AJ102" s="78"/>
      <c r="AK102" s="78"/>
      <c r="AL102" s="79"/>
      <c r="AM102" s="78"/>
      <c r="AN102" s="78"/>
      <c r="AO102" s="78"/>
      <c r="AP102" s="78"/>
      <c r="AQ102" s="79"/>
      <c r="AR102" s="78"/>
      <c r="AS102" s="78"/>
      <c r="AT102" s="78"/>
      <c r="AU102" s="78"/>
      <c r="AV102" s="79"/>
      <c r="AW102" s="78"/>
      <c r="AX102" s="78"/>
      <c r="AY102" s="78"/>
      <c r="AZ102" s="78"/>
      <c r="BA102" s="79"/>
    </row>
    <row r="103" spans="1:53" s="43" customFormat="1" ht="12.25" customHeight="1">
      <c r="A103" s="130" t="s">
        <v>118</v>
      </c>
      <c r="D103" s="71"/>
      <c r="E103" s="71"/>
      <c r="F103" s="71"/>
      <c r="G103" s="71"/>
      <c r="H103" s="72"/>
      <c r="I103" s="71"/>
      <c r="J103" s="71"/>
      <c r="K103" s="71"/>
      <c r="L103" s="71"/>
      <c r="M103" s="72"/>
      <c r="N103" s="71"/>
      <c r="O103" s="71"/>
      <c r="P103" s="71"/>
      <c r="Q103" s="71"/>
      <c r="R103" s="72"/>
      <c r="S103" s="71"/>
      <c r="T103" s="71"/>
      <c r="U103" s="71"/>
      <c r="V103" s="71"/>
      <c r="W103" s="72"/>
      <c r="X103" s="71"/>
      <c r="Y103" s="71"/>
      <c r="Z103" s="71"/>
      <c r="AA103" s="71"/>
      <c r="AB103" s="72"/>
      <c r="AC103" s="71"/>
      <c r="AD103" s="71"/>
      <c r="AE103" s="71"/>
      <c r="AF103" s="71"/>
      <c r="AG103" s="72"/>
      <c r="AH103" s="71"/>
      <c r="AI103" s="71"/>
      <c r="AJ103" s="71"/>
      <c r="AK103" s="71"/>
      <c r="AL103" s="72"/>
      <c r="AM103" s="71"/>
      <c r="AN103" s="71"/>
      <c r="AO103" s="71"/>
      <c r="AP103" s="71"/>
      <c r="AQ103" s="72"/>
      <c r="AR103" s="71"/>
      <c r="AS103" s="71"/>
      <c r="AT103" s="71"/>
      <c r="AU103" s="71"/>
      <c r="AV103" s="72"/>
      <c r="AW103" s="71"/>
      <c r="AX103" s="71"/>
      <c r="AY103" s="71"/>
      <c r="AZ103" s="71"/>
      <c r="BA103" s="72"/>
    </row>
    <row r="104" spans="1:53" s="43" customFormat="1" ht="12.25" hidden="1" customHeight="1">
      <c r="A104" s="141" t="s">
        <v>25</v>
      </c>
      <c r="B104" s="70"/>
      <c r="C104" s="70"/>
      <c r="D104" s="71"/>
      <c r="E104" s="71"/>
      <c r="F104" s="71"/>
      <c r="G104" s="71">
        <f>SUM(D104:F104)</f>
        <v>0</v>
      </c>
      <c r="H104" s="72"/>
      <c r="I104" s="71"/>
      <c r="J104" s="71"/>
      <c r="K104" s="71"/>
      <c r="L104" s="71">
        <f>SUM(I104:K104)</f>
        <v>0</v>
      </c>
      <c r="M104" s="72"/>
      <c r="N104" s="71">
        <f t="shared" ref="N104:O108" si="65">INDEX($I104:$K104,1,MATCH(N$8,$I$8:$K$8,0))-INDEX($D104:$F104,1,MATCH(N$8,$D$8:$F$8,0))</f>
        <v>0</v>
      </c>
      <c r="O104" s="71">
        <f t="shared" si="65"/>
        <v>0</v>
      </c>
      <c r="P104" s="71"/>
      <c r="Q104" s="71">
        <f>SUM(N104:P104)</f>
        <v>0</v>
      </c>
      <c r="R104" s="72"/>
      <c r="S104" s="71"/>
      <c r="T104" s="71"/>
      <c r="U104" s="71"/>
      <c r="V104" s="71">
        <f>SUM(S104:U104)</f>
        <v>0</v>
      </c>
      <c r="W104" s="72"/>
      <c r="X104" s="71"/>
      <c r="Y104" s="71"/>
      <c r="Z104" s="71"/>
      <c r="AA104" s="71">
        <f>SUM(X104:Z104)</f>
        <v>0</v>
      </c>
      <c r="AB104" s="72"/>
      <c r="AC104" s="71">
        <f t="shared" ref="AC104:AD108" si="66">INDEX($X104:$Z104,1,MATCH(AC$8,$X$8:$Z$8,0))-INDEX($S104:$U104,1,MATCH(AC$8,$S$8:$U$8,0))</f>
        <v>0</v>
      </c>
      <c r="AD104" s="71">
        <f t="shared" si="66"/>
        <v>0</v>
      </c>
      <c r="AE104" s="71"/>
      <c r="AF104" s="71">
        <f>SUM(AC104:AE104)</f>
        <v>0</v>
      </c>
      <c r="AG104" s="72"/>
      <c r="AH104" s="71"/>
      <c r="AI104" s="71"/>
      <c r="AJ104" s="71"/>
      <c r="AK104" s="71">
        <f>SUM(AH104:AJ104)</f>
        <v>0</v>
      </c>
      <c r="AL104" s="72"/>
      <c r="AM104" s="71"/>
      <c r="AN104" s="71"/>
      <c r="AO104" s="71"/>
      <c r="AP104" s="71">
        <f>SUM(AM104:AO104)</f>
        <v>0</v>
      </c>
      <c r="AQ104" s="72"/>
      <c r="AR104" s="71"/>
      <c r="AS104" s="71"/>
      <c r="AT104" s="71"/>
      <c r="AU104" s="71">
        <f>SUM(AR104:AT104)</f>
        <v>0</v>
      </c>
      <c r="AV104" s="72"/>
      <c r="AW104" s="71"/>
      <c r="AX104" s="71"/>
      <c r="AY104" s="71"/>
      <c r="AZ104" s="71">
        <f>SUM(AW104:AY104)</f>
        <v>0</v>
      </c>
      <c r="BA104" s="72"/>
    </row>
    <row r="105" spans="1:53" s="43" customFormat="1" ht="12.25" hidden="1" customHeight="1">
      <c r="A105" s="141">
        <v>2000</v>
      </c>
      <c r="B105" s="70" t="s">
        <v>118</v>
      </c>
      <c r="C105" s="70"/>
      <c r="D105" s="71"/>
      <c r="E105" s="71">
        <v>0</v>
      </c>
      <c r="F105" s="71"/>
      <c r="G105" s="71">
        <f>SUM(D105:F105)</f>
        <v>0</v>
      </c>
      <c r="H105" s="72"/>
      <c r="I105" s="71"/>
      <c r="J105" s="71">
        <v>0</v>
      </c>
      <c r="K105" s="71"/>
      <c r="L105" s="71">
        <f>SUM(I105:K105)</f>
        <v>0</v>
      </c>
      <c r="M105" s="72"/>
      <c r="N105" s="71">
        <f t="shared" si="65"/>
        <v>0</v>
      </c>
      <c r="O105" s="71">
        <f t="shared" si="65"/>
        <v>0</v>
      </c>
      <c r="P105" s="71"/>
      <c r="Q105" s="71">
        <f>SUM(N105:P105)</f>
        <v>0</v>
      </c>
      <c r="R105" s="72"/>
      <c r="S105" s="71"/>
      <c r="T105" s="71">
        <v>0</v>
      </c>
      <c r="U105" s="71"/>
      <c r="V105" s="71">
        <f>SUM(S105:U105)</f>
        <v>0</v>
      </c>
      <c r="W105" s="72"/>
      <c r="X105" s="71"/>
      <c r="Y105" s="71">
        <v>0</v>
      </c>
      <c r="Z105" s="71"/>
      <c r="AA105" s="71">
        <f>SUM(X105:Z105)</f>
        <v>0</v>
      </c>
      <c r="AB105" s="72"/>
      <c r="AC105" s="71">
        <f t="shared" si="66"/>
        <v>0</v>
      </c>
      <c r="AD105" s="71">
        <f t="shared" si="66"/>
        <v>0</v>
      </c>
      <c r="AE105" s="71"/>
      <c r="AF105" s="71">
        <f>SUM(AC105:AE105)</f>
        <v>0</v>
      </c>
      <c r="AG105" s="72"/>
      <c r="AH105" s="71"/>
      <c r="AI105" s="71">
        <v>0</v>
      </c>
      <c r="AJ105" s="71"/>
      <c r="AK105" s="71">
        <f>SUM(AH105:AJ105)</f>
        <v>0</v>
      </c>
      <c r="AL105" s="72"/>
      <c r="AM105" s="71"/>
      <c r="AN105" s="71">
        <v>0</v>
      </c>
      <c r="AO105" s="71"/>
      <c r="AP105" s="71">
        <f>SUM(AM105:AO105)</f>
        <v>0</v>
      </c>
      <c r="AQ105" s="72"/>
      <c r="AR105" s="71"/>
      <c r="AS105" s="71">
        <v>0</v>
      </c>
      <c r="AT105" s="71"/>
      <c r="AU105" s="71">
        <f>SUM(AR105:AT105)</f>
        <v>0</v>
      </c>
      <c r="AV105" s="72"/>
      <c r="AW105" s="71"/>
      <c r="AX105" s="71">
        <v>0</v>
      </c>
      <c r="AY105" s="71"/>
      <c r="AZ105" s="71">
        <f>SUM(AW105:AY105)</f>
        <v>0</v>
      </c>
      <c r="BA105" s="72"/>
    </row>
    <row r="106" spans="1:53" s="43" customFormat="1" ht="12.25" hidden="1" customHeight="1">
      <c r="A106" s="141">
        <v>2100</v>
      </c>
      <c r="B106" s="70" t="s">
        <v>183</v>
      </c>
      <c r="C106" s="70"/>
      <c r="D106" s="71"/>
      <c r="E106" s="71">
        <v>0</v>
      </c>
      <c r="F106" s="71"/>
      <c r="G106" s="71">
        <f>SUM(D106:F106)</f>
        <v>0</v>
      </c>
      <c r="H106" s="72"/>
      <c r="I106" s="71"/>
      <c r="J106" s="71">
        <v>0</v>
      </c>
      <c r="K106" s="71"/>
      <c r="L106" s="71">
        <f>SUM(I106:K106)</f>
        <v>0</v>
      </c>
      <c r="M106" s="72"/>
      <c r="N106" s="71">
        <f t="shared" si="65"/>
        <v>0</v>
      </c>
      <c r="O106" s="71">
        <f t="shared" si="65"/>
        <v>0</v>
      </c>
      <c r="P106" s="71"/>
      <c r="Q106" s="71">
        <f>SUM(N106:P106)</f>
        <v>0</v>
      </c>
      <c r="R106" s="72"/>
      <c r="S106" s="71"/>
      <c r="T106" s="71">
        <v>0</v>
      </c>
      <c r="U106" s="71"/>
      <c r="V106" s="71">
        <f>SUM(S106:U106)</f>
        <v>0</v>
      </c>
      <c r="W106" s="72"/>
      <c r="X106" s="71"/>
      <c r="Y106" s="71">
        <v>0</v>
      </c>
      <c r="Z106" s="71"/>
      <c r="AA106" s="71">
        <f>SUM(X106:Z106)</f>
        <v>0</v>
      </c>
      <c r="AB106" s="72"/>
      <c r="AC106" s="71">
        <f t="shared" si="66"/>
        <v>0</v>
      </c>
      <c r="AD106" s="71">
        <f t="shared" si="66"/>
        <v>0</v>
      </c>
      <c r="AE106" s="71"/>
      <c r="AF106" s="71">
        <f>SUM(AC106:AE106)</f>
        <v>0</v>
      </c>
      <c r="AG106" s="72"/>
      <c r="AH106" s="71"/>
      <c r="AI106" s="71">
        <v>0</v>
      </c>
      <c r="AJ106" s="71"/>
      <c r="AK106" s="71">
        <f>SUM(AH106:AJ106)</f>
        <v>0</v>
      </c>
      <c r="AL106" s="72"/>
      <c r="AM106" s="71"/>
      <c r="AN106" s="71">
        <v>0</v>
      </c>
      <c r="AO106" s="71"/>
      <c r="AP106" s="71">
        <f>SUM(AM106:AO106)</f>
        <v>0</v>
      </c>
      <c r="AQ106" s="72"/>
      <c r="AR106" s="71"/>
      <c r="AS106" s="71">
        <v>0</v>
      </c>
      <c r="AT106" s="71"/>
      <c r="AU106" s="71">
        <f>SUM(AR106:AT106)</f>
        <v>0</v>
      </c>
      <c r="AV106" s="72"/>
      <c r="AW106" s="71"/>
      <c r="AX106" s="71">
        <v>0</v>
      </c>
      <c r="AY106" s="71"/>
      <c r="AZ106" s="71">
        <f>SUM(AW106:AY106)</f>
        <v>0</v>
      </c>
      <c r="BA106" s="72"/>
    </row>
    <row r="107" spans="1:53" s="43" customFormat="1" ht="12.25" hidden="1" customHeight="1">
      <c r="A107" s="141">
        <v>2200</v>
      </c>
      <c r="B107" s="70" t="s">
        <v>184</v>
      </c>
      <c r="C107" s="70"/>
      <c r="D107" s="71"/>
      <c r="E107" s="71">
        <v>0</v>
      </c>
      <c r="F107" s="71"/>
      <c r="G107" s="71">
        <f>SUM(D107:F107)</f>
        <v>0</v>
      </c>
      <c r="H107" s="72"/>
      <c r="I107" s="71"/>
      <c r="J107" s="71">
        <v>0</v>
      </c>
      <c r="K107" s="71"/>
      <c r="L107" s="71">
        <f>SUM(I107:K107)</f>
        <v>0</v>
      </c>
      <c r="M107" s="72"/>
      <c r="N107" s="71">
        <f t="shared" si="65"/>
        <v>0</v>
      </c>
      <c r="O107" s="71">
        <f t="shared" si="65"/>
        <v>0</v>
      </c>
      <c r="P107" s="71"/>
      <c r="Q107" s="71">
        <f>SUM(N107:P107)</f>
        <v>0</v>
      </c>
      <c r="R107" s="72"/>
      <c r="S107" s="71"/>
      <c r="T107" s="71">
        <v>0</v>
      </c>
      <c r="U107" s="71"/>
      <c r="V107" s="71">
        <f>SUM(S107:U107)</f>
        <v>0</v>
      </c>
      <c r="W107" s="72"/>
      <c r="X107" s="71"/>
      <c r="Y107" s="71">
        <v>0</v>
      </c>
      <c r="Z107" s="71"/>
      <c r="AA107" s="71">
        <f>SUM(X107:Z107)</f>
        <v>0</v>
      </c>
      <c r="AB107" s="72"/>
      <c r="AC107" s="71">
        <f t="shared" si="66"/>
        <v>0</v>
      </c>
      <c r="AD107" s="71">
        <f t="shared" si="66"/>
        <v>0</v>
      </c>
      <c r="AE107" s="71"/>
      <c r="AF107" s="71">
        <f>SUM(AC107:AE107)</f>
        <v>0</v>
      </c>
      <c r="AG107" s="72"/>
      <c r="AH107" s="71"/>
      <c r="AI107" s="71">
        <v>0</v>
      </c>
      <c r="AJ107" s="71"/>
      <c r="AK107" s="71">
        <f>SUM(AH107:AJ107)</f>
        <v>0</v>
      </c>
      <c r="AL107" s="72"/>
      <c r="AM107" s="71"/>
      <c r="AN107" s="71">
        <v>0</v>
      </c>
      <c r="AO107" s="71"/>
      <c r="AP107" s="71">
        <f>SUM(AM107:AO107)</f>
        <v>0</v>
      </c>
      <c r="AQ107" s="72"/>
      <c r="AR107" s="71"/>
      <c r="AS107" s="71">
        <v>0</v>
      </c>
      <c r="AT107" s="71"/>
      <c r="AU107" s="71">
        <f>SUM(AR107:AT107)</f>
        <v>0</v>
      </c>
      <c r="AV107" s="72"/>
      <c r="AW107" s="71"/>
      <c r="AX107" s="71">
        <v>0</v>
      </c>
      <c r="AY107" s="71"/>
      <c r="AZ107" s="71">
        <f>SUM(AW107:AY107)</f>
        <v>0</v>
      </c>
      <c r="BA107" s="72"/>
    </row>
    <row r="108" spans="1:53" s="43" customFormat="1" ht="12.25" hidden="1" customHeight="1">
      <c r="A108" s="141">
        <v>2800</v>
      </c>
      <c r="B108" s="70" t="s">
        <v>185</v>
      </c>
      <c r="C108" s="70"/>
      <c r="D108" s="71"/>
      <c r="E108" s="71">
        <v>0</v>
      </c>
      <c r="F108" s="71"/>
      <c r="G108" s="71">
        <f>SUM(D108:F108)</f>
        <v>0</v>
      </c>
      <c r="H108" s="72"/>
      <c r="I108" s="71"/>
      <c r="J108" s="71">
        <v>0</v>
      </c>
      <c r="K108" s="71"/>
      <c r="L108" s="71">
        <f>SUM(I108:K108)</f>
        <v>0</v>
      </c>
      <c r="M108" s="72"/>
      <c r="N108" s="71">
        <f t="shared" si="65"/>
        <v>0</v>
      </c>
      <c r="O108" s="71">
        <f t="shared" si="65"/>
        <v>0</v>
      </c>
      <c r="P108" s="71"/>
      <c r="Q108" s="71">
        <f>SUM(N108:P108)</f>
        <v>0</v>
      </c>
      <c r="R108" s="72"/>
      <c r="S108" s="71"/>
      <c r="T108" s="71">
        <v>0</v>
      </c>
      <c r="U108" s="71"/>
      <c r="V108" s="71">
        <f>SUM(S108:U108)</f>
        <v>0</v>
      </c>
      <c r="W108" s="72"/>
      <c r="X108" s="71"/>
      <c r="Y108" s="71">
        <v>0</v>
      </c>
      <c r="Z108" s="71"/>
      <c r="AA108" s="71">
        <f>SUM(X108:Z108)</f>
        <v>0</v>
      </c>
      <c r="AB108" s="72"/>
      <c r="AC108" s="71">
        <f t="shared" si="66"/>
        <v>0</v>
      </c>
      <c r="AD108" s="71">
        <f t="shared" si="66"/>
        <v>0</v>
      </c>
      <c r="AE108" s="71"/>
      <c r="AF108" s="71">
        <f>SUM(AC108:AE108)</f>
        <v>0</v>
      </c>
      <c r="AG108" s="72"/>
      <c r="AH108" s="71"/>
      <c r="AI108" s="71">
        <v>0</v>
      </c>
      <c r="AJ108" s="71"/>
      <c r="AK108" s="71">
        <f>SUM(AH108:AJ108)</f>
        <v>0</v>
      </c>
      <c r="AL108" s="72"/>
      <c r="AM108" s="71"/>
      <c r="AN108" s="71">
        <v>0</v>
      </c>
      <c r="AO108" s="71"/>
      <c r="AP108" s="71">
        <f>SUM(AM108:AO108)</f>
        <v>0</v>
      </c>
      <c r="AQ108" s="72"/>
      <c r="AR108" s="71"/>
      <c r="AS108" s="71">
        <v>0</v>
      </c>
      <c r="AT108" s="71"/>
      <c r="AU108" s="71">
        <f>SUM(AR108:AT108)</f>
        <v>0</v>
      </c>
      <c r="AV108" s="72"/>
      <c r="AW108" s="71"/>
      <c r="AX108" s="71">
        <v>0</v>
      </c>
      <c r="AY108" s="71"/>
      <c r="AZ108" s="71">
        <f>SUM(AW108:AY108)</f>
        <v>0</v>
      </c>
      <c r="BA108" s="72"/>
    </row>
    <row r="109" spans="1:53" s="43" customFormat="1" ht="12.25" hidden="1" customHeight="1">
      <c r="A109" s="141"/>
      <c r="B109" s="70"/>
      <c r="C109" s="70"/>
      <c r="D109" s="71"/>
      <c r="E109" s="71"/>
      <c r="F109" s="71"/>
      <c r="G109" s="71"/>
      <c r="H109" s="72"/>
      <c r="I109" s="71"/>
      <c r="J109" s="71"/>
      <c r="K109" s="71"/>
      <c r="L109" s="71"/>
      <c r="M109" s="72"/>
      <c r="N109" s="71"/>
      <c r="O109" s="71"/>
      <c r="P109" s="71"/>
      <c r="Q109" s="71"/>
      <c r="R109" s="72"/>
      <c r="S109" s="71"/>
      <c r="T109" s="71"/>
      <c r="U109" s="71"/>
      <c r="V109" s="71"/>
      <c r="W109" s="72"/>
      <c r="X109" s="71"/>
      <c r="Y109" s="71"/>
      <c r="Z109" s="71"/>
      <c r="AA109" s="71"/>
      <c r="AB109" s="72"/>
      <c r="AC109" s="71"/>
      <c r="AD109" s="71"/>
      <c r="AE109" s="71"/>
      <c r="AF109" s="71"/>
      <c r="AG109" s="72"/>
      <c r="AH109" s="71"/>
      <c r="AI109" s="71"/>
      <c r="AJ109" s="71"/>
      <c r="AK109" s="71"/>
      <c r="AL109" s="72"/>
      <c r="AM109" s="71"/>
      <c r="AN109" s="71"/>
      <c r="AO109" s="71"/>
      <c r="AP109" s="71"/>
      <c r="AQ109" s="72"/>
      <c r="AR109" s="71"/>
      <c r="AS109" s="71"/>
      <c r="AT109" s="71"/>
      <c r="AU109" s="71"/>
      <c r="AV109" s="72"/>
      <c r="AW109" s="71"/>
      <c r="AX109" s="71"/>
      <c r="AY109" s="71"/>
      <c r="AZ109" s="71"/>
      <c r="BA109" s="72"/>
    </row>
    <row r="110" spans="1:53" s="43" customFormat="1" ht="12.25" customHeight="1">
      <c r="A110" s="127"/>
      <c r="B110" s="130" t="s">
        <v>471</v>
      </c>
      <c r="C110" s="130"/>
      <c r="D110" s="73">
        <f>SUM(D104:D109)</f>
        <v>0</v>
      </c>
      <c r="E110" s="73">
        <f>SUM(E104:E109)</f>
        <v>0</v>
      </c>
      <c r="F110" s="73"/>
      <c r="G110" s="73">
        <f>SUM(D110:F110)</f>
        <v>0</v>
      </c>
      <c r="H110" s="74"/>
      <c r="I110" s="73">
        <f>SUM(I104:I109)</f>
        <v>0</v>
      </c>
      <c r="J110" s="73">
        <f>SUM(J104:J109)</f>
        <v>0</v>
      </c>
      <c r="K110" s="73"/>
      <c r="L110" s="73">
        <f>SUM(I110:K110)</f>
        <v>0</v>
      </c>
      <c r="M110" s="74"/>
      <c r="N110" s="73">
        <f>INDEX($I110:$K110,1,MATCH(N$8,$I$8:$K$8,0))-INDEX($D110:$F110,1,MATCH(N$8,$D$8:$F$8,0))</f>
        <v>0</v>
      </c>
      <c r="O110" s="73">
        <f>INDEX($I110:$K110,1,MATCH(O$8,$I$8:$K$8,0))-INDEX($D110:$F110,1,MATCH(O$8,$D$8:$F$8,0))</f>
        <v>0</v>
      </c>
      <c r="P110" s="73"/>
      <c r="Q110" s="73">
        <f>SUM(N110:P110)</f>
        <v>0</v>
      </c>
      <c r="R110" s="74"/>
      <c r="S110" s="73">
        <f>SUM(S104:S109)</f>
        <v>0</v>
      </c>
      <c r="T110" s="73">
        <f>SUM(T104:T109)</f>
        <v>0</v>
      </c>
      <c r="U110" s="73"/>
      <c r="V110" s="73">
        <f>SUM(S110:U110)</f>
        <v>0</v>
      </c>
      <c r="W110" s="74"/>
      <c r="X110" s="73">
        <f>SUM(X104:X109)</f>
        <v>0</v>
      </c>
      <c r="Y110" s="73">
        <f>SUM(Y104:Y109)</f>
        <v>0</v>
      </c>
      <c r="Z110" s="73"/>
      <c r="AA110" s="73">
        <f>SUM(X110:Z110)</f>
        <v>0</v>
      </c>
      <c r="AB110" s="74"/>
      <c r="AC110" s="73">
        <f>INDEX($X110:$Z110,1,MATCH(AC$8,$X$8:$Z$8,0))-INDEX($S110:$U110,1,MATCH(AC$8,$S$8:$U$8,0))</f>
        <v>0</v>
      </c>
      <c r="AD110" s="73">
        <f>INDEX($X110:$Z110,1,MATCH(AD$8,$X$8:$Z$8,0))-INDEX($S110:$U110,1,MATCH(AD$8,$S$8:$U$8,0))</f>
        <v>0</v>
      </c>
      <c r="AE110" s="73"/>
      <c r="AF110" s="73">
        <f>SUM(AC110:AE110)</f>
        <v>0</v>
      </c>
      <c r="AG110" s="74"/>
      <c r="AH110" s="73">
        <f>SUM(AH104:AH109)</f>
        <v>0</v>
      </c>
      <c r="AI110" s="73">
        <f>SUM(AI104:AI109)</f>
        <v>0</v>
      </c>
      <c r="AJ110" s="73"/>
      <c r="AK110" s="73">
        <f>SUM(AH110:AJ110)</f>
        <v>0</v>
      </c>
      <c r="AL110" s="74"/>
      <c r="AM110" s="73">
        <f>SUM(AM104:AM109)</f>
        <v>0</v>
      </c>
      <c r="AN110" s="73">
        <f>SUM(AN104:AN109)</f>
        <v>0</v>
      </c>
      <c r="AO110" s="73"/>
      <c r="AP110" s="73">
        <f>SUM(AM110:AO110)</f>
        <v>0</v>
      </c>
      <c r="AQ110" s="74"/>
      <c r="AR110" s="73">
        <f>SUM(AR104:AR109)</f>
        <v>0</v>
      </c>
      <c r="AS110" s="73">
        <f>SUM(AS104:AS109)</f>
        <v>0</v>
      </c>
      <c r="AT110" s="73"/>
      <c r="AU110" s="73">
        <f>SUM(AR110:AT110)</f>
        <v>0</v>
      </c>
      <c r="AV110" s="74"/>
      <c r="AW110" s="73">
        <f>SUM(AW104:AW109)</f>
        <v>0</v>
      </c>
      <c r="AX110" s="73">
        <f>SUM(AX104:AX109)</f>
        <v>0</v>
      </c>
      <c r="AY110" s="73"/>
      <c r="AZ110" s="73">
        <f>SUM(AW110:AY110)</f>
        <v>0</v>
      </c>
      <c r="BA110" s="74"/>
    </row>
    <row r="111" spans="1:53" s="43" customFormat="1" ht="12.25" customHeight="1">
      <c r="A111" s="52"/>
      <c r="B111" s="75"/>
      <c r="C111" s="75"/>
      <c r="D111" s="71"/>
      <c r="E111" s="71"/>
      <c r="F111" s="71"/>
      <c r="G111" s="71"/>
      <c r="H111" s="72"/>
      <c r="I111" s="71"/>
      <c r="J111" s="71"/>
      <c r="K111" s="71"/>
      <c r="L111" s="71"/>
      <c r="M111" s="72"/>
      <c r="N111" s="71"/>
      <c r="O111" s="71"/>
      <c r="P111" s="71"/>
      <c r="Q111" s="71"/>
      <c r="R111" s="72"/>
      <c r="S111" s="71"/>
      <c r="T111" s="71"/>
      <c r="U111" s="71"/>
      <c r="V111" s="71"/>
      <c r="W111" s="72"/>
      <c r="X111" s="71"/>
      <c r="Y111" s="71"/>
      <c r="Z111" s="71"/>
      <c r="AA111" s="71"/>
      <c r="AB111" s="72"/>
      <c r="AC111" s="71"/>
      <c r="AD111" s="71"/>
      <c r="AE111" s="71"/>
      <c r="AF111" s="71"/>
      <c r="AG111" s="72"/>
      <c r="AH111" s="71"/>
      <c r="AI111" s="71"/>
      <c r="AJ111" s="71"/>
      <c r="AK111" s="71"/>
      <c r="AL111" s="72"/>
      <c r="AM111" s="71"/>
      <c r="AN111" s="71"/>
      <c r="AO111" s="71"/>
      <c r="AP111" s="71"/>
      <c r="AQ111" s="72"/>
      <c r="AR111" s="71"/>
      <c r="AS111" s="71"/>
      <c r="AT111" s="71"/>
      <c r="AU111" s="71"/>
      <c r="AV111" s="72"/>
      <c r="AW111" s="71"/>
      <c r="AX111" s="71"/>
      <c r="AY111" s="71"/>
      <c r="AZ111" s="71"/>
      <c r="BA111" s="72"/>
    </row>
    <row r="112" spans="1:53" s="43" customFormat="1" ht="12.25" customHeight="1">
      <c r="A112" s="130" t="s">
        <v>119</v>
      </c>
      <c r="D112" s="71"/>
      <c r="E112" s="71"/>
      <c r="F112" s="71"/>
      <c r="G112" s="71"/>
      <c r="H112" s="72"/>
      <c r="I112" s="71"/>
      <c r="J112" s="71"/>
      <c r="K112" s="71"/>
      <c r="L112" s="71"/>
      <c r="M112" s="72"/>
      <c r="N112" s="71"/>
      <c r="O112" s="71"/>
      <c r="P112" s="71"/>
      <c r="Q112" s="71"/>
      <c r="R112" s="72"/>
      <c r="S112" s="71"/>
      <c r="T112" s="71"/>
      <c r="U112" s="71"/>
      <c r="V112" s="71"/>
      <c r="W112" s="72"/>
      <c r="X112" s="71"/>
      <c r="Y112" s="71"/>
      <c r="Z112" s="71"/>
      <c r="AA112" s="71"/>
      <c r="AB112" s="72"/>
      <c r="AC112" s="71"/>
      <c r="AD112" s="71"/>
      <c r="AE112" s="71"/>
      <c r="AF112" s="71"/>
      <c r="AG112" s="72"/>
      <c r="AH112" s="71"/>
      <c r="AI112" s="71"/>
      <c r="AJ112" s="71"/>
      <c r="AK112" s="71"/>
      <c r="AL112" s="72"/>
      <c r="AM112" s="71"/>
      <c r="AN112" s="71"/>
      <c r="AO112" s="71"/>
      <c r="AP112" s="71"/>
      <c r="AQ112" s="72"/>
      <c r="AR112" s="71"/>
      <c r="AS112" s="71"/>
      <c r="AT112" s="71"/>
      <c r="AU112" s="71"/>
      <c r="AV112" s="72"/>
      <c r="AW112" s="71"/>
      <c r="AX112" s="71"/>
      <c r="AY112" s="71"/>
      <c r="AZ112" s="71"/>
      <c r="BA112" s="72"/>
    </row>
    <row r="113" spans="1:53" s="43" customFormat="1" ht="12.25" hidden="1" customHeight="1">
      <c r="A113" s="141" t="s">
        <v>25</v>
      </c>
      <c r="B113" s="70"/>
      <c r="C113" s="70"/>
      <c r="D113" s="71"/>
      <c r="E113" s="71"/>
      <c r="F113" s="71"/>
      <c r="G113" s="71">
        <f t="shared" ref="G113:G129" si="67">SUM(D113:F113)</f>
        <v>0</v>
      </c>
      <c r="H113" s="72"/>
      <c r="I113" s="71"/>
      <c r="J113" s="71"/>
      <c r="K113" s="71"/>
      <c r="L113" s="71">
        <f t="shared" ref="L113:L129" si="68">SUM(I113:K113)</f>
        <v>0</v>
      </c>
      <c r="M113" s="72"/>
      <c r="N113" s="71">
        <f t="shared" ref="N113:O129" si="69">INDEX($I113:$K113,1,MATCH(N$8,$I$8:$K$8,0))-INDEX($D113:$F113,1,MATCH(N$8,$D$8:$F$8,0))</f>
        <v>0</v>
      </c>
      <c r="O113" s="71">
        <f t="shared" si="69"/>
        <v>0</v>
      </c>
      <c r="P113" s="71"/>
      <c r="Q113" s="71">
        <f t="shared" ref="Q113:Q129" si="70">SUM(N113:P113)</f>
        <v>0</v>
      </c>
      <c r="R113" s="72"/>
      <c r="S113" s="71"/>
      <c r="T113" s="71"/>
      <c r="U113" s="71"/>
      <c r="V113" s="71">
        <f t="shared" ref="V113:V129" si="71">SUM(S113:U113)</f>
        <v>0</v>
      </c>
      <c r="W113" s="72"/>
      <c r="X113" s="71"/>
      <c r="Y113" s="71"/>
      <c r="Z113" s="71"/>
      <c r="AA113" s="71">
        <f t="shared" ref="AA113:AA129" si="72">SUM(X113:Z113)</f>
        <v>0</v>
      </c>
      <c r="AB113" s="72"/>
      <c r="AC113" s="71">
        <f t="shared" ref="AC113:AD129" si="73">INDEX($X113:$Z113,1,MATCH(AC$8,$X$8:$Z$8,0))-INDEX($S113:$U113,1,MATCH(AC$8,$S$8:$U$8,0))</f>
        <v>0</v>
      </c>
      <c r="AD113" s="71">
        <f t="shared" si="73"/>
        <v>0</v>
      </c>
      <c r="AE113" s="71"/>
      <c r="AF113" s="71">
        <f t="shared" ref="AF113:AF129" si="74">SUM(AC113:AE113)</f>
        <v>0</v>
      </c>
      <c r="AG113" s="72"/>
      <c r="AH113" s="71"/>
      <c r="AI113" s="71"/>
      <c r="AJ113" s="71"/>
      <c r="AK113" s="71">
        <f t="shared" ref="AK113:AK129" si="75">SUM(AH113:AJ113)</f>
        <v>0</v>
      </c>
      <c r="AL113" s="72"/>
      <c r="AM113" s="71"/>
      <c r="AN113" s="71"/>
      <c r="AO113" s="71"/>
      <c r="AP113" s="71">
        <f t="shared" ref="AP113:AP129" si="76">SUM(AM113:AO113)</f>
        <v>0</v>
      </c>
      <c r="AQ113" s="72"/>
      <c r="AR113" s="71"/>
      <c r="AS113" s="71"/>
      <c r="AT113" s="71"/>
      <c r="AU113" s="71">
        <f t="shared" ref="AU113:AU129" si="77">SUM(AR113:AT113)</f>
        <v>0</v>
      </c>
      <c r="AV113" s="72"/>
      <c r="AW113" s="71"/>
      <c r="AX113" s="71"/>
      <c r="AY113" s="71"/>
      <c r="AZ113" s="71">
        <f t="shared" ref="AZ113:AZ129" si="78">SUM(AW113:AY113)</f>
        <v>0</v>
      </c>
      <c r="BA113" s="72"/>
    </row>
    <row r="114" spans="1:53" s="43" customFormat="1" ht="12.25" hidden="1" customHeight="1">
      <c r="A114" s="141">
        <v>3000</v>
      </c>
      <c r="B114" s="70" t="s">
        <v>119</v>
      </c>
      <c r="C114" s="70"/>
      <c r="D114" s="71"/>
      <c r="E114" s="71">
        <v>0</v>
      </c>
      <c r="F114" s="71"/>
      <c r="G114" s="71">
        <f t="shared" si="67"/>
        <v>0</v>
      </c>
      <c r="H114" s="72"/>
      <c r="I114" s="71"/>
      <c r="J114" s="71">
        <v>0</v>
      </c>
      <c r="K114" s="71"/>
      <c r="L114" s="71">
        <f t="shared" si="68"/>
        <v>0</v>
      </c>
      <c r="M114" s="72"/>
      <c r="N114" s="71">
        <f t="shared" si="69"/>
        <v>0</v>
      </c>
      <c r="O114" s="71">
        <f t="shared" si="69"/>
        <v>0</v>
      </c>
      <c r="P114" s="71"/>
      <c r="Q114" s="71">
        <f t="shared" si="70"/>
        <v>0</v>
      </c>
      <c r="R114" s="72"/>
      <c r="S114" s="71"/>
      <c r="T114" s="71">
        <v>0</v>
      </c>
      <c r="U114" s="71"/>
      <c r="V114" s="71">
        <f t="shared" si="71"/>
        <v>0</v>
      </c>
      <c r="W114" s="72"/>
      <c r="X114" s="71"/>
      <c r="Y114" s="71">
        <v>0</v>
      </c>
      <c r="Z114" s="71"/>
      <c r="AA114" s="71">
        <f t="shared" si="72"/>
        <v>0</v>
      </c>
      <c r="AB114" s="72"/>
      <c r="AC114" s="71">
        <f t="shared" si="73"/>
        <v>0</v>
      </c>
      <c r="AD114" s="71">
        <f t="shared" si="73"/>
        <v>0</v>
      </c>
      <c r="AE114" s="71"/>
      <c r="AF114" s="71">
        <f t="shared" si="74"/>
        <v>0</v>
      </c>
      <c r="AG114" s="72"/>
      <c r="AH114" s="71"/>
      <c r="AI114" s="71">
        <v>0</v>
      </c>
      <c r="AJ114" s="71"/>
      <c r="AK114" s="71">
        <f t="shared" si="75"/>
        <v>0</v>
      </c>
      <c r="AL114" s="72"/>
      <c r="AM114" s="71"/>
      <c r="AN114" s="71">
        <v>0</v>
      </c>
      <c r="AO114" s="71"/>
      <c r="AP114" s="71">
        <f t="shared" si="76"/>
        <v>0</v>
      </c>
      <c r="AQ114" s="72"/>
      <c r="AR114" s="71"/>
      <c r="AS114" s="71">
        <v>0</v>
      </c>
      <c r="AT114" s="71"/>
      <c r="AU114" s="71">
        <f t="shared" si="77"/>
        <v>0</v>
      </c>
      <c r="AV114" s="72"/>
      <c r="AW114" s="71"/>
      <c r="AX114" s="71">
        <v>0</v>
      </c>
      <c r="AY114" s="71"/>
      <c r="AZ114" s="71">
        <f t="shared" si="78"/>
        <v>0</v>
      </c>
      <c r="BA114" s="72"/>
    </row>
    <row r="115" spans="1:53" s="43" customFormat="1" ht="12.25" hidden="1" customHeight="1">
      <c r="A115" s="141">
        <v>3100</v>
      </c>
      <c r="B115" s="70" t="s">
        <v>186</v>
      </c>
      <c r="C115" s="70"/>
      <c r="D115" s="71"/>
      <c r="E115" s="71">
        <v>0</v>
      </c>
      <c r="F115" s="71"/>
      <c r="G115" s="71">
        <f t="shared" si="67"/>
        <v>0</v>
      </c>
      <c r="H115" s="72"/>
      <c r="I115" s="71"/>
      <c r="J115" s="71">
        <v>0</v>
      </c>
      <c r="K115" s="71"/>
      <c r="L115" s="71">
        <f t="shared" si="68"/>
        <v>0</v>
      </c>
      <c r="M115" s="72"/>
      <c r="N115" s="71">
        <f t="shared" si="69"/>
        <v>0</v>
      </c>
      <c r="O115" s="71">
        <f t="shared" si="69"/>
        <v>0</v>
      </c>
      <c r="P115" s="71"/>
      <c r="Q115" s="71">
        <f t="shared" si="70"/>
        <v>0</v>
      </c>
      <c r="R115" s="72"/>
      <c r="S115" s="71"/>
      <c r="T115" s="71">
        <v>0</v>
      </c>
      <c r="U115" s="71"/>
      <c r="V115" s="71">
        <f t="shared" si="71"/>
        <v>0</v>
      </c>
      <c r="W115" s="72"/>
      <c r="X115" s="71"/>
      <c r="Y115" s="71">
        <v>0</v>
      </c>
      <c r="Z115" s="71"/>
      <c r="AA115" s="71">
        <f t="shared" si="72"/>
        <v>0</v>
      </c>
      <c r="AB115" s="72"/>
      <c r="AC115" s="71">
        <f t="shared" si="73"/>
        <v>0</v>
      </c>
      <c r="AD115" s="71">
        <f t="shared" si="73"/>
        <v>0</v>
      </c>
      <c r="AE115" s="71"/>
      <c r="AF115" s="71">
        <f t="shared" si="74"/>
        <v>0</v>
      </c>
      <c r="AG115" s="72"/>
      <c r="AH115" s="71"/>
      <c r="AI115" s="71">
        <v>0</v>
      </c>
      <c r="AJ115" s="71"/>
      <c r="AK115" s="71">
        <f t="shared" si="75"/>
        <v>0</v>
      </c>
      <c r="AL115" s="72"/>
      <c r="AM115" s="71"/>
      <c r="AN115" s="71">
        <v>0</v>
      </c>
      <c r="AO115" s="71"/>
      <c r="AP115" s="71">
        <f t="shared" si="76"/>
        <v>0</v>
      </c>
      <c r="AQ115" s="72"/>
      <c r="AR115" s="71"/>
      <c r="AS115" s="71">
        <v>0</v>
      </c>
      <c r="AT115" s="71"/>
      <c r="AU115" s="71">
        <f t="shared" si="77"/>
        <v>0</v>
      </c>
      <c r="AV115" s="72"/>
      <c r="AW115" s="71"/>
      <c r="AX115" s="71">
        <v>0</v>
      </c>
      <c r="AY115" s="71"/>
      <c r="AZ115" s="71">
        <f t="shared" si="78"/>
        <v>0</v>
      </c>
      <c r="BA115" s="72"/>
    </row>
    <row r="116" spans="1:53" s="43" customFormat="1" ht="12.25" hidden="1" customHeight="1">
      <c r="A116" s="141">
        <v>3110</v>
      </c>
      <c r="B116" s="70" t="s">
        <v>187</v>
      </c>
      <c r="C116" s="70"/>
      <c r="D116" s="71"/>
      <c r="E116" s="71">
        <v>0</v>
      </c>
      <c r="F116" s="71"/>
      <c r="G116" s="71">
        <f t="shared" si="67"/>
        <v>0</v>
      </c>
      <c r="H116" s="72"/>
      <c r="I116" s="71"/>
      <c r="J116" s="71">
        <v>0</v>
      </c>
      <c r="K116" s="71"/>
      <c r="L116" s="71">
        <f t="shared" si="68"/>
        <v>0</v>
      </c>
      <c r="M116" s="72"/>
      <c r="N116" s="71">
        <f t="shared" si="69"/>
        <v>0</v>
      </c>
      <c r="O116" s="71">
        <f t="shared" si="69"/>
        <v>0</v>
      </c>
      <c r="P116" s="71"/>
      <c r="Q116" s="71">
        <f t="shared" si="70"/>
        <v>0</v>
      </c>
      <c r="R116" s="72"/>
      <c r="S116" s="71"/>
      <c r="T116" s="71">
        <v>0</v>
      </c>
      <c r="U116" s="71"/>
      <c r="V116" s="71">
        <f t="shared" si="71"/>
        <v>0</v>
      </c>
      <c r="W116" s="72"/>
      <c r="X116" s="71"/>
      <c r="Y116" s="71">
        <v>0</v>
      </c>
      <c r="Z116" s="71"/>
      <c r="AA116" s="71">
        <f t="shared" si="72"/>
        <v>0</v>
      </c>
      <c r="AB116" s="72"/>
      <c r="AC116" s="71">
        <f t="shared" si="73"/>
        <v>0</v>
      </c>
      <c r="AD116" s="71">
        <f t="shared" si="73"/>
        <v>0</v>
      </c>
      <c r="AE116" s="71"/>
      <c r="AF116" s="71">
        <f t="shared" si="74"/>
        <v>0</v>
      </c>
      <c r="AG116" s="72"/>
      <c r="AH116" s="71"/>
      <c r="AI116" s="71">
        <v>0</v>
      </c>
      <c r="AJ116" s="71"/>
      <c r="AK116" s="71">
        <f t="shared" si="75"/>
        <v>0</v>
      </c>
      <c r="AL116" s="72"/>
      <c r="AM116" s="71"/>
      <c r="AN116" s="71">
        <v>0</v>
      </c>
      <c r="AO116" s="71"/>
      <c r="AP116" s="71">
        <f t="shared" si="76"/>
        <v>0</v>
      </c>
      <c r="AQ116" s="72"/>
      <c r="AR116" s="71"/>
      <c r="AS116" s="71">
        <v>0</v>
      </c>
      <c r="AT116" s="71"/>
      <c r="AU116" s="71">
        <f t="shared" si="77"/>
        <v>0</v>
      </c>
      <c r="AV116" s="72"/>
      <c r="AW116" s="71"/>
      <c r="AX116" s="71">
        <v>0</v>
      </c>
      <c r="AY116" s="71"/>
      <c r="AZ116" s="71">
        <f t="shared" si="78"/>
        <v>0</v>
      </c>
      <c r="BA116" s="72"/>
    </row>
    <row r="117" spans="1:53" s="43" customFormat="1" ht="12.25" customHeight="1">
      <c r="A117" s="141">
        <v>3110.201</v>
      </c>
      <c r="B117" s="70" t="s">
        <v>143</v>
      </c>
      <c r="C117" s="70"/>
      <c r="D117" s="71"/>
      <c r="E117" s="71">
        <v>847260</v>
      </c>
      <c r="F117" s="71"/>
      <c r="G117" s="71">
        <f t="shared" si="67"/>
        <v>847260</v>
      </c>
      <c r="H117" s="72"/>
      <c r="I117" s="71"/>
      <c r="J117" s="71">
        <v>0</v>
      </c>
      <c r="K117" s="71"/>
      <c r="L117" s="71">
        <f t="shared" si="68"/>
        <v>0</v>
      </c>
      <c r="M117" s="72"/>
      <c r="N117" s="71">
        <f t="shared" si="69"/>
        <v>0</v>
      </c>
      <c r="O117" s="71">
        <f t="shared" si="69"/>
        <v>-847260</v>
      </c>
      <c r="P117" s="71"/>
      <c r="Q117" s="71">
        <f t="shared" si="70"/>
        <v>-847260</v>
      </c>
      <c r="R117" s="72"/>
      <c r="S117" s="71"/>
      <c r="T117" s="71">
        <v>2618033.4</v>
      </c>
      <c r="U117" s="71"/>
      <c r="V117" s="71">
        <f t="shared" si="71"/>
        <v>2618033.4</v>
      </c>
      <c r="W117" s="72"/>
      <c r="X117" s="71"/>
      <c r="Y117" s="71">
        <v>1551427.2</v>
      </c>
      <c r="Z117" s="71"/>
      <c r="AA117" s="71">
        <f t="shared" si="72"/>
        <v>1551427.2</v>
      </c>
      <c r="AB117" s="72"/>
      <c r="AC117" s="71">
        <f t="shared" si="73"/>
        <v>0</v>
      </c>
      <c r="AD117" s="71">
        <f t="shared" si="73"/>
        <v>-1066606.2</v>
      </c>
      <c r="AE117" s="71"/>
      <c r="AF117" s="71">
        <f t="shared" si="74"/>
        <v>-1066606.2</v>
      </c>
      <c r="AG117" s="72"/>
      <c r="AH117" s="71"/>
      <c r="AI117" s="71">
        <v>2496828.15</v>
      </c>
      <c r="AJ117" s="71"/>
      <c r="AK117" s="71">
        <f t="shared" si="75"/>
        <v>2496828.15</v>
      </c>
      <c r="AL117" s="72"/>
      <c r="AM117" s="71"/>
      <c r="AN117" s="71">
        <v>3343252.8928499999</v>
      </c>
      <c r="AO117" s="71"/>
      <c r="AP117" s="71">
        <f t="shared" si="76"/>
        <v>3343252.8928499999</v>
      </c>
      <c r="AQ117" s="72"/>
      <c r="AR117" s="71"/>
      <c r="AS117" s="71">
        <v>4503104.4733694997</v>
      </c>
      <c r="AT117" s="71"/>
      <c r="AU117" s="71">
        <f t="shared" si="77"/>
        <v>4503104.4733694997</v>
      </c>
      <c r="AV117" s="72"/>
      <c r="AW117" s="71"/>
      <c r="AX117" s="71">
        <v>5456703.0677300999</v>
      </c>
      <c r="AY117" s="71"/>
      <c r="AZ117" s="71">
        <f t="shared" si="78"/>
        <v>5456703.0677300999</v>
      </c>
      <c r="BA117" s="72"/>
    </row>
    <row r="118" spans="1:53" s="43" customFormat="1" ht="12.25" hidden="1" customHeight="1">
      <c r="A118" s="141">
        <v>3110.21</v>
      </c>
      <c r="B118" s="70" t="s">
        <v>188</v>
      </c>
      <c r="C118" s="70"/>
      <c r="D118" s="71"/>
      <c r="E118" s="71">
        <v>0</v>
      </c>
      <c r="F118" s="71"/>
      <c r="G118" s="71">
        <f t="shared" si="67"/>
        <v>0</v>
      </c>
      <c r="H118" s="72"/>
      <c r="I118" s="71"/>
      <c r="J118" s="71">
        <v>0</v>
      </c>
      <c r="K118" s="71"/>
      <c r="L118" s="71">
        <f t="shared" si="68"/>
        <v>0</v>
      </c>
      <c r="M118" s="72"/>
      <c r="N118" s="71">
        <f t="shared" si="69"/>
        <v>0</v>
      </c>
      <c r="O118" s="71">
        <f t="shared" si="69"/>
        <v>0</v>
      </c>
      <c r="P118" s="71"/>
      <c r="Q118" s="71">
        <f t="shared" si="70"/>
        <v>0</v>
      </c>
      <c r="R118" s="72"/>
      <c r="S118" s="71"/>
      <c r="T118" s="71">
        <v>0</v>
      </c>
      <c r="U118" s="71"/>
      <c r="V118" s="71">
        <f t="shared" si="71"/>
        <v>0</v>
      </c>
      <c r="W118" s="72"/>
      <c r="X118" s="71"/>
      <c r="Y118" s="71">
        <v>0</v>
      </c>
      <c r="Z118" s="71"/>
      <c r="AA118" s="71">
        <f t="shared" si="72"/>
        <v>0</v>
      </c>
      <c r="AB118" s="72"/>
      <c r="AC118" s="71">
        <f t="shared" si="73"/>
        <v>0</v>
      </c>
      <c r="AD118" s="71">
        <f t="shared" si="73"/>
        <v>0</v>
      </c>
      <c r="AE118" s="71"/>
      <c r="AF118" s="71">
        <f t="shared" si="74"/>
        <v>0</v>
      </c>
      <c r="AG118" s="72"/>
      <c r="AH118" s="71"/>
      <c r="AI118" s="71">
        <v>0</v>
      </c>
      <c r="AJ118" s="71"/>
      <c r="AK118" s="71">
        <f t="shared" si="75"/>
        <v>0</v>
      </c>
      <c r="AL118" s="72"/>
      <c r="AM118" s="71"/>
      <c r="AN118" s="71">
        <v>0</v>
      </c>
      <c r="AO118" s="71"/>
      <c r="AP118" s="71">
        <f t="shared" si="76"/>
        <v>0</v>
      </c>
      <c r="AQ118" s="72"/>
      <c r="AR118" s="71"/>
      <c r="AS118" s="71">
        <v>0</v>
      </c>
      <c r="AT118" s="71"/>
      <c r="AU118" s="71">
        <f t="shared" si="77"/>
        <v>0</v>
      </c>
      <c r="AV118" s="72"/>
      <c r="AW118" s="71"/>
      <c r="AX118" s="71">
        <v>0</v>
      </c>
      <c r="AY118" s="71"/>
      <c r="AZ118" s="71">
        <f t="shared" si="78"/>
        <v>0</v>
      </c>
      <c r="BA118" s="72"/>
    </row>
    <row r="119" spans="1:53" s="43" customFormat="1" ht="12.25" hidden="1" customHeight="1">
      <c r="A119" s="141">
        <v>3110.2109999999998</v>
      </c>
      <c r="B119" s="70" t="s">
        <v>188</v>
      </c>
      <c r="C119" s="70"/>
      <c r="D119" s="71"/>
      <c r="E119" s="71">
        <v>0</v>
      </c>
      <c r="F119" s="71"/>
      <c r="G119" s="71">
        <f t="shared" si="67"/>
        <v>0</v>
      </c>
      <c r="H119" s="72"/>
      <c r="I119" s="71"/>
      <c r="J119" s="71">
        <v>0</v>
      </c>
      <c r="K119" s="71"/>
      <c r="L119" s="71">
        <f t="shared" si="68"/>
        <v>0</v>
      </c>
      <c r="M119" s="72"/>
      <c r="N119" s="71">
        <f t="shared" si="69"/>
        <v>0</v>
      </c>
      <c r="O119" s="71">
        <f t="shared" si="69"/>
        <v>0</v>
      </c>
      <c r="P119" s="71"/>
      <c r="Q119" s="71">
        <f t="shared" si="70"/>
        <v>0</v>
      </c>
      <c r="R119" s="72"/>
      <c r="S119" s="71"/>
      <c r="T119" s="71">
        <v>0</v>
      </c>
      <c r="U119" s="71"/>
      <c r="V119" s="71">
        <f t="shared" si="71"/>
        <v>0</v>
      </c>
      <c r="W119" s="72"/>
      <c r="X119" s="71"/>
      <c r="Y119" s="71">
        <v>0</v>
      </c>
      <c r="Z119" s="71"/>
      <c r="AA119" s="71">
        <f t="shared" si="72"/>
        <v>0</v>
      </c>
      <c r="AB119" s="72"/>
      <c r="AC119" s="71">
        <f t="shared" si="73"/>
        <v>0</v>
      </c>
      <c r="AD119" s="71">
        <f t="shared" si="73"/>
        <v>0</v>
      </c>
      <c r="AE119" s="71"/>
      <c r="AF119" s="71">
        <f t="shared" si="74"/>
        <v>0</v>
      </c>
      <c r="AG119" s="72"/>
      <c r="AH119" s="71"/>
      <c r="AI119" s="71">
        <v>0</v>
      </c>
      <c r="AJ119" s="71"/>
      <c r="AK119" s="71">
        <f t="shared" si="75"/>
        <v>0</v>
      </c>
      <c r="AL119" s="72"/>
      <c r="AM119" s="71"/>
      <c r="AN119" s="71">
        <v>0</v>
      </c>
      <c r="AO119" s="71"/>
      <c r="AP119" s="71">
        <f t="shared" si="76"/>
        <v>0</v>
      </c>
      <c r="AQ119" s="72"/>
      <c r="AR119" s="71"/>
      <c r="AS119" s="71">
        <v>0</v>
      </c>
      <c r="AT119" s="71"/>
      <c r="AU119" s="71">
        <f t="shared" si="77"/>
        <v>0</v>
      </c>
      <c r="AV119" s="72"/>
      <c r="AW119" s="71"/>
      <c r="AX119" s="71">
        <v>0</v>
      </c>
      <c r="AY119" s="71"/>
      <c r="AZ119" s="71">
        <f t="shared" si="78"/>
        <v>0</v>
      </c>
      <c r="BA119" s="72"/>
    </row>
    <row r="120" spans="1:53" s="43" customFormat="1" ht="12.25" hidden="1" customHeight="1">
      <c r="A120" s="141">
        <v>3110.212</v>
      </c>
      <c r="B120" s="70" t="s">
        <v>188</v>
      </c>
      <c r="C120" s="70"/>
      <c r="D120" s="71"/>
      <c r="E120" s="71">
        <v>0</v>
      </c>
      <c r="F120" s="71"/>
      <c r="G120" s="71">
        <f t="shared" si="67"/>
        <v>0</v>
      </c>
      <c r="H120" s="72"/>
      <c r="I120" s="71"/>
      <c r="J120" s="71">
        <v>0</v>
      </c>
      <c r="K120" s="71"/>
      <c r="L120" s="71">
        <f t="shared" si="68"/>
        <v>0</v>
      </c>
      <c r="M120" s="72"/>
      <c r="N120" s="71">
        <f t="shared" si="69"/>
        <v>0</v>
      </c>
      <c r="O120" s="71">
        <f t="shared" si="69"/>
        <v>0</v>
      </c>
      <c r="P120" s="71"/>
      <c r="Q120" s="71">
        <f t="shared" si="70"/>
        <v>0</v>
      </c>
      <c r="R120" s="72"/>
      <c r="S120" s="71"/>
      <c r="T120" s="71">
        <v>0</v>
      </c>
      <c r="U120" s="71"/>
      <c r="V120" s="71">
        <f t="shared" si="71"/>
        <v>0</v>
      </c>
      <c r="W120" s="72"/>
      <c r="X120" s="71"/>
      <c r="Y120" s="71">
        <v>0</v>
      </c>
      <c r="Z120" s="71"/>
      <c r="AA120" s="71">
        <f t="shared" si="72"/>
        <v>0</v>
      </c>
      <c r="AB120" s="72"/>
      <c r="AC120" s="71">
        <f t="shared" si="73"/>
        <v>0</v>
      </c>
      <c r="AD120" s="71">
        <f t="shared" si="73"/>
        <v>0</v>
      </c>
      <c r="AE120" s="71"/>
      <c r="AF120" s="71">
        <f t="shared" si="74"/>
        <v>0</v>
      </c>
      <c r="AG120" s="72"/>
      <c r="AH120" s="71"/>
      <c r="AI120" s="71">
        <v>0</v>
      </c>
      <c r="AJ120" s="71"/>
      <c r="AK120" s="71">
        <f t="shared" si="75"/>
        <v>0</v>
      </c>
      <c r="AL120" s="72"/>
      <c r="AM120" s="71"/>
      <c r="AN120" s="71">
        <v>0</v>
      </c>
      <c r="AO120" s="71"/>
      <c r="AP120" s="71">
        <f t="shared" si="76"/>
        <v>0</v>
      </c>
      <c r="AQ120" s="72"/>
      <c r="AR120" s="71"/>
      <c r="AS120" s="71">
        <v>0</v>
      </c>
      <c r="AT120" s="71"/>
      <c r="AU120" s="71">
        <f t="shared" si="77"/>
        <v>0</v>
      </c>
      <c r="AV120" s="72"/>
      <c r="AW120" s="71"/>
      <c r="AX120" s="71">
        <v>0</v>
      </c>
      <c r="AY120" s="71"/>
      <c r="AZ120" s="71">
        <f t="shared" si="78"/>
        <v>0</v>
      </c>
      <c r="BA120" s="72"/>
    </row>
    <row r="121" spans="1:53" s="43" customFormat="1" ht="12.25" hidden="1" customHeight="1">
      <c r="A121" s="141">
        <v>3110.2130000000002</v>
      </c>
      <c r="B121" s="70" t="s">
        <v>188</v>
      </c>
      <c r="C121" s="70"/>
      <c r="D121" s="71"/>
      <c r="E121" s="71">
        <v>0</v>
      </c>
      <c r="F121" s="71"/>
      <c r="G121" s="71">
        <f t="shared" si="67"/>
        <v>0</v>
      </c>
      <c r="H121" s="72"/>
      <c r="I121" s="71"/>
      <c r="J121" s="71">
        <v>0</v>
      </c>
      <c r="K121" s="71"/>
      <c r="L121" s="71">
        <f t="shared" si="68"/>
        <v>0</v>
      </c>
      <c r="M121" s="72"/>
      <c r="N121" s="71">
        <f t="shared" si="69"/>
        <v>0</v>
      </c>
      <c r="O121" s="71">
        <f t="shared" si="69"/>
        <v>0</v>
      </c>
      <c r="P121" s="71"/>
      <c r="Q121" s="71">
        <f t="shared" si="70"/>
        <v>0</v>
      </c>
      <c r="R121" s="72"/>
      <c r="S121" s="71"/>
      <c r="T121" s="71">
        <v>0</v>
      </c>
      <c r="U121" s="71"/>
      <c r="V121" s="71">
        <f t="shared" si="71"/>
        <v>0</v>
      </c>
      <c r="W121" s="72"/>
      <c r="X121" s="71"/>
      <c r="Y121" s="71">
        <v>0</v>
      </c>
      <c r="Z121" s="71"/>
      <c r="AA121" s="71">
        <f t="shared" si="72"/>
        <v>0</v>
      </c>
      <c r="AB121" s="72"/>
      <c r="AC121" s="71">
        <f t="shared" si="73"/>
        <v>0</v>
      </c>
      <c r="AD121" s="71">
        <f t="shared" si="73"/>
        <v>0</v>
      </c>
      <c r="AE121" s="71"/>
      <c r="AF121" s="71">
        <f t="shared" si="74"/>
        <v>0</v>
      </c>
      <c r="AG121" s="72"/>
      <c r="AH121" s="71"/>
      <c r="AI121" s="71">
        <v>0</v>
      </c>
      <c r="AJ121" s="71"/>
      <c r="AK121" s="71">
        <f t="shared" si="75"/>
        <v>0</v>
      </c>
      <c r="AL121" s="72"/>
      <c r="AM121" s="71"/>
      <c r="AN121" s="71">
        <v>0</v>
      </c>
      <c r="AO121" s="71"/>
      <c r="AP121" s="71">
        <f t="shared" si="76"/>
        <v>0</v>
      </c>
      <c r="AQ121" s="72"/>
      <c r="AR121" s="71"/>
      <c r="AS121" s="71">
        <v>0</v>
      </c>
      <c r="AT121" s="71"/>
      <c r="AU121" s="71">
        <f t="shared" si="77"/>
        <v>0</v>
      </c>
      <c r="AV121" s="72"/>
      <c r="AW121" s="71"/>
      <c r="AX121" s="71">
        <v>0</v>
      </c>
      <c r="AY121" s="71"/>
      <c r="AZ121" s="71">
        <f t="shared" si="78"/>
        <v>0</v>
      </c>
      <c r="BA121" s="72"/>
    </row>
    <row r="122" spans="1:53" s="43" customFormat="1" ht="12.25" hidden="1" customHeight="1">
      <c r="A122" s="141">
        <v>3115</v>
      </c>
      <c r="B122" s="70" t="s">
        <v>189</v>
      </c>
      <c r="C122" s="70"/>
      <c r="D122" s="71"/>
      <c r="E122" s="71">
        <v>0</v>
      </c>
      <c r="F122" s="71"/>
      <c r="G122" s="71">
        <f t="shared" si="67"/>
        <v>0</v>
      </c>
      <c r="H122" s="72"/>
      <c r="I122" s="71"/>
      <c r="J122" s="71">
        <v>0</v>
      </c>
      <c r="K122" s="71"/>
      <c r="L122" s="71">
        <f t="shared" si="68"/>
        <v>0</v>
      </c>
      <c r="M122" s="72"/>
      <c r="N122" s="71">
        <f t="shared" si="69"/>
        <v>0</v>
      </c>
      <c r="O122" s="71">
        <f t="shared" si="69"/>
        <v>0</v>
      </c>
      <c r="P122" s="71"/>
      <c r="Q122" s="71">
        <f t="shared" si="70"/>
        <v>0</v>
      </c>
      <c r="R122" s="72"/>
      <c r="S122" s="71"/>
      <c r="T122" s="71">
        <v>0</v>
      </c>
      <c r="U122" s="71"/>
      <c r="V122" s="71">
        <f t="shared" si="71"/>
        <v>0</v>
      </c>
      <c r="W122" s="72"/>
      <c r="X122" s="71"/>
      <c r="Y122" s="71">
        <v>0</v>
      </c>
      <c r="Z122" s="71"/>
      <c r="AA122" s="71">
        <f t="shared" si="72"/>
        <v>0</v>
      </c>
      <c r="AB122" s="72"/>
      <c r="AC122" s="71">
        <f t="shared" si="73"/>
        <v>0</v>
      </c>
      <c r="AD122" s="71">
        <f t="shared" si="73"/>
        <v>0</v>
      </c>
      <c r="AE122" s="71"/>
      <c r="AF122" s="71">
        <f t="shared" si="74"/>
        <v>0</v>
      </c>
      <c r="AG122" s="72"/>
      <c r="AH122" s="71"/>
      <c r="AI122" s="71">
        <v>0</v>
      </c>
      <c r="AJ122" s="71"/>
      <c r="AK122" s="71">
        <f t="shared" si="75"/>
        <v>0</v>
      </c>
      <c r="AL122" s="72"/>
      <c r="AM122" s="71"/>
      <c r="AN122" s="71">
        <v>0</v>
      </c>
      <c r="AO122" s="71"/>
      <c r="AP122" s="71">
        <f t="shared" si="76"/>
        <v>0</v>
      </c>
      <c r="AQ122" s="72"/>
      <c r="AR122" s="71"/>
      <c r="AS122" s="71">
        <v>0</v>
      </c>
      <c r="AT122" s="71"/>
      <c r="AU122" s="71">
        <f t="shared" si="77"/>
        <v>0</v>
      </c>
      <c r="AV122" s="72"/>
      <c r="AW122" s="71"/>
      <c r="AX122" s="71">
        <v>0</v>
      </c>
      <c r="AY122" s="71"/>
      <c r="AZ122" s="71">
        <f t="shared" si="78"/>
        <v>0</v>
      </c>
      <c r="BA122" s="72"/>
    </row>
    <row r="123" spans="1:53" s="43" customFormat="1" ht="12.25" hidden="1" customHeight="1">
      <c r="A123" s="141">
        <v>3200</v>
      </c>
      <c r="B123" s="70" t="s">
        <v>190</v>
      </c>
      <c r="C123" s="70"/>
      <c r="D123" s="71"/>
      <c r="E123" s="71">
        <v>0</v>
      </c>
      <c r="F123" s="71"/>
      <c r="G123" s="71">
        <f t="shared" si="67"/>
        <v>0</v>
      </c>
      <c r="H123" s="72"/>
      <c r="I123" s="71"/>
      <c r="J123" s="71">
        <v>0</v>
      </c>
      <c r="K123" s="71"/>
      <c r="L123" s="71">
        <f t="shared" si="68"/>
        <v>0</v>
      </c>
      <c r="M123" s="72"/>
      <c r="N123" s="71">
        <f t="shared" si="69"/>
        <v>0</v>
      </c>
      <c r="O123" s="71">
        <f t="shared" si="69"/>
        <v>0</v>
      </c>
      <c r="P123" s="71"/>
      <c r="Q123" s="71">
        <f t="shared" si="70"/>
        <v>0</v>
      </c>
      <c r="R123" s="72"/>
      <c r="S123" s="71"/>
      <c r="T123" s="71">
        <v>0</v>
      </c>
      <c r="U123" s="71"/>
      <c r="V123" s="71">
        <f t="shared" si="71"/>
        <v>0</v>
      </c>
      <c r="W123" s="72"/>
      <c r="X123" s="71"/>
      <c r="Y123" s="71">
        <v>0</v>
      </c>
      <c r="Z123" s="71"/>
      <c r="AA123" s="71">
        <f t="shared" si="72"/>
        <v>0</v>
      </c>
      <c r="AB123" s="72"/>
      <c r="AC123" s="71">
        <f t="shared" si="73"/>
        <v>0</v>
      </c>
      <c r="AD123" s="71">
        <f t="shared" si="73"/>
        <v>0</v>
      </c>
      <c r="AE123" s="71"/>
      <c r="AF123" s="71">
        <f t="shared" si="74"/>
        <v>0</v>
      </c>
      <c r="AG123" s="72"/>
      <c r="AH123" s="71"/>
      <c r="AI123" s="71">
        <v>0</v>
      </c>
      <c r="AJ123" s="71"/>
      <c r="AK123" s="71">
        <f t="shared" si="75"/>
        <v>0</v>
      </c>
      <c r="AL123" s="72"/>
      <c r="AM123" s="71"/>
      <c r="AN123" s="71">
        <v>0</v>
      </c>
      <c r="AO123" s="71"/>
      <c r="AP123" s="71">
        <f t="shared" si="76"/>
        <v>0</v>
      </c>
      <c r="AQ123" s="72"/>
      <c r="AR123" s="71"/>
      <c r="AS123" s="71">
        <v>0</v>
      </c>
      <c r="AT123" s="71"/>
      <c r="AU123" s="71">
        <f t="shared" si="77"/>
        <v>0</v>
      </c>
      <c r="AV123" s="72"/>
      <c r="AW123" s="71"/>
      <c r="AX123" s="71">
        <v>0</v>
      </c>
      <c r="AY123" s="71"/>
      <c r="AZ123" s="71">
        <f t="shared" si="78"/>
        <v>0</v>
      </c>
      <c r="BA123" s="72"/>
    </row>
    <row r="124" spans="1:53" s="43" customFormat="1" ht="12.25" hidden="1" customHeight="1">
      <c r="A124" s="141">
        <v>3230</v>
      </c>
      <c r="B124" s="70" t="s">
        <v>191</v>
      </c>
      <c r="C124" s="70"/>
      <c r="D124" s="71"/>
      <c r="E124" s="71">
        <v>0</v>
      </c>
      <c r="F124" s="71"/>
      <c r="G124" s="71">
        <f t="shared" si="67"/>
        <v>0</v>
      </c>
      <c r="H124" s="72"/>
      <c r="I124" s="71"/>
      <c r="J124" s="71">
        <v>0</v>
      </c>
      <c r="K124" s="71"/>
      <c r="L124" s="71">
        <f t="shared" si="68"/>
        <v>0</v>
      </c>
      <c r="M124" s="72"/>
      <c r="N124" s="71">
        <f t="shared" si="69"/>
        <v>0</v>
      </c>
      <c r="O124" s="71">
        <f t="shared" si="69"/>
        <v>0</v>
      </c>
      <c r="P124" s="71"/>
      <c r="Q124" s="71">
        <f t="shared" si="70"/>
        <v>0</v>
      </c>
      <c r="R124" s="72"/>
      <c r="S124" s="71"/>
      <c r="T124" s="71">
        <v>0</v>
      </c>
      <c r="U124" s="71"/>
      <c r="V124" s="71">
        <f t="shared" si="71"/>
        <v>0</v>
      </c>
      <c r="W124" s="72"/>
      <c r="X124" s="71"/>
      <c r="Y124" s="71">
        <v>0</v>
      </c>
      <c r="Z124" s="71"/>
      <c r="AA124" s="71">
        <f t="shared" si="72"/>
        <v>0</v>
      </c>
      <c r="AB124" s="72"/>
      <c r="AC124" s="71">
        <f t="shared" si="73"/>
        <v>0</v>
      </c>
      <c r="AD124" s="71">
        <f t="shared" si="73"/>
        <v>0</v>
      </c>
      <c r="AE124" s="71"/>
      <c r="AF124" s="71">
        <f t="shared" si="74"/>
        <v>0</v>
      </c>
      <c r="AG124" s="72"/>
      <c r="AH124" s="71"/>
      <c r="AI124" s="71">
        <v>0</v>
      </c>
      <c r="AJ124" s="71"/>
      <c r="AK124" s="71">
        <f t="shared" si="75"/>
        <v>0</v>
      </c>
      <c r="AL124" s="72"/>
      <c r="AM124" s="71"/>
      <c r="AN124" s="71">
        <v>0</v>
      </c>
      <c r="AO124" s="71"/>
      <c r="AP124" s="71">
        <f t="shared" si="76"/>
        <v>0</v>
      </c>
      <c r="AQ124" s="72"/>
      <c r="AR124" s="71"/>
      <c r="AS124" s="71">
        <v>0</v>
      </c>
      <c r="AT124" s="71"/>
      <c r="AU124" s="71">
        <f t="shared" si="77"/>
        <v>0</v>
      </c>
      <c r="AV124" s="72"/>
      <c r="AW124" s="71"/>
      <c r="AX124" s="71">
        <v>0</v>
      </c>
      <c r="AY124" s="71"/>
      <c r="AZ124" s="71">
        <f t="shared" si="78"/>
        <v>0</v>
      </c>
      <c r="BA124" s="72"/>
    </row>
    <row r="125" spans="1:53" s="43" customFormat="1" ht="12.25" customHeight="1">
      <c r="A125" s="141">
        <v>3254</v>
      </c>
      <c r="B125" s="70" t="s">
        <v>192</v>
      </c>
      <c r="C125" s="70"/>
      <c r="D125" s="71"/>
      <c r="E125" s="71">
        <v>0</v>
      </c>
      <c r="F125" s="71"/>
      <c r="G125" s="71">
        <f t="shared" si="67"/>
        <v>0</v>
      </c>
      <c r="H125" s="72"/>
      <c r="I125" s="71"/>
      <c r="J125" s="71">
        <v>0</v>
      </c>
      <c r="K125" s="71"/>
      <c r="L125" s="71">
        <f t="shared" si="68"/>
        <v>0</v>
      </c>
      <c r="M125" s="72"/>
      <c r="N125" s="71">
        <f t="shared" si="69"/>
        <v>0</v>
      </c>
      <c r="O125" s="71">
        <f t="shared" si="69"/>
        <v>0</v>
      </c>
      <c r="P125" s="71"/>
      <c r="Q125" s="71">
        <f t="shared" si="70"/>
        <v>0</v>
      </c>
      <c r="R125" s="72"/>
      <c r="S125" s="71"/>
      <c r="T125" s="71">
        <v>27618.077650462801</v>
      </c>
      <c r="U125" s="71"/>
      <c r="V125" s="71">
        <f t="shared" si="71"/>
        <v>27618.077650462801</v>
      </c>
      <c r="W125" s="72"/>
      <c r="X125" s="71"/>
      <c r="Y125" s="71">
        <v>0</v>
      </c>
      <c r="Z125" s="71"/>
      <c r="AA125" s="71">
        <f t="shared" si="72"/>
        <v>0</v>
      </c>
      <c r="AB125" s="72"/>
      <c r="AC125" s="71">
        <f t="shared" si="73"/>
        <v>0</v>
      </c>
      <c r="AD125" s="71">
        <f t="shared" si="73"/>
        <v>-27618.077650462801</v>
      </c>
      <c r="AE125" s="71"/>
      <c r="AF125" s="71">
        <f t="shared" si="74"/>
        <v>-27618.077650462801</v>
      </c>
      <c r="AG125" s="72"/>
      <c r="AH125" s="71"/>
      <c r="AI125" s="71">
        <v>50716</v>
      </c>
      <c r="AJ125" s="71"/>
      <c r="AK125" s="71">
        <f t="shared" si="75"/>
        <v>50716</v>
      </c>
      <c r="AL125" s="72"/>
      <c r="AM125" s="71"/>
      <c r="AN125" s="71">
        <v>78528</v>
      </c>
      <c r="AO125" s="71"/>
      <c r="AP125" s="71">
        <f t="shared" si="76"/>
        <v>78528</v>
      </c>
      <c r="AQ125" s="72"/>
      <c r="AR125" s="71"/>
      <c r="AS125" s="71">
        <v>99796</v>
      </c>
      <c r="AT125" s="71"/>
      <c r="AU125" s="71">
        <f t="shared" si="77"/>
        <v>99796</v>
      </c>
      <c r="AV125" s="72"/>
      <c r="AW125" s="71"/>
      <c r="AX125" s="71">
        <v>130880</v>
      </c>
      <c r="AY125" s="71"/>
      <c r="AZ125" s="71">
        <f t="shared" si="78"/>
        <v>130880</v>
      </c>
      <c r="BA125" s="72"/>
    </row>
    <row r="126" spans="1:53" s="43" customFormat="1" ht="12.25" hidden="1" customHeight="1">
      <c r="A126" s="141">
        <v>3255</v>
      </c>
      <c r="B126" s="70" t="s">
        <v>193</v>
      </c>
      <c r="C126" s="70"/>
      <c r="D126" s="71"/>
      <c r="E126" s="71">
        <v>0</v>
      </c>
      <c r="F126" s="71"/>
      <c r="G126" s="71">
        <f t="shared" si="67"/>
        <v>0</v>
      </c>
      <c r="H126" s="72"/>
      <c r="I126" s="71"/>
      <c r="J126" s="71">
        <v>0</v>
      </c>
      <c r="K126" s="71"/>
      <c r="L126" s="71">
        <f t="shared" si="68"/>
        <v>0</v>
      </c>
      <c r="M126" s="72"/>
      <c r="N126" s="71">
        <f t="shared" si="69"/>
        <v>0</v>
      </c>
      <c r="O126" s="71">
        <f t="shared" si="69"/>
        <v>0</v>
      </c>
      <c r="P126" s="71"/>
      <c r="Q126" s="71">
        <f t="shared" si="70"/>
        <v>0</v>
      </c>
      <c r="R126" s="72"/>
      <c r="S126" s="71"/>
      <c r="T126" s="71">
        <v>12300</v>
      </c>
      <c r="U126" s="71"/>
      <c r="V126" s="71">
        <f t="shared" si="71"/>
        <v>12300</v>
      </c>
      <c r="W126" s="72"/>
      <c r="X126" s="71"/>
      <c r="Y126" s="71">
        <v>0</v>
      </c>
      <c r="Z126" s="71"/>
      <c r="AA126" s="71">
        <f t="shared" si="72"/>
        <v>0</v>
      </c>
      <c r="AB126" s="72"/>
      <c r="AC126" s="71">
        <f t="shared" si="73"/>
        <v>0</v>
      </c>
      <c r="AD126" s="71">
        <f t="shared" si="73"/>
        <v>-12300</v>
      </c>
      <c r="AE126" s="71"/>
      <c r="AF126" s="71">
        <f t="shared" si="74"/>
        <v>-12300</v>
      </c>
      <c r="AG126" s="72"/>
      <c r="AH126" s="71"/>
      <c r="AI126" s="71">
        <v>0</v>
      </c>
      <c r="AJ126" s="71"/>
      <c r="AK126" s="71">
        <f t="shared" si="75"/>
        <v>0</v>
      </c>
      <c r="AL126" s="72"/>
      <c r="AM126" s="71"/>
      <c r="AN126" s="71">
        <v>0</v>
      </c>
      <c r="AO126" s="71"/>
      <c r="AP126" s="71">
        <f t="shared" si="76"/>
        <v>0</v>
      </c>
      <c r="AQ126" s="72"/>
      <c r="AR126" s="71"/>
      <c r="AS126" s="71">
        <v>0</v>
      </c>
      <c r="AT126" s="71"/>
      <c r="AU126" s="71">
        <f t="shared" si="77"/>
        <v>0</v>
      </c>
      <c r="AV126" s="72"/>
      <c r="AW126" s="71"/>
      <c r="AX126" s="71">
        <v>0</v>
      </c>
      <c r="AY126" s="71"/>
      <c r="AZ126" s="71">
        <f t="shared" si="78"/>
        <v>0</v>
      </c>
      <c r="BA126" s="72"/>
    </row>
    <row r="127" spans="1:53" s="43" customFormat="1" ht="12.25" hidden="1" customHeight="1">
      <c r="A127" s="141">
        <v>3256</v>
      </c>
      <c r="B127" s="70" t="s">
        <v>146</v>
      </c>
      <c r="C127" s="70"/>
      <c r="D127" s="71"/>
      <c r="E127" s="71">
        <v>0</v>
      </c>
      <c r="F127" s="71"/>
      <c r="G127" s="71">
        <f t="shared" si="67"/>
        <v>0</v>
      </c>
      <c r="H127" s="72"/>
      <c r="I127" s="71"/>
      <c r="J127" s="71">
        <v>0</v>
      </c>
      <c r="K127" s="71"/>
      <c r="L127" s="71">
        <f t="shared" si="68"/>
        <v>0</v>
      </c>
      <c r="M127" s="72"/>
      <c r="N127" s="71">
        <f t="shared" si="69"/>
        <v>0</v>
      </c>
      <c r="O127" s="71">
        <f t="shared" si="69"/>
        <v>0</v>
      </c>
      <c r="P127" s="71"/>
      <c r="Q127" s="71">
        <f t="shared" si="70"/>
        <v>0</v>
      </c>
      <c r="R127" s="72"/>
      <c r="S127" s="71"/>
      <c r="T127" s="71">
        <v>0</v>
      </c>
      <c r="U127" s="71"/>
      <c r="V127" s="71">
        <f t="shared" si="71"/>
        <v>0</v>
      </c>
      <c r="W127" s="72"/>
      <c r="X127" s="71"/>
      <c r="Y127" s="71">
        <v>0</v>
      </c>
      <c r="Z127" s="71"/>
      <c r="AA127" s="71">
        <f t="shared" si="72"/>
        <v>0</v>
      </c>
      <c r="AB127" s="72"/>
      <c r="AC127" s="71">
        <f t="shared" si="73"/>
        <v>0</v>
      </c>
      <c r="AD127" s="71">
        <f t="shared" si="73"/>
        <v>0</v>
      </c>
      <c r="AE127" s="71"/>
      <c r="AF127" s="71">
        <f t="shared" si="74"/>
        <v>0</v>
      </c>
      <c r="AG127" s="72"/>
      <c r="AH127" s="71"/>
      <c r="AI127" s="71">
        <v>0</v>
      </c>
      <c r="AJ127" s="71"/>
      <c r="AK127" s="71">
        <f t="shared" si="75"/>
        <v>0</v>
      </c>
      <c r="AL127" s="72"/>
      <c r="AM127" s="71"/>
      <c r="AN127" s="71">
        <v>0</v>
      </c>
      <c r="AO127" s="71"/>
      <c r="AP127" s="71">
        <f t="shared" si="76"/>
        <v>0</v>
      </c>
      <c r="AQ127" s="72"/>
      <c r="AR127" s="71"/>
      <c r="AS127" s="71">
        <v>0</v>
      </c>
      <c r="AT127" s="71"/>
      <c r="AU127" s="71">
        <f t="shared" si="77"/>
        <v>0</v>
      </c>
      <c r="AV127" s="72"/>
      <c r="AW127" s="71"/>
      <c r="AX127" s="71">
        <v>0</v>
      </c>
      <c r="AY127" s="71"/>
      <c r="AZ127" s="71">
        <f t="shared" si="78"/>
        <v>0</v>
      </c>
      <c r="BA127" s="72"/>
    </row>
    <row r="128" spans="1:53" s="43" customFormat="1" ht="12.25" customHeight="1">
      <c r="A128" s="141">
        <v>3270</v>
      </c>
      <c r="B128" s="70" t="s">
        <v>126</v>
      </c>
      <c r="C128" s="70"/>
      <c r="D128" s="71"/>
      <c r="E128" s="71">
        <v>0</v>
      </c>
      <c r="F128" s="71"/>
      <c r="G128" s="71">
        <f t="shared" si="67"/>
        <v>0</v>
      </c>
      <c r="H128" s="72"/>
      <c r="I128" s="71"/>
      <c r="J128" s="71">
        <v>0</v>
      </c>
      <c r="K128" s="71"/>
      <c r="L128" s="71">
        <f t="shared" si="68"/>
        <v>0</v>
      </c>
      <c r="M128" s="72"/>
      <c r="N128" s="71">
        <f t="shared" si="69"/>
        <v>0</v>
      </c>
      <c r="O128" s="71">
        <f t="shared" si="69"/>
        <v>0</v>
      </c>
      <c r="P128" s="71"/>
      <c r="Q128" s="71">
        <f t="shared" si="70"/>
        <v>0</v>
      </c>
      <c r="R128" s="72"/>
      <c r="S128" s="71"/>
      <c r="T128" s="71">
        <v>48100</v>
      </c>
      <c r="U128" s="71"/>
      <c r="V128" s="71">
        <f t="shared" si="71"/>
        <v>48100</v>
      </c>
      <c r="W128" s="72"/>
      <c r="X128" s="71"/>
      <c r="Y128" s="71">
        <v>0</v>
      </c>
      <c r="Z128" s="71"/>
      <c r="AA128" s="71">
        <f t="shared" si="72"/>
        <v>0</v>
      </c>
      <c r="AB128" s="72"/>
      <c r="AC128" s="71">
        <f t="shared" si="73"/>
        <v>0</v>
      </c>
      <c r="AD128" s="71">
        <f t="shared" si="73"/>
        <v>-48100</v>
      </c>
      <c r="AE128" s="71"/>
      <c r="AF128" s="71">
        <f t="shared" si="74"/>
        <v>-48100</v>
      </c>
      <c r="AG128" s="72"/>
      <c r="AH128" s="71"/>
      <c r="AI128" s="71">
        <v>84992.46084</v>
      </c>
      <c r="AJ128" s="71"/>
      <c r="AK128" s="71">
        <f t="shared" si="75"/>
        <v>84992.46084</v>
      </c>
      <c r="AL128" s="72"/>
      <c r="AM128" s="71"/>
      <c r="AN128" s="71">
        <v>144487.18342799999</v>
      </c>
      <c r="AO128" s="71"/>
      <c r="AP128" s="71">
        <f t="shared" si="76"/>
        <v>144487.18342799999</v>
      </c>
      <c r="AQ128" s="72"/>
      <c r="AR128" s="71"/>
      <c r="AS128" s="71">
        <v>193695.389898336</v>
      </c>
      <c r="AT128" s="71"/>
      <c r="AU128" s="71">
        <f t="shared" si="77"/>
        <v>193695.389898336</v>
      </c>
      <c r="AV128" s="72"/>
      <c r="AW128" s="71"/>
      <c r="AX128" s="71">
        <v>257699.08395169899</v>
      </c>
      <c r="AY128" s="71"/>
      <c r="AZ128" s="71">
        <f t="shared" si="78"/>
        <v>257699.08395169899</v>
      </c>
      <c r="BA128" s="72"/>
    </row>
    <row r="129" spans="1:53" s="43" customFormat="1" ht="12.25" hidden="1" customHeight="1">
      <c r="A129" s="141">
        <v>3800</v>
      </c>
      <c r="B129" s="70" t="s">
        <v>194</v>
      </c>
      <c r="C129" s="70"/>
      <c r="D129" s="71"/>
      <c r="E129" s="71">
        <v>0</v>
      </c>
      <c r="F129" s="71"/>
      <c r="G129" s="71">
        <f t="shared" si="67"/>
        <v>0</v>
      </c>
      <c r="H129" s="72"/>
      <c r="I129" s="71"/>
      <c r="J129" s="71">
        <v>0</v>
      </c>
      <c r="K129" s="71"/>
      <c r="L129" s="71">
        <f t="shared" si="68"/>
        <v>0</v>
      </c>
      <c r="M129" s="72"/>
      <c r="N129" s="71">
        <f t="shared" si="69"/>
        <v>0</v>
      </c>
      <c r="O129" s="71">
        <f t="shared" si="69"/>
        <v>0</v>
      </c>
      <c r="P129" s="71"/>
      <c r="Q129" s="71">
        <f t="shared" si="70"/>
        <v>0</v>
      </c>
      <c r="R129" s="72"/>
      <c r="S129" s="71"/>
      <c r="T129" s="71">
        <v>0</v>
      </c>
      <c r="U129" s="71"/>
      <c r="V129" s="71">
        <f t="shared" si="71"/>
        <v>0</v>
      </c>
      <c r="W129" s="72"/>
      <c r="X129" s="71"/>
      <c r="Y129" s="71">
        <v>0</v>
      </c>
      <c r="Z129" s="71"/>
      <c r="AA129" s="71">
        <f t="shared" si="72"/>
        <v>0</v>
      </c>
      <c r="AB129" s="72"/>
      <c r="AC129" s="71">
        <f t="shared" si="73"/>
        <v>0</v>
      </c>
      <c r="AD129" s="71">
        <f t="shared" si="73"/>
        <v>0</v>
      </c>
      <c r="AE129" s="71"/>
      <c r="AF129" s="71">
        <f t="shared" si="74"/>
        <v>0</v>
      </c>
      <c r="AG129" s="72"/>
      <c r="AH129" s="71"/>
      <c r="AI129" s="71">
        <v>0</v>
      </c>
      <c r="AJ129" s="71"/>
      <c r="AK129" s="71">
        <f t="shared" si="75"/>
        <v>0</v>
      </c>
      <c r="AL129" s="72"/>
      <c r="AM129" s="71"/>
      <c r="AN129" s="71">
        <v>0</v>
      </c>
      <c r="AO129" s="71"/>
      <c r="AP129" s="71">
        <f t="shared" si="76"/>
        <v>0</v>
      </c>
      <c r="AQ129" s="72"/>
      <c r="AR129" s="71"/>
      <c r="AS129" s="71">
        <v>0</v>
      </c>
      <c r="AT129" s="71"/>
      <c r="AU129" s="71">
        <f t="shared" si="77"/>
        <v>0</v>
      </c>
      <c r="AV129" s="72"/>
      <c r="AW129" s="71"/>
      <c r="AX129" s="71">
        <v>0</v>
      </c>
      <c r="AY129" s="71"/>
      <c r="AZ129" s="71">
        <f t="shared" si="78"/>
        <v>0</v>
      </c>
      <c r="BA129" s="72"/>
    </row>
    <row r="130" spans="1:53" s="43" customFormat="1" ht="12.25" hidden="1" customHeight="1">
      <c r="A130" s="141"/>
      <c r="B130" s="70"/>
      <c r="C130" s="70"/>
      <c r="D130" s="71"/>
      <c r="E130" s="71"/>
      <c r="F130" s="71"/>
      <c r="G130" s="71"/>
      <c r="H130" s="72"/>
      <c r="I130" s="71"/>
      <c r="J130" s="71"/>
      <c r="K130" s="71"/>
      <c r="L130" s="71"/>
      <c r="M130" s="72"/>
      <c r="N130" s="71"/>
      <c r="O130" s="71"/>
      <c r="P130" s="71"/>
      <c r="Q130" s="71"/>
      <c r="R130" s="72"/>
      <c r="S130" s="71"/>
      <c r="T130" s="71"/>
      <c r="U130" s="71"/>
      <c r="V130" s="71"/>
      <c r="W130" s="72"/>
      <c r="X130" s="71"/>
      <c r="Y130" s="71"/>
      <c r="Z130" s="71"/>
      <c r="AA130" s="71"/>
      <c r="AB130" s="72"/>
      <c r="AC130" s="71"/>
      <c r="AD130" s="71"/>
      <c r="AE130" s="71"/>
      <c r="AF130" s="71"/>
      <c r="AG130" s="72"/>
      <c r="AH130" s="71"/>
      <c r="AI130" s="71"/>
      <c r="AJ130" s="71"/>
      <c r="AK130" s="71"/>
      <c r="AL130" s="72"/>
      <c r="AM130" s="71"/>
      <c r="AN130" s="71"/>
      <c r="AO130" s="71"/>
      <c r="AP130" s="71"/>
      <c r="AQ130" s="72"/>
      <c r="AR130" s="71"/>
      <c r="AS130" s="71"/>
      <c r="AT130" s="71"/>
      <c r="AU130" s="71"/>
      <c r="AV130" s="72"/>
      <c r="AW130" s="71"/>
      <c r="AX130" s="71"/>
      <c r="AY130" s="71"/>
      <c r="AZ130" s="71"/>
      <c r="BA130" s="72"/>
    </row>
    <row r="131" spans="1:53" s="43" customFormat="1" ht="12.25" customHeight="1">
      <c r="A131" s="127"/>
      <c r="B131" s="130" t="s">
        <v>472</v>
      </c>
      <c r="C131" s="130"/>
      <c r="D131" s="73">
        <f>SUM(D113:D130)</f>
        <v>0</v>
      </c>
      <c r="E131" s="73">
        <f>SUM(E113:E130)</f>
        <v>847260</v>
      </c>
      <c r="F131" s="73"/>
      <c r="G131" s="73">
        <f>SUM(D131:F131)</f>
        <v>847260</v>
      </c>
      <c r="H131" s="74"/>
      <c r="I131" s="73">
        <f>SUM(I113:I130)</f>
        <v>0</v>
      </c>
      <c r="J131" s="73">
        <f>SUM(J113:J130)</f>
        <v>0</v>
      </c>
      <c r="K131" s="73"/>
      <c r="L131" s="73">
        <f>SUM(I131:K131)</f>
        <v>0</v>
      </c>
      <c r="M131" s="74"/>
      <c r="N131" s="73">
        <f>INDEX($I131:$K131,1,MATCH(N$8,$I$8:$K$8,0))-INDEX($D131:$F131,1,MATCH(N$8,$D$8:$F$8,0))</f>
        <v>0</v>
      </c>
      <c r="O131" s="73">
        <f>INDEX($I131:$K131,1,MATCH(O$8,$I$8:$K$8,0))-INDEX($D131:$F131,1,MATCH(O$8,$D$8:$F$8,0))</f>
        <v>-847260</v>
      </c>
      <c r="P131" s="73"/>
      <c r="Q131" s="73">
        <f>SUM(N131:P131)</f>
        <v>-847260</v>
      </c>
      <c r="R131" s="74"/>
      <c r="S131" s="73">
        <f>SUM(S113:S130)</f>
        <v>0</v>
      </c>
      <c r="T131" s="73">
        <f>SUM(T113:T130)</f>
        <v>2706051.4776504626</v>
      </c>
      <c r="U131" s="73"/>
      <c r="V131" s="73">
        <f>SUM(S131:U131)</f>
        <v>2706051.4776504626</v>
      </c>
      <c r="W131" s="74"/>
      <c r="X131" s="73">
        <f>SUM(X113:X130)</f>
        <v>0</v>
      </c>
      <c r="Y131" s="73">
        <f>SUM(Y113:Y130)</f>
        <v>1551427.2</v>
      </c>
      <c r="Z131" s="73"/>
      <c r="AA131" s="73">
        <f>SUM(X131:Z131)</f>
        <v>1551427.2</v>
      </c>
      <c r="AB131" s="74"/>
      <c r="AC131" s="73">
        <f>INDEX($X131:$Z131,1,MATCH(AC$8,$X$8:$Z$8,0))-INDEX($S131:$U131,1,MATCH(AC$8,$S$8:$U$8,0))</f>
        <v>0</v>
      </c>
      <c r="AD131" s="73">
        <f>INDEX($X131:$Z131,1,MATCH(AD$8,$X$8:$Z$8,0))-INDEX($S131:$U131,1,MATCH(AD$8,$S$8:$U$8,0))</f>
        <v>-1154624.2776504627</v>
      </c>
      <c r="AE131" s="73"/>
      <c r="AF131" s="73">
        <f>SUM(AC131:AE131)</f>
        <v>-1154624.2776504627</v>
      </c>
      <c r="AG131" s="74"/>
      <c r="AH131" s="73">
        <f>SUM(AH113:AH130)</f>
        <v>0</v>
      </c>
      <c r="AI131" s="73">
        <f>SUM(AI113:AI130)</f>
        <v>2632536.6108399997</v>
      </c>
      <c r="AJ131" s="73"/>
      <c r="AK131" s="73">
        <f>SUM(AH131:AJ131)</f>
        <v>2632536.6108399997</v>
      </c>
      <c r="AL131" s="74"/>
      <c r="AM131" s="73">
        <f>SUM(AM113:AM130)</f>
        <v>0</v>
      </c>
      <c r="AN131" s="73">
        <f>SUM(AN113:AN130)</f>
        <v>3566268.0762780001</v>
      </c>
      <c r="AO131" s="73"/>
      <c r="AP131" s="73">
        <f>SUM(AM131:AO131)</f>
        <v>3566268.0762780001</v>
      </c>
      <c r="AQ131" s="74"/>
      <c r="AR131" s="73">
        <f>SUM(AR113:AR130)</f>
        <v>0</v>
      </c>
      <c r="AS131" s="73">
        <f>SUM(AS113:AS130)</f>
        <v>4796595.8632678352</v>
      </c>
      <c r="AT131" s="73"/>
      <c r="AU131" s="73">
        <f>SUM(AR131:AT131)</f>
        <v>4796595.8632678352</v>
      </c>
      <c r="AV131" s="74"/>
      <c r="AW131" s="73">
        <f>SUM(AW113:AW130)</f>
        <v>0</v>
      </c>
      <c r="AX131" s="73">
        <f>SUM(AX113:AX130)</f>
        <v>5845282.1516817985</v>
      </c>
      <c r="AY131" s="73"/>
      <c r="AZ131" s="73">
        <f>SUM(AW131:AY131)</f>
        <v>5845282.1516817985</v>
      </c>
      <c r="BA131" s="74"/>
    </row>
    <row r="132" spans="1:53" s="43" customFormat="1" ht="12.25" customHeight="1">
      <c r="A132" s="127"/>
      <c r="B132" s="75"/>
      <c r="C132" s="75"/>
      <c r="D132" s="71"/>
      <c r="E132" s="71"/>
      <c r="F132" s="71"/>
      <c r="G132" s="71"/>
      <c r="H132" s="72"/>
      <c r="I132" s="71"/>
      <c r="J132" s="71"/>
      <c r="K132" s="71"/>
      <c r="L132" s="71"/>
      <c r="M132" s="72"/>
      <c r="N132" s="71"/>
      <c r="O132" s="71"/>
      <c r="P132" s="71"/>
      <c r="Q132" s="71"/>
      <c r="R132" s="72"/>
      <c r="S132" s="71"/>
      <c r="T132" s="71"/>
      <c r="U132" s="71"/>
      <c r="V132" s="71"/>
      <c r="W132" s="72"/>
      <c r="X132" s="71"/>
      <c r="Y132" s="71"/>
      <c r="Z132" s="71"/>
      <c r="AA132" s="71"/>
      <c r="AB132" s="72"/>
      <c r="AC132" s="71"/>
      <c r="AD132" s="71"/>
      <c r="AE132" s="71"/>
      <c r="AF132" s="71"/>
      <c r="AG132" s="72"/>
      <c r="AH132" s="71"/>
      <c r="AI132" s="71"/>
      <c r="AJ132" s="71"/>
      <c r="AK132" s="71"/>
      <c r="AL132" s="72"/>
      <c r="AM132" s="71"/>
      <c r="AN132" s="71"/>
      <c r="AO132" s="71"/>
      <c r="AP132" s="71"/>
      <c r="AQ132" s="72"/>
      <c r="AR132" s="71"/>
      <c r="AS132" s="71"/>
      <c r="AT132" s="71"/>
      <c r="AU132" s="71"/>
      <c r="AV132" s="72"/>
      <c r="AW132" s="71"/>
      <c r="AX132" s="71"/>
      <c r="AY132" s="71"/>
      <c r="AZ132" s="71"/>
      <c r="BA132" s="72"/>
    </row>
    <row r="133" spans="1:53" s="43" customFormat="1" ht="12.25" customHeight="1">
      <c r="A133" s="130" t="s">
        <v>120</v>
      </c>
      <c r="B133" s="44"/>
      <c r="C133" s="44"/>
      <c r="D133" s="71"/>
      <c r="E133" s="71"/>
      <c r="F133" s="71"/>
      <c r="G133" s="71"/>
      <c r="H133" s="72"/>
      <c r="I133" s="71"/>
      <c r="J133" s="71"/>
      <c r="K133" s="71"/>
      <c r="L133" s="71"/>
      <c r="M133" s="72"/>
      <c r="N133" s="71"/>
      <c r="O133" s="71"/>
      <c r="P133" s="71"/>
      <c r="Q133" s="71"/>
      <c r="R133" s="72"/>
      <c r="S133" s="71"/>
      <c r="T133" s="71"/>
      <c r="U133" s="71"/>
      <c r="V133" s="71"/>
      <c r="W133" s="72"/>
      <c r="X133" s="71"/>
      <c r="Y133" s="71"/>
      <c r="Z133" s="71"/>
      <c r="AA133" s="71"/>
      <c r="AB133" s="72"/>
      <c r="AC133" s="71"/>
      <c r="AD133" s="71"/>
      <c r="AE133" s="71"/>
      <c r="AF133" s="71"/>
      <c r="AG133" s="72"/>
      <c r="AH133" s="71"/>
      <c r="AI133" s="71"/>
      <c r="AJ133" s="71"/>
      <c r="AK133" s="71"/>
      <c r="AL133" s="72"/>
      <c r="AM133" s="71"/>
      <c r="AN133" s="71"/>
      <c r="AO133" s="71"/>
      <c r="AP133" s="71"/>
      <c r="AQ133" s="72"/>
      <c r="AR133" s="71"/>
      <c r="AS133" s="71"/>
      <c r="AT133" s="71"/>
      <c r="AU133" s="71"/>
      <c r="AV133" s="72"/>
      <c r="AW133" s="71"/>
      <c r="AX133" s="71"/>
      <c r="AY133" s="71"/>
      <c r="AZ133" s="71"/>
      <c r="BA133" s="72"/>
    </row>
    <row r="134" spans="1:53" s="43" customFormat="1" ht="12.25" hidden="1" customHeight="1">
      <c r="A134" s="141" t="s">
        <v>25</v>
      </c>
      <c r="D134" s="71"/>
      <c r="E134" s="71"/>
      <c r="F134" s="71"/>
      <c r="G134" s="71">
        <f t="shared" ref="G134:G174" si="79">SUM(D134:F134)</f>
        <v>0</v>
      </c>
      <c r="H134" s="72"/>
      <c r="I134" s="71"/>
      <c r="J134" s="71"/>
      <c r="K134" s="71"/>
      <c r="L134" s="71">
        <f t="shared" ref="L134:L174" si="80">SUM(I134:K134)</f>
        <v>0</v>
      </c>
      <c r="M134" s="72"/>
      <c r="N134" s="71">
        <f t="shared" ref="N134:O153" si="81">INDEX($I134:$K134,1,MATCH(N$8,$I$8:$K$8,0))-INDEX($D134:$F134,1,MATCH(N$8,$D$8:$F$8,0))</f>
        <v>0</v>
      </c>
      <c r="O134" s="71">
        <f t="shared" si="81"/>
        <v>0</v>
      </c>
      <c r="P134" s="71"/>
      <c r="Q134" s="71">
        <f t="shared" ref="Q134:Q174" si="82">SUM(N134:P134)</f>
        <v>0</v>
      </c>
      <c r="R134" s="72"/>
      <c r="S134" s="71"/>
      <c r="T134" s="71"/>
      <c r="U134" s="71"/>
      <c r="V134" s="71">
        <f t="shared" ref="V134:V174" si="83">SUM(S134:U134)</f>
        <v>0</v>
      </c>
      <c r="W134" s="72"/>
      <c r="X134" s="71"/>
      <c r="Y134" s="71"/>
      <c r="Z134" s="71"/>
      <c r="AA134" s="71">
        <f t="shared" ref="AA134:AA174" si="84">SUM(X134:Z134)</f>
        <v>0</v>
      </c>
      <c r="AB134" s="72"/>
      <c r="AC134" s="71">
        <f t="shared" ref="AC134:AD153" si="85">INDEX($X134:$Z134,1,MATCH(AC$8,$X$8:$Z$8,0))-INDEX($S134:$U134,1,MATCH(AC$8,$S$8:$U$8,0))</f>
        <v>0</v>
      </c>
      <c r="AD134" s="71">
        <f t="shared" si="85"/>
        <v>0</v>
      </c>
      <c r="AE134" s="71"/>
      <c r="AF134" s="71">
        <f t="shared" ref="AF134:AF174" si="86">SUM(AC134:AE134)</f>
        <v>0</v>
      </c>
      <c r="AG134" s="72"/>
      <c r="AH134" s="71"/>
      <c r="AI134" s="71"/>
      <c r="AJ134" s="71"/>
      <c r="AK134" s="71">
        <f t="shared" ref="AK134:AK174" si="87">SUM(AH134:AJ134)</f>
        <v>0</v>
      </c>
      <c r="AL134" s="72"/>
      <c r="AM134" s="71"/>
      <c r="AN134" s="71"/>
      <c r="AO134" s="71"/>
      <c r="AP134" s="71">
        <f t="shared" ref="AP134:AP174" si="88">SUM(AM134:AO134)</f>
        <v>0</v>
      </c>
      <c r="AQ134" s="72"/>
      <c r="AR134" s="71"/>
      <c r="AS134" s="71"/>
      <c r="AT134" s="71"/>
      <c r="AU134" s="71">
        <f t="shared" ref="AU134:AU174" si="89">SUM(AR134:AT134)</f>
        <v>0</v>
      </c>
      <c r="AV134" s="72"/>
      <c r="AW134" s="71"/>
      <c r="AX134" s="71"/>
      <c r="AY134" s="71"/>
      <c r="AZ134" s="71">
        <f t="shared" ref="AZ134:AZ174" si="90">SUM(AW134:AY134)</f>
        <v>0</v>
      </c>
      <c r="BA134" s="72"/>
    </row>
    <row r="135" spans="1:53" s="43" customFormat="1" ht="12.25" hidden="1" customHeight="1">
      <c r="A135" s="141">
        <v>4000</v>
      </c>
      <c r="B135" s="43" t="s">
        <v>120</v>
      </c>
      <c r="D135" s="71"/>
      <c r="E135" s="71">
        <v>0</v>
      </c>
      <c r="F135" s="71"/>
      <c r="G135" s="71">
        <f t="shared" si="79"/>
        <v>0</v>
      </c>
      <c r="H135" s="72"/>
      <c r="I135" s="71"/>
      <c r="J135" s="71">
        <v>0</v>
      </c>
      <c r="K135" s="71"/>
      <c r="L135" s="71">
        <f t="shared" si="80"/>
        <v>0</v>
      </c>
      <c r="M135" s="72"/>
      <c r="N135" s="71">
        <f t="shared" si="81"/>
        <v>0</v>
      </c>
      <c r="O135" s="71">
        <f t="shared" si="81"/>
        <v>0</v>
      </c>
      <c r="P135" s="71"/>
      <c r="Q135" s="71">
        <f t="shared" si="82"/>
        <v>0</v>
      </c>
      <c r="R135" s="72"/>
      <c r="S135" s="71"/>
      <c r="T135" s="71">
        <v>0</v>
      </c>
      <c r="U135" s="71"/>
      <c r="V135" s="71">
        <f t="shared" si="83"/>
        <v>0</v>
      </c>
      <c r="W135" s="72"/>
      <c r="X135" s="71"/>
      <c r="Y135" s="71">
        <v>0</v>
      </c>
      <c r="Z135" s="71"/>
      <c r="AA135" s="71">
        <f t="shared" si="84"/>
        <v>0</v>
      </c>
      <c r="AB135" s="72"/>
      <c r="AC135" s="71">
        <f t="shared" si="85"/>
        <v>0</v>
      </c>
      <c r="AD135" s="71">
        <f t="shared" si="85"/>
        <v>0</v>
      </c>
      <c r="AE135" s="71"/>
      <c r="AF135" s="71">
        <f t="shared" si="86"/>
        <v>0</v>
      </c>
      <c r="AG135" s="72"/>
      <c r="AH135" s="71"/>
      <c r="AI135" s="71">
        <v>0</v>
      </c>
      <c r="AJ135" s="71"/>
      <c r="AK135" s="71">
        <f t="shared" si="87"/>
        <v>0</v>
      </c>
      <c r="AL135" s="72"/>
      <c r="AM135" s="71"/>
      <c r="AN135" s="71">
        <v>0</v>
      </c>
      <c r="AO135" s="71"/>
      <c r="AP135" s="71">
        <f t="shared" si="88"/>
        <v>0</v>
      </c>
      <c r="AQ135" s="72"/>
      <c r="AR135" s="71"/>
      <c r="AS135" s="71">
        <v>0</v>
      </c>
      <c r="AT135" s="71"/>
      <c r="AU135" s="71">
        <f t="shared" si="89"/>
        <v>0</v>
      </c>
      <c r="AV135" s="72"/>
      <c r="AW135" s="71"/>
      <c r="AX135" s="71">
        <v>0</v>
      </c>
      <c r="AY135" s="71"/>
      <c r="AZ135" s="71">
        <f t="shared" si="90"/>
        <v>0</v>
      </c>
      <c r="BA135" s="72"/>
    </row>
    <row r="136" spans="1:53" s="43" customFormat="1" ht="12.25" hidden="1" customHeight="1">
      <c r="A136" s="141">
        <v>4100</v>
      </c>
      <c r="B136" s="43" t="s">
        <v>195</v>
      </c>
      <c r="D136" s="71"/>
      <c r="E136" s="71">
        <v>0</v>
      </c>
      <c r="F136" s="71"/>
      <c r="G136" s="71">
        <f t="shared" si="79"/>
        <v>0</v>
      </c>
      <c r="H136" s="72"/>
      <c r="I136" s="71"/>
      <c r="J136" s="71">
        <v>0</v>
      </c>
      <c r="K136" s="71"/>
      <c r="L136" s="71">
        <f t="shared" si="80"/>
        <v>0</v>
      </c>
      <c r="M136" s="72"/>
      <c r="N136" s="71">
        <f t="shared" si="81"/>
        <v>0</v>
      </c>
      <c r="O136" s="71">
        <f t="shared" si="81"/>
        <v>0</v>
      </c>
      <c r="P136" s="71"/>
      <c r="Q136" s="71">
        <f t="shared" si="82"/>
        <v>0</v>
      </c>
      <c r="R136" s="72"/>
      <c r="S136" s="71"/>
      <c r="T136" s="71">
        <v>0</v>
      </c>
      <c r="U136" s="71"/>
      <c r="V136" s="71">
        <f t="shared" si="83"/>
        <v>0</v>
      </c>
      <c r="W136" s="72"/>
      <c r="X136" s="71"/>
      <c r="Y136" s="71">
        <v>0</v>
      </c>
      <c r="Z136" s="71"/>
      <c r="AA136" s="71">
        <f t="shared" si="84"/>
        <v>0</v>
      </c>
      <c r="AB136" s="72"/>
      <c r="AC136" s="71">
        <f t="shared" si="85"/>
        <v>0</v>
      </c>
      <c r="AD136" s="71">
        <f t="shared" si="85"/>
        <v>0</v>
      </c>
      <c r="AE136" s="71"/>
      <c r="AF136" s="71">
        <f t="shared" si="86"/>
        <v>0</v>
      </c>
      <c r="AG136" s="72"/>
      <c r="AH136" s="71"/>
      <c r="AI136" s="71">
        <v>0</v>
      </c>
      <c r="AJ136" s="71"/>
      <c r="AK136" s="71">
        <f t="shared" si="87"/>
        <v>0</v>
      </c>
      <c r="AL136" s="72"/>
      <c r="AM136" s="71"/>
      <c r="AN136" s="71">
        <v>0</v>
      </c>
      <c r="AO136" s="71"/>
      <c r="AP136" s="71">
        <f t="shared" si="88"/>
        <v>0</v>
      </c>
      <c r="AQ136" s="72"/>
      <c r="AR136" s="71"/>
      <c r="AS136" s="71">
        <v>0</v>
      </c>
      <c r="AT136" s="71"/>
      <c r="AU136" s="71">
        <f t="shared" si="89"/>
        <v>0</v>
      </c>
      <c r="AV136" s="72"/>
      <c r="AW136" s="71"/>
      <c r="AX136" s="71">
        <v>0</v>
      </c>
      <c r="AY136" s="71"/>
      <c r="AZ136" s="71">
        <f t="shared" si="90"/>
        <v>0</v>
      </c>
      <c r="BA136" s="72"/>
    </row>
    <row r="137" spans="1:53" s="43" customFormat="1" ht="12.25" hidden="1" customHeight="1">
      <c r="A137" s="141">
        <v>4200</v>
      </c>
      <c r="B137" s="43" t="s">
        <v>196</v>
      </c>
      <c r="D137" s="71"/>
      <c r="E137" s="71">
        <v>0</v>
      </c>
      <c r="F137" s="71"/>
      <c r="G137" s="71">
        <f t="shared" si="79"/>
        <v>0</v>
      </c>
      <c r="H137" s="72"/>
      <c r="I137" s="71"/>
      <c r="J137" s="71">
        <v>0</v>
      </c>
      <c r="K137" s="71"/>
      <c r="L137" s="71">
        <f t="shared" si="80"/>
        <v>0</v>
      </c>
      <c r="M137" s="72"/>
      <c r="N137" s="71">
        <f t="shared" si="81"/>
        <v>0</v>
      </c>
      <c r="O137" s="71">
        <f t="shared" si="81"/>
        <v>0</v>
      </c>
      <c r="P137" s="71"/>
      <c r="Q137" s="71">
        <f t="shared" si="82"/>
        <v>0</v>
      </c>
      <c r="R137" s="72"/>
      <c r="S137" s="71"/>
      <c r="T137" s="71">
        <v>0</v>
      </c>
      <c r="U137" s="71"/>
      <c r="V137" s="71">
        <f t="shared" si="83"/>
        <v>0</v>
      </c>
      <c r="W137" s="72"/>
      <c r="X137" s="71"/>
      <c r="Y137" s="71">
        <v>0</v>
      </c>
      <c r="Z137" s="71"/>
      <c r="AA137" s="71">
        <f t="shared" si="84"/>
        <v>0</v>
      </c>
      <c r="AB137" s="72"/>
      <c r="AC137" s="71">
        <f t="shared" si="85"/>
        <v>0</v>
      </c>
      <c r="AD137" s="71">
        <f t="shared" si="85"/>
        <v>0</v>
      </c>
      <c r="AE137" s="71"/>
      <c r="AF137" s="71">
        <f t="shared" si="86"/>
        <v>0</v>
      </c>
      <c r="AG137" s="72"/>
      <c r="AH137" s="71"/>
      <c r="AI137" s="71">
        <v>0</v>
      </c>
      <c r="AJ137" s="71"/>
      <c r="AK137" s="71">
        <f t="shared" si="87"/>
        <v>0</v>
      </c>
      <c r="AL137" s="72"/>
      <c r="AM137" s="71"/>
      <c r="AN137" s="71">
        <v>0</v>
      </c>
      <c r="AO137" s="71"/>
      <c r="AP137" s="71">
        <f t="shared" si="88"/>
        <v>0</v>
      </c>
      <c r="AQ137" s="72"/>
      <c r="AR137" s="71"/>
      <c r="AS137" s="71">
        <v>0</v>
      </c>
      <c r="AT137" s="71"/>
      <c r="AU137" s="71">
        <f t="shared" si="89"/>
        <v>0</v>
      </c>
      <c r="AV137" s="72"/>
      <c r="AW137" s="71"/>
      <c r="AX137" s="71">
        <v>0</v>
      </c>
      <c r="AY137" s="71"/>
      <c r="AZ137" s="71">
        <f t="shared" si="90"/>
        <v>0</v>
      </c>
      <c r="BA137" s="72"/>
    </row>
    <row r="138" spans="1:53" s="43" customFormat="1" ht="12.25" hidden="1" customHeight="1">
      <c r="A138" s="141">
        <v>4300</v>
      </c>
      <c r="B138" s="43" t="s">
        <v>197</v>
      </c>
      <c r="D138" s="71"/>
      <c r="E138" s="71">
        <v>0</v>
      </c>
      <c r="F138" s="71"/>
      <c r="G138" s="71">
        <f t="shared" si="79"/>
        <v>0</v>
      </c>
      <c r="H138" s="72"/>
      <c r="I138" s="71"/>
      <c r="J138" s="71">
        <v>0</v>
      </c>
      <c r="K138" s="71"/>
      <c r="L138" s="71">
        <f t="shared" si="80"/>
        <v>0</v>
      </c>
      <c r="M138" s="72"/>
      <c r="N138" s="71">
        <f t="shared" si="81"/>
        <v>0</v>
      </c>
      <c r="O138" s="71">
        <f t="shared" si="81"/>
        <v>0</v>
      </c>
      <c r="P138" s="71"/>
      <c r="Q138" s="71">
        <f t="shared" si="82"/>
        <v>0</v>
      </c>
      <c r="R138" s="72"/>
      <c r="S138" s="71"/>
      <c r="T138" s="71">
        <v>0</v>
      </c>
      <c r="U138" s="71"/>
      <c r="V138" s="71">
        <f t="shared" si="83"/>
        <v>0</v>
      </c>
      <c r="W138" s="72"/>
      <c r="X138" s="71"/>
      <c r="Y138" s="71">
        <v>0</v>
      </c>
      <c r="Z138" s="71"/>
      <c r="AA138" s="71">
        <f t="shared" si="84"/>
        <v>0</v>
      </c>
      <c r="AB138" s="72"/>
      <c r="AC138" s="71">
        <f t="shared" si="85"/>
        <v>0</v>
      </c>
      <c r="AD138" s="71">
        <f t="shared" si="85"/>
        <v>0</v>
      </c>
      <c r="AE138" s="71"/>
      <c r="AF138" s="71">
        <f t="shared" si="86"/>
        <v>0</v>
      </c>
      <c r="AG138" s="72"/>
      <c r="AH138" s="71"/>
      <c r="AI138" s="71">
        <v>0</v>
      </c>
      <c r="AJ138" s="71"/>
      <c r="AK138" s="71">
        <f t="shared" si="87"/>
        <v>0</v>
      </c>
      <c r="AL138" s="72"/>
      <c r="AM138" s="71"/>
      <c r="AN138" s="71">
        <v>0</v>
      </c>
      <c r="AO138" s="71"/>
      <c r="AP138" s="71">
        <f t="shared" si="88"/>
        <v>0</v>
      </c>
      <c r="AQ138" s="72"/>
      <c r="AR138" s="71"/>
      <c r="AS138" s="71">
        <v>0</v>
      </c>
      <c r="AT138" s="71"/>
      <c r="AU138" s="71">
        <f t="shared" si="89"/>
        <v>0</v>
      </c>
      <c r="AV138" s="72"/>
      <c r="AW138" s="71"/>
      <c r="AX138" s="71">
        <v>0</v>
      </c>
      <c r="AY138" s="71"/>
      <c r="AZ138" s="71">
        <f t="shared" si="90"/>
        <v>0</v>
      </c>
      <c r="BA138" s="72"/>
    </row>
    <row r="139" spans="1:53" s="43" customFormat="1" ht="12.25" hidden="1" customHeight="1">
      <c r="A139" s="141">
        <v>4500</v>
      </c>
      <c r="B139" s="43" t="s">
        <v>198</v>
      </c>
      <c r="D139" s="71"/>
      <c r="E139" s="71">
        <v>0</v>
      </c>
      <c r="F139" s="71"/>
      <c r="G139" s="71">
        <f t="shared" si="79"/>
        <v>0</v>
      </c>
      <c r="H139" s="72"/>
      <c r="I139" s="71"/>
      <c r="J139" s="71">
        <v>0</v>
      </c>
      <c r="K139" s="71"/>
      <c r="L139" s="71">
        <f t="shared" si="80"/>
        <v>0</v>
      </c>
      <c r="M139" s="72"/>
      <c r="N139" s="71">
        <f t="shared" si="81"/>
        <v>0</v>
      </c>
      <c r="O139" s="71">
        <f t="shared" si="81"/>
        <v>0</v>
      </c>
      <c r="P139" s="71"/>
      <c r="Q139" s="71">
        <f t="shared" si="82"/>
        <v>0</v>
      </c>
      <c r="R139" s="72"/>
      <c r="S139" s="71"/>
      <c r="T139" s="71">
        <v>0</v>
      </c>
      <c r="U139" s="71"/>
      <c r="V139" s="71">
        <f t="shared" si="83"/>
        <v>0</v>
      </c>
      <c r="W139" s="72"/>
      <c r="X139" s="71"/>
      <c r="Y139" s="71">
        <v>0</v>
      </c>
      <c r="Z139" s="71"/>
      <c r="AA139" s="71">
        <f t="shared" si="84"/>
        <v>0</v>
      </c>
      <c r="AB139" s="72"/>
      <c r="AC139" s="71">
        <f t="shared" si="85"/>
        <v>0</v>
      </c>
      <c r="AD139" s="71">
        <f t="shared" si="85"/>
        <v>0</v>
      </c>
      <c r="AE139" s="71"/>
      <c r="AF139" s="71">
        <f t="shared" si="86"/>
        <v>0</v>
      </c>
      <c r="AG139" s="72"/>
      <c r="AH139" s="71"/>
      <c r="AI139" s="71">
        <v>0</v>
      </c>
      <c r="AJ139" s="71"/>
      <c r="AK139" s="71">
        <f t="shared" si="87"/>
        <v>0</v>
      </c>
      <c r="AL139" s="72"/>
      <c r="AM139" s="71"/>
      <c r="AN139" s="71">
        <v>0</v>
      </c>
      <c r="AO139" s="71"/>
      <c r="AP139" s="71">
        <f t="shared" si="88"/>
        <v>0</v>
      </c>
      <c r="AQ139" s="72"/>
      <c r="AR139" s="71"/>
      <c r="AS139" s="71">
        <v>0</v>
      </c>
      <c r="AT139" s="71"/>
      <c r="AU139" s="71">
        <f t="shared" si="89"/>
        <v>0</v>
      </c>
      <c r="AV139" s="72"/>
      <c r="AW139" s="71"/>
      <c r="AX139" s="71">
        <v>0</v>
      </c>
      <c r="AY139" s="71"/>
      <c r="AZ139" s="71">
        <f t="shared" si="90"/>
        <v>0</v>
      </c>
      <c r="BA139" s="72"/>
    </row>
    <row r="140" spans="1:53" s="43" customFormat="1" ht="12.25" hidden="1" customHeight="1">
      <c r="A140" s="141">
        <v>4500.2889999999998</v>
      </c>
      <c r="D140" s="71"/>
      <c r="E140" s="71">
        <v>0</v>
      </c>
      <c r="F140" s="71"/>
      <c r="G140" s="71">
        <f t="shared" si="79"/>
        <v>0</v>
      </c>
      <c r="H140" s="72"/>
      <c r="I140" s="71"/>
      <c r="J140" s="71">
        <v>0</v>
      </c>
      <c r="K140" s="71"/>
      <c r="L140" s="71">
        <f t="shared" si="80"/>
        <v>0</v>
      </c>
      <c r="M140" s="72"/>
      <c r="N140" s="71">
        <f t="shared" si="81"/>
        <v>0</v>
      </c>
      <c r="O140" s="71">
        <f t="shared" si="81"/>
        <v>0</v>
      </c>
      <c r="P140" s="71"/>
      <c r="Q140" s="71">
        <f t="shared" si="82"/>
        <v>0</v>
      </c>
      <c r="R140" s="72"/>
      <c r="S140" s="71"/>
      <c r="T140" s="71">
        <v>0</v>
      </c>
      <c r="U140" s="71"/>
      <c r="V140" s="71">
        <f t="shared" si="83"/>
        <v>0</v>
      </c>
      <c r="W140" s="72"/>
      <c r="X140" s="71"/>
      <c r="Y140" s="71">
        <v>0</v>
      </c>
      <c r="Z140" s="71"/>
      <c r="AA140" s="71">
        <f t="shared" si="84"/>
        <v>0</v>
      </c>
      <c r="AB140" s="72"/>
      <c r="AC140" s="71">
        <f t="shared" si="85"/>
        <v>0</v>
      </c>
      <c r="AD140" s="71">
        <f t="shared" si="85"/>
        <v>0</v>
      </c>
      <c r="AE140" s="71"/>
      <c r="AF140" s="71">
        <f t="shared" si="86"/>
        <v>0</v>
      </c>
      <c r="AG140" s="72"/>
      <c r="AH140" s="71"/>
      <c r="AI140" s="71">
        <v>0</v>
      </c>
      <c r="AJ140" s="71"/>
      <c r="AK140" s="71">
        <f t="shared" si="87"/>
        <v>0</v>
      </c>
      <c r="AL140" s="72"/>
      <c r="AM140" s="71"/>
      <c r="AN140" s="71">
        <v>0</v>
      </c>
      <c r="AO140" s="71"/>
      <c r="AP140" s="71">
        <f t="shared" si="88"/>
        <v>0</v>
      </c>
      <c r="AQ140" s="72"/>
      <c r="AR140" s="71"/>
      <c r="AS140" s="71">
        <v>0</v>
      </c>
      <c r="AT140" s="71"/>
      <c r="AU140" s="71">
        <f t="shared" si="89"/>
        <v>0</v>
      </c>
      <c r="AV140" s="72"/>
      <c r="AW140" s="71"/>
      <c r="AX140" s="71">
        <v>0</v>
      </c>
      <c r="AY140" s="71"/>
      <c r="AZ140" s="71">
        <f t="shared" si="90"/>
        <v>0</v>
      </c>
      <c r="BA140" s="72"/>
    </row>
    <row r="141" spans="1:53" s="43" customFormat="1" ht="12.25" hidden="1" customHeight="1">
      <c r="A141" s="141">
        <v>4500.34</v>
      </c>
      <c r="B141" s="43" t="s">
        <v>199</v>
      </c>
      <c r="D141" s="71"/>
      <c r="E141" s="71">
        <v>0</v>
      </c>
      <c r="F141" s="71"/>
      <c r="G141" s="71">
        <f t="shared" si="79"/>
        <v>0</v>
      </c>
      <c r="H141" s="72"/>
      <c r="I141" s="71"/>
      <c r="J141" s="71">
        <v>0</v>
      </c>
      <c r="K141" s="71"/>
      <c r="L141" s="71">
        <f t="shared" si="80"/>
        <v>0</v>
      </c>
      <c r="M141" s="72"/>
      <c r="N141" s="71">
        <f t="shared" si="81"/>
        <v>0</v>
      </c>
      <c r="O141" s="71">
        <f t="shared" si="81"/>
        <v>0</v>
      </c>
      <c r="P141" s="71"/>
      <c r="Q141" s="71">
        <f t="shared" si="82"/>
        <v>0</v>
      </c>
      <c r="R141" s="72"/>
      <c r="S141" s="71"/>
      <c r="T141" s="71">
        <v>0</v>
      </c>
      <c r="U141" s="71"/>
      <c r="V141" s="71">
        <f t="shared" si="83"/>
        <v>0</v>
      </c>
      <c r="W141" s="72"/>
      <c r="X141" s="71"/>
      <c r="Y141" s="71">
        <v>0</v>
      </c>
      <c r="Z141" s="71"/>
      <c r="AA141" s="71">
        <f t="shared" si="84"/>
        <v>0</v>
      </c>
      <c r="AB141" s="72"/>
      <c r="AC141" s="71">
        <f t="shared" si="85"/>
        <v>0</v>
      </c>
      <c r="AD141" s="71">
        <f t="shared" si="85"/>
        <v>0</v>
      </c>
      <c r="AE141" s="71"/>
      <c r="AF141" s="71">
        <f t="shared" si="86"/>
        <v>0</v>
      </c>
      <c r="AG141" s="72"/>
      <c r="AH141" s="71"/>
      <c r="AI141" s="71">
        <v>0</v>
      </c>
      <c r="AJ141" s="71"/>
      <c r="AK141" s="71">
        <f t="shared" si="87"/>
        <v>0</v>
      </c>
      <c r="AL141" s="72"/>
      <c r="AM141" s="71"/>
      <c r="AN141" s="71">
        <v>0</v>
      </c>
      <c r="AO141" s="71"/>
      <c r="AP141" s="71">
        <f t="shared" si="88"/>
        <v>0</v>
      </c>
      <c r="AQ141" s="72"/>
      <c r="AR141" s="71"/>
      <c r="AS141" s="71">
        <v>0</v>
      </c>
      <c r="AT141" s="71"/>
      <c r="AU141" s="71">
        <f t="shared" si="89"/>
        <v>0</v>
      </c>
      <c r="AV141" s="72"/>
      <c r="AW141" s="71"/>
      <c r="AX141" s="71">
        <v>0</v>
      </c>
      <c r="AY141" s="71"/>
      <c r="AZ141" s="71">
        <f t="shared" si="90"/>
        <v>0</v>
      </c>
      <c r="BA141" s="72"/>
    </row>
    <row r="142" spans="1:53" s="43" customFormat="1" ht="12.25" customHeight="1">
      <c r="A142" s="141">
        <v>4500.6329999999998</v>
      </c>
      <c r="B142" s="43" t="s">
        <v>200</v>
      </c>
      <c r="D142" s="71"/>
      <c r="E142" s="71">
        <v>36550</v>
      </c>
      <c r="F142" s="71"/>
      <c r="G142" s="71">
        <f t="shared" si="79"/>
        <v>36550</v>
      </c>
      <c r="H142" s="72"/>
      <c r="I142" s="71"/>
      <c r="J142" s="71">
        <v>0</v>
      </c>
      <c r="K142" s="71"/>
      <c r="L142" s="71">
        <f t="shared" si="80"/>
        <v>0</v>
      </c>
      <c r="M142" s="72"/>
      <c r="N142" s="71">
        <f t="shared" si="81"/>
        <v>0</v>
      </c>
      <c r="O142" s="71">
        <f t="shared" si="81"/>
        <v>-36550</v>
      </c>
      <c r="P142" s="71"/>
      <c r="Q142" s="71">
        <f t="shared" si="82"/>
        <v>-36550</v>
      </c>
      <c r="R142" s="72"/>
      <c r="S142" s="71"/>
      <c r="T142" s="71">
        <v>109650</v>
      </c>
      <c r="U142" s="71"/>
      <c r="V142" s="71">
        <f t="shared" si="83"/>
        <v>109650</v>
      </c>
      <c r="W142" s="72"/>
      <c r="X142" s="71"/>
      <c r="Y142" s="71">
        <v>64600</v>
      </c>
      <c r="Z142" s="71"/>
      <c r="AA142" s="71">
        <f t="shared" si="84"/>
        <v>64600</v>
      </c>
      <c r="AB142" s="72"/>
      <c r="AC142" s="71">
        <f t="shared" si="85"/>
        <v>0</v>
      </c>
      <c r="AD142" s="71">
        <f t="shared" si="85"/>
        <v>-45050</v>
      </c>
      <c r="AE142" s="71"/>
      <c r="AF142" s="71">
        <f t="shared" si="86"/>
        <v>-45050</v>
      </c>
      <c r="AG142" s="72"/>
      <c r="AH142" s="71"/>
      <c r="AI142" s="71">
        <v>101150</v>
      </c>
      <c r="AJ142" s="71"/>
      <c r="AK142" s="71">
        <f t="shared" si="87"/>
        <v>101150</v>
      </c>
      <c r="AL142" s="72"/>
      <c r="AM142" s="71"/>
      <c r="AN142" s="71">
        <v>131325</v>
      </c>
      <c r="AO142" s="71"/>
      <c r="AP142" s="71">
        <f t="shared" si="88"/>
        <v>131325</v>
      </c>
      <c r="AQ142" s="72"/>
      <c r="AR142" s="71"/>
      <c r="AS142" s="71">
        <v>171700</v>
      </c>
      <c r="AT142" s="71"/>
      <c r="AU142" s="71">
        <f t="shared" si="89"/>
        <v>171700</v>
      </c>
      <c r="AV142" s="72"/>
      <c r="AW142" s="71"/>
      <c r="AX142" s="71">
        <v>201875</v>
      </c>
      <c r="AY142" s="71"/>
      <c r="AZ142" s="71">
        <f t="shared" si="90"/>
        <v>201875</v>
      </c>
      <c r="BA142" s="72"/>
    </row>
    <row r="143" spans="1:53" s="43" customFormat="1" ht="12.25" customHeight="1">
      <c r="A143" s="141">
        <v>4500.6390000000001</v>
      </c>
      <c r="B143" s="43" t="s">
        <v>201</v>
      </c>
      <c r="D143" s="71"/>
      <c r="E143" s="71">
        <v>14768</v>
      </c>
      <c r="F143" s="71"/>
      <c r="G143" s="71">
        <f t="shared" si="79"/>
        <v>14768</v>
      </c>
      <c r="H143" s="72"/>
      <c r="I143" s="71"/>
      <c r="J143" s="71">
        <v>0</v>
      </c>
      <c r="K143" s="71"/>
      <c r="L143" s="71">
        <f t="shared" si="80"/>
        <v>0</v>
      </c>
      <c r="M143" s="72"/>
      <c r="N143" s="71">
        <f t="shared" si="81"/>
        <v>0</v>
      </c>
      <c r="O143" s="71">
        <f t="shared" si="81"/>
        <v>-14768</v>
      </c>
      <c r="P143" s="71"/>
      <c r="Q143" s="71">
        <f t="shared" si="82"/>
        <v>-14768</v>
      </c>
      <c r="R143" s="72"/>
      <c r="S143" s="71"/>
      <c r="T143" s="71">
        <v>44304</v>
      </c>
      <c r="U143" s="71"/>
      <c r="V143" s="71">
        <f t="shared" si="83"/>
        <v>44304</v>
      </c>
      <c r="W143" s="72"/>
      <c r="X143" s="71"/>
      <c r="Y143" s="71">
        <v>23856</v>
      </c>
      <c r="Z143" s="71"/>
      <c r="AA143" s="71">
        <f t="shared" si="84"/>
        <v>23856</v>
      </c>
      <c r="AB143" s="72"/>
      <c r="AC143" s="71">
        <f t="shared" si="85"/>
        <v>0</v>
      </c>
      <c r="AD143" s="71">
        <f t="shared" si="85"/>
        <v>-20448</v>
      </c>
      <c r="AE143" s="71"/>
      <c r="AF143" s="71">
        <f t="shared" si="86"/>
        <v>-20448</v>
      </c>
      <c r="AG143" s="72"/>
      <c r="AH143" s="71"/>
      <c r="AI143" s="71">
        <v>39760</v>
      </c>
      <c r="AJ143" s="71"/>
      <c r="AK143" s="71">
        <f t="shared" si="87"/>
        <v>39760</v>
      </c>
      <c r="AL143" s="72"/>
      <c r="AM143" s="71"/>
      <c r="AN143" s="71">
        <v>52256</v>
      </c>
      <c r="AO143" s="71"/>
      <c r="AP143" s="71">
        <f t="shared" si="88"/>
        <v>52256</v>
      </c>
      <c r="AQ143" s="72"/>
      <c r="AR143" s="71"/>
      <c r="AS143" s="71">
        <v>68160</v>
      </c>
      <c r="AT143" s="71"/>
      <c r="AU143" s="71">
        <f t="shared" si="89"/>
        <v>68160</v>
      </c>
      <c r="AV143" s="72"/>
      <c r="AW143" s="71"/>
      <c r="AX143" s="71">
        <v>79520</v>
      </c>
      <c r="AY143" s="71"/>
      <c r="AZ143" s="71">
        <f t="shared" si="90"/>
        <v>79520</v>
      </c>
      <c r="BA143" s="72"/>
    </row>
    <row r="144" spans="1:53" s="43" customFormat="1" ht="12.25" customHeight="1">
      <c r="A144" s="141">
        <v>4500.6580000000004</v>
      </c>
      <c r="B144" s="43" t="s">
        <v>202</v>
      </c>
      <c r="D144" s="71"/>
      <c r="E144" s="71">
        <v>1900</v>
      </c>
      <c r="F144" s="71"/>
      <c r="G144" s="71">
        <f t="shared" si="79"/>
        <v>1900</v>
      </c>
      <c r="H144" s="72"/>
      <c r="I144" s="71"/>
      <c r="J144" s="71">
        <v>0</v>
      </c>
      <c r="K144" s="71"/>
      <c r="L144" s="71">
        <f t="shared" si="80"/>
        <v>0</v>
      </c>
      <c r="M144" s="72"/>
      <c r="N144" s="71">
        <f t="shared" si="81"/>
        <v>0</v>
      </c>
      <c r="O144" s="71">
        <f t="shared" si="81"/>
        <v>-1900</v>
      </c>
      <c r="P144" s="71"/>
      <c r="Q144" s="71">
        <f t="shared" si="82"/>
        <v>-1900</v>
      </c>
      <c r="R144" s="72"/>
      <c r="S144" s="71"/>
      <c r="T144" s="71">
        <v>5700</v>
      </c>
      <c r="U144" s="71"/>
      <c r="V144" s="71">
        <f t="shared" si="83"/>
        <v>5700</v>
      </c>
      <c r="W144" s="72"/>
      <c r="X144" s="71"/>
      <c r="Y144" s="71">
        <v>3400</v>
      </c>
      <c r="Z144" s="71"/>
      <c r="AA144" s="71">
        <f t="shared" si="84"/>
        <v>3400</v>
      </c>
      <c r="AB144" s="72"/>
      <c r="AC144" s="71">
        <f t="shared" si="85"/>
        <v>0</v>
      </c>
      <c r="AD144" s="71">
        <f t="shared" si="85"/>
        <v>-2300</v>
      </c>
      <c r="AE144" s="71"/>
      <c r="AF144" s="71">
        <f t="shared" si="86"/>
        <v>-2300</v>
      </c>
      <c r="AG144" s="72"/>
      <c r="AH144" s="71"/>
      <c r="AI144" s="71">
        <v>5300</v>
      </c>
      <c r="AJ144" s="71"/>
      <c r="AK144" s="71">
        <f t="shared" si="87"/>
        <v>5300</v>
      </c>
      <c r="AL144" s="72"/>
      <c r="AM144" s="71"/>
      <c r="AN144" s="71">
        <v>6800</v>
      </c>
      <c r="AO144" s="71"/>
      <c r="AP144" s="71">
        <f t="shared" si="88"/>
        <v>6800</v>
      </c>
      <c r="AQ144" s="72"/>
      <c r="AR144" s="71"/>
      <c r="AS144" s="71">
        <v>8900</v>
      </c>
      <c r="AT144" s="71"/>
      <c r="AU144" s="71">
        <f t="shared" si="89"/>
        <v>8900</v>
      </c>
      <c r="AV144" s="72"/>
      <c r="AW144" s="71"/>
      <c r="AX144" s="71">
        <v>10500</v>
      </c>
      <c r="AY144" s="71"/>
      <c r="AZ144" s="71">
        <f t="shared" si="90"/>
        <v>10500</v>
      </c>
      <c r="BA144" s="72"/>
    </row>
    <row r="145" spans="1:53" s="43" customFormat="1" ht="12.25" hidden="1" customHeight="1">
      <c r="A145" s="141">
        <v>4500.6589999999997</v>
      </c>
      <c r="B145" s="43" t="s">
        <v>203</v>
      </c>
      <c r="D145" s="71"/>
      <c r="E145" s="71">
        <v>0</v>
      </c>
      <c r="F145" s="71"/>
      <c r="G145" s="71">
        <f t="shared" si="79"/>
        <v>0</v>
      </c>
      <c r="H145" s="72"/>
      <c r="I145" s="71"/>
      <c r="J145" s="71">
        <v>0</v>
      </c>
      <c r="K145" s="71"/>
      <c r="L145" s="71">
        <f t="shared" si="80"/>
        <v>0</v>
      </c>
      <c r="M145" s="72"/>
      <c r="N145" s="71">
        <f t="shared" si="81"/>
        <v>0</v>
      </c>
      <c r="O145" s="71">
        <f t="shared" si="81"/>
        <v>0</v>
      </c>
      <c r="P145" s="71"/>
      <c r="Q145" s="71">
        <f t="shared" si="82"/>
        <v>0</v>
      </c>
      <c r="R145" s="72"/>
      <c r="S145" s="71"/>
      <c r="T145" s="71">
        <v>0</v>
      </c>
      <c r="U145" s="71"/>
      <c r="V145" s="71">
        <f t="shared" si="83"/>
        <v>0</v>
      </c>
      <c r="W145" s="72"/>
      <c r="X145" s="71"/>
      <c r="Y145" s="71">
        <v>0</v>
      </c>
      <c r="Z145" s="71"/>
      <c r="AA145" s="71">
        <f t="shared" si="84"/>
        <v>0</v>
      </c>
      <c r="AB145" s="72"/>
      <c r="AC145" s="71">
        <f t="shared" si="85"/>
        <v>0</v>
      </c>
      <c r="AD145" s="71">
        <f t="shared" si="85"/>
        <v>0</v>
      </c>
      <c r="AE145" s="71"/>
      <c r="AF145" s="71">
        <f t="shared" si="86"/>
        <v>0</v>
      </c>
      <c r="AG145" s="72"/>
      <c r="AH145" s="71"/>
      <c r="AI145" s="71">
        <v>0</v>
      </c>
      <c r="AJ145" s="71"/>
      <c r="AK145" s="71">
        <f t="shared" si="87"/>
        <v>0</v>
      </c>
      <c r="AL145" s="72"/>
      <c r="AM145" s="71"/>
      <c r="AN145" s="71">
        <v>0</v>
      </c>
      <c r="AO145" s="71"/>
      <c r="AP145" s="71">
        <f t="shared" si="88"/>
        <v>0</v>
      </c>
      <c r="AQ145" s="72"/>
      <c r="AR145" s="71"/>
      <c r="AS145" s="71">
        <v>0</v>
      </c>
      <c r="AT145" s="71"/>
      <c r="AU145" s="71">
        <f t="shared" si="89"/>
        <v>0</v>
      </c>
      <c r="AV145" s="72"/>
      <c r="AW145" s="71"/>
      <c r="AX145" s="71">
        <v>0</v>
      </c>
      <c r="AY145" s="71"/>
      <c r="AZ145" s="71">
        <f t="shared" si="90"/>
        <v>0</v>
      </c>
      <c r="BA145" s="72"/>
    </row>
    <row r="146" spans="1:53" s="43" customFormat="1" ht="12.25" customHeight="1">
      <c r="A146" s="141">
        <v>4500.6610000000001</v>
      </c>
      <c r="B146" s="43" t="s">
        <v>204</v>
      </c>
      <c r="D146" s="71"/>
      <c r="E146" s="71">
        <v>536783.87</v>
      </c>
      <c r="F146" s="71"/>
      <c r="G146" s="71">
        <f t="shared" si="79"/>
        <v>536783.87</v>
      </c>
      <c r="H146" s="72"/>
      <c r="I146" s="71"/>
      <c r="J146" s="71">
        <v>845987.16</v>
      </c>
      <c r="K146" s="71"/>
      <c r="L146" s="71">
        <f t="shared" si="80"/>
        <v>845987.16</v>
      </c>
      <c r="M146" s="72"/>
      <c r="N146" s="71">
        <f t="shared" si="81"/>
        <v>0</v>
      </c>
      <c r="O146" s="71">
        <f t="shared" si="81"/>
        <v>309203.29000000004</v>
      </c>
      <c r="P146" s="71"/>
      <c r="Q146" s="71">
        <f t="shared" si="82"/>
        <v>309203.29000000004</v>
      </c>
      <c r="R146" s="72"/>
      <c r="S146" s="71"/>
      <c r="T146" s="71">
        <v>0</v>
      </c>
      <c r="U146" s="71"/>
      <c r="V146" s="71">
        <f t="shared" si="83"/>
        <v>0</v>
      </c>
      <c r="W146" s="72"/>
      <c r="X146" s="71"/>
      <c r="Y146" s="71">
        <v>58718.82</v>
      </c>
      <c r="Z146" s="71"/>
      <c r="AA146" s="71">
        <f t="shared" si="84"/>
        <v>58718.82</v>
      </c>
      <c r="AB146" s="72"/>
      <c r="AC146" s="71">
        <f t="shared" si="85"/>
        <v>0</v>
      </c>
      <c r="AD146" s="71">
        <f t="shared" si="85"/>
        <v>58718.82</v>
      </c>
      <c r="AE146" s="71"/>
      <c r="AF146" s="71">
        <f t="shared" si="86"/>
        <v>58718.82</v>
      </c>
      <c r="AG146" s="72"/>
      <c r="AH146" s="71"/>
      <c r="AI146" s="71">
        <v>0</v>
      </c>
      <c r="AJ146" s="71"/>
      <c r="AK146" s="71">
        <f t="shared" si="87"/>
        <v>0</v>
      </c>
      <c r="AL146" s="72"/>
      <c r="AM146" s="71"/>
      <c r="AN146" s="71">
        <v>0</v>
      </c>
      <c r="AO146" s="71"/>
      <c r="AP146" s="71">
        <f t="shared" si="88"/>
        <v>0</v>
      </c>
      <c r="AQ146" s="72"/>
      <c r="AR146" s="71"/>
      <c r="AS146" s="71">
        <v>0</v>
      </c>
      <c r="AT146" s="71"/>
      <c r="AU146" s="71">
        <f t="shared" si="89"/>
        <v>0</v>
      </c>
      <c r="AV146" s="72"/>
      <c r="AW146" s="71"/>
      <c r="AX146" s="71">
        <v>0</v>
      </c>
      <c r="AY146" s="71"/>
      <c r="AZ146" s="71">
        <f t="shared" si="90"/>
        <v>0</v>
      </c>
      <c r="BA146" s="72"/>
    </row>
    <row r="147" spans="1:53" s="43" customFormat="1" ht="12.25" hidden="1" customHeight="1">
      <c r="A147" s="141">
        <v>4500.6859999999997</v>
      </c>
      <c r="B147" s="43" t="s">
        <v>205</v>
      </c>
      <c r="D147" s="71"/>
      <c r="E147" s="71">
        <v>0</v>
      </c>
      <c r="F147" s="71"/>
      <c r="G147" s="71">
        <f t="shared" si="79"/>
        <v>0</v>
      </c>
      <c r="H147" s="72"/>
      <c r="I147" s="71"/>
      <c r="J147" s="71">
        <v>0</v>
      </c>
      <c r="K147" s="71"/>
      <c r="L147" s="71">
        <f t="shared" si="80"/>
        <v>0</v>
      </c>
      <c r="M147" s="72"/>
      <c r="N147" s="71">
        <f t="shared" si="81"/>
        <v>0</v>
      </c>
      <c r="O147" s="71">
        <f t="shared" si="81"/>
        <v>0</v>
      </c>
      <c r="P147" s="71"/>
      <c r="Q147" s="71">
        <f t="shared" si="82"/>
        <v>0</v>
      </c>
      <c r="R147" s="72"/>
      <c r="S147" s="71"/>
      <c r="T147" s="71">
        <v>0</v>
      </c>
      <c r="U147" s="71"/>
      <c r="V147" s="71">
        <f t="shared" si="83"/>
        <v>0</v>
      </c>
      <c r="W147" s="72"/>
      <c r="X147" s="71"/>
      <c r="Y147" s="71">
        <v>0</v>
      </c>
      <c r="Z147" s="71"/>
      <c r="AA147" s="71">
        <f t="shared" si="84"/>
        <v>0</v>
      </c>
      <c r="AB147" s="72"/>
      <c r="AC147" s="71">
        <f t="shared" si="85"/>
        <v>0</v>
      </c>
      <c r="AD147" s="71">
        <f t="shared" si="85"/>
        <v>0</v>
      </c>
      <c r="AE147" s="71"/>
      <c r="AF147" s="71">
        <f t="shared" si="86"/>
        <v>0</v>
      </c>
      <c r="AG147" s="72"/>
      <c r="AH147" s="71"/>
      <c r="AI147" s="71">
        <v>0</v>
      </c>
      <c r="AJ147" s="71"/>
      <c r="AK147" s="71">
        <f t="shared" si="87"/>
        <v>0</v>
      </c>
      <c r="AL147" s="72"/>
      <c r="AM147" s="71"/>
      <c r="AN147" s="71">
        <v>0</v>
      </c>
      <c r="AO147" s="71"/>
      <c r="AP147" s="71">
        <f t="shared" si="88"/>
        <v>0</v>
      </c>
      <c r="AQ147" s="72"/>
      <c r="AR147" s="71"/>
      <c r="AS147" s="71">
        <v>0</v>
      </c>
      <c r="AT147" s="71"/>
      <c r="AU147" s="71">
        <f t="shared" si="89"/>
        <v>0</v>
      </c>
      <c r="AV147" s="72"/>
      <c r="AW147" s="71"/>
      <c r="AX147" s="71">
        <v>0</v>
      </c>
      <c r="AY147" s="71"/>
      <c r="AZ147" s="71">
        <f t="shared" si="90"/>
        <v>0</v>
      </c>
      <c r="BA147" s="72"/>
    </row>
    <row r="148" spans="1:53" s="43" customFormat="1" ht="12.25" hidden="1" customHeight="1">
      <c r="A148" s="141">
        <v>4500.6880000000001</v>
      </c>
      <c r="B148" s="43" t="s">
        <v>206</v>
      </c>
      <c r="D148" s="71"/>
      <c r="E148" s="71">
        <v>0</v>
      </c>
      <c r="F148" s="71"/>
      <c r="G148" s="71">
        <f t="shared" si="79"/>
        <v>0</v>
      </c>
      <c r="H148" s="72"/>
      <c r="I148" s="71"/>
      <c r="J148" s="71">
        <v>0</v>
      </c>
      <c r="K148" s="71"/>
      <c r="L148" s="71">
        <f t="shared" si="80"/>
        <v>0</v>
      </c>
      <c r="M148" s="72"/>
      <c r="N148" s="71">
        <f t="shared" si="81"/>
        <v>0</v>
      </c>
      <c r="O148" s="71">
        <f t="shared" si="81"/>
        <v>0</v>
      </c>
      <c r="P148" s="71"/>
      <c r="Q148" s="71">
        <f t="shared" si="82"/>
        <v>0</v>
      </c>
      <c r="R148" s="72"/>
      <c r="S148" s="71"/>
      <c r="T148" s="71">
        <v>0</v>
      </c>
      <c r="U148" s="71"/>
      <c r="V148" s="71">
        <f t="shared" si="83"/>
        <v>0</v>
      </c>
      <c r="W148" s="72"/>
      <c r="X148" s="71"/>
      <c r="Y148" s="71">
        <v>0</v>
      </c>
      <c r="Z148" s="71"/>
      <c r="AA148" s="71">
        <f t="shared" si="84"/>
        <v>0</v>
      </c>
      <c r="AB148" s="72"/>
      <c r="AC148" s="71">
        <f t="shared" si="85"/>
        <v>0</v>
      </c>
      <c r="AD148" s="71">
        <f t="shared" si="85"/>
        <v>0</v>
      </c>
      <c r="AE148" s="71"/>
      <c r="AF148" s="71">
        <f t="shared" si="86"/>
        <v>0</v>
      </c>
      <c r="AG148" s="72"/>
      <c r="AH148" s="71"/>
      <c r="AI148" s="71">
        <v>0</v>
      </c>
      <c r="AJ148" s="71"/>
      <c r="AK148" s="71">
        <f t="shared" si="87"/>
        <v>0</v>
      </c>
      <c r="AL148" s="72"/>
      <c r="AM148" s="71"/>
      <c r="AN148" s="71">
        <v>0</v>
      </c>
      <c r="AO148" s="71"/>
      <c r="AP148" s="71">
        <f t="shared" si="88"/>
        <v>0</v>
      </c>
      <c r="AQ148" s="72"/>
      <c r="AR148" s="71"/>
      <c r="AS148" s="71">
        <v>0</v>
      </c>
      <c r="AT148" s="71"/>
      <c r="AU148" s="71">
        <f t="shared" si="89"/>
        <v>0</v>
      </c>
      <c r="AV148" s="72"/>
      <c r="AW148" s="71"/>
      <c r="AX148" s="71">
        <v>0</v>
      </c>
      <c r="AY148" s="71"/>
      <c r="AZ148" s="71">
        <f t="shared" si="90"/>
        <v>0</v>
      </c>
      <c r="BA148" s="72"/>
    </row>
    <row r="149" spans="1:53" s="43" customFormat="1" ht="12.25" hidden="1" customHeight="1">
      <c r="A149" s="141">
        <v>4500.6980000000003</v>
      </c>
      <c r="B149" s="43" t="s">
        <v>207</v>
      </c>
      <c r="D149" s="71"/>
      <c r="E149" s="71">
        <v>0</v>
      </c>
      <c r="F149" s="71"/>
      <c r="G149" s="71">
        <f t="shared" si="79"/>
        <v>0</v>
      </c>
      <c r="H149" s="72"/>
      <c r="I149" s="71"/>
      <c r="J149" s="71">
        <v>0</v>
      </c>
      <c r="K149" s="71"/>
      <c r="L149" s="71">
        <f t="shared" si="80"/>
        <v>0</v>
      </c>
      <c r="M149" s="72"/>
      <c r="N149" s="71">
        <f t="shared" si="81"/>
        <v>0</v>
      </c>
      <c r="O149" s="71">
        <f t="shared" si="81"/>
        <v>0</v>
      </c>
      <c r="P149" s="71"/>
      <c r="Q149" s="71">
        <f t="shared" si="82"/>
        <v>0</v>
      </c>
      <c r="R149" s="72"/>
      <c r="S149" s="71"/>
      <c r="T149" s="71">
        <v>0</v>
      </c>
      <c r="U149" s="71"/>
      <c r="V149" s="71">
        <f t="shared" si="83"/>
        <v>0</v>
      </c>
      <c r="W149" s="72"/>
      <c r="X149" s="71"/>
      <c r="Y149" s="71">
        <v>0</v>
      </c>
      <c r="Z149" s="71"/>
      <c r="AA149" s="71">
        <f t="shared" si="84"/>
        <v>0</v>
      </c>
      <c r="AB149" s="72"/>
      <c r="AC149" s="71">
        <f t="shared" si="85"/>
        <v>0</v>
      </c>
      <c r="AD149" s="71">
        <f t="shared" si="85"/>
        <v>0</v>
      </c>
      <c r="AE149" s="71"/>
      <c r="AF149" s="71">
        <f t="shared" si="86"/>
        <v>0</v>
      </c>
      <c r="AG149" s="72"/>
      <c r="AH149" s="71"/>
      <c r="AI149" s="71">
        <v>0</v>
      </c>
      <c r="AJ149" s="71"/>
      <c r="AK149" s="71">
        <f t="shared" si="87"/>
        <v>0</v>
      </c>
      <c r="AL149" s="72"/>
      <c r="AM149" s="71"/>
      <c r="AN149" s="71">
        <v>0</v>
      </c>
      <c r="AO149" s="71"/>
      <c r="AP149" s="71">
        <f t="shared" si="88"/>
        <v>0</v>
      </c>
      <c r="AQ149" s="72"/>
      <c r="AR149" s="71"/>
      <c r="AS149" s="71">
        <v>0</v>
      </c>
      <c r="AT149" s="71"/>
      <c r="AU149" s="71">
        <f t="shared" si="89"/>
        <v>0</v>
      </c>
      <c r="AV149" s="72"/>
      <c r="AW149" s="71"/>
      <c r="AX149" s="71">
        <v>0</v>
      </c>
      <c r="AY149" s="71"/>
      <c r="AZ149" s="71">
        <f t="shared" si="90"/>
        <v>0</v>
      </c>
      <c r="BA149" s="72"/>
    </row>
    <row r="150" spans="1:53" s="43" customFormat="1" ht="12.25" customHeight="1">
      <c r="A150" s="141">
        <v>4500.7089999999998</v>
      </c>
      <c r="B150" s="43" t="s">
        <v>208</v>
      </c>
      <c r="D150" s="71"/>
      <c r="E150" s="71">
        <v>5590</v>
      </c>
      <c r="F150" s="71"/>
      <c r="G150" s="71">
        <f t="shared" si="79"/>
        <v>5590</v>
      </c>
      <c r="H150" s="72"/>
      <c r="I150" s="71"/>
      <c r="J150" s="71">
        <v>0</v>
      </c>
      <c r="K150" s="71"/>
      <c r="L150" s="71">
        <f t="shared" si="80"/>
        <v>0</v>
      </c>
      <c r="M150" s="72"/>
      <c r="N150" s="71">
        <f t="shared" si="81"/>
        <v>0</v>
      </c>
      <c r="O150" s="71">
        <f t="shared" si="81"/>
        <v>-5590</v>
      </c>
      <c r="P150" s="71"/>
      <c r="Q150" s="71">
        <f t="shared" si="82"/>
        <v>-5590</v>
      </c>
      <c r="R150" s="72"/>
      <c r="S150" s="71"/>
      <c r="T150" s="71">
        <v>16770</v>
      </c>
      <c r="U150" s="71"/>
      <c r="V150" s="71">
        <f t="shared" si="83"/>
        <v>16770</v>
      </c>
      <c r="W150" s="72"/>
      <c r="X150" s="71"/>
      <c r="Y150" s="71">
        <v>3800</v>
      </c>
      <c r="Z150" s="71"/>
      <c r="AA150" s="71">
        <f t="shared" si="84"/>
        <v>3800</v>
      </c>
      <c r="AB150" s="72"/>
      <c r="AC150" s="71">
        <f t="shared" si="85"/>
        <v>0</v>
      </c>
      <c r="AD150" s="71">
        <f t="shared" si="85"/>
        <v>-12970</v>
      </c>
      <c r="AE150" s="71"/>
      <c r="AF150" s="71">
        <f t="shared" si="86"/>
        <v>-12970</v>
      </c>
      <c r="AG150" s="72"/>
      <c r="AH150" s="71"/>
      <c r="AI150" s="71">
        <v>5950</v>
      </c>
      <c r="AJ150" s="71"/>
      <c r="AK150" s="71">
        <f t="shared" si="87"/>
        <v>5950</v>
      </c>
      <c r="AL150" s="72"/>
      <c r="AM150" s="71"/>
      <c r="AN150" s="71">
        <v>7725</v>
      </c>
      <c r="AO150" s="71"/>
      <c r="AP150" s="71">
        <f t="shared" si="88"/>
        <v>7725</v>
      </c>
      <c r="AQ150" s="72"/>
      <c r="AR150" s="71"/>
      <c r="AS150" s="71">
        <v>10100</v>
      </c>
      <c r="AT150" s="71"/>
      <c r="AU150" s="71">
        <f t="shared" si="89"/>
        <v>10100</v>
      </c>
      <c r="AV150" s="72"/>
      <c r="AW150" s="71"/>
      <c r="AX150" s="71">
        <v>11875</v>
      </c>
      <c r="AY150" s="71"/>
      <c r="AZ150" s="71">
        <f t="shared" si="90"/>
        <v>11875</v>
      </c>
      <c r="BA150" s="72"/>
    </row>
    <row r="151" spans="1:53" s="43" customFormat="1" ht="12.25" customHeight="1">
      <c r="A151" s="141">
        <v>4500.7150000000001</v>
      </c>
      <c r="B151" s="43" t="s">
        <v>209</v>
      </c>
      <c r="D151" s="71"/>
      <c r="E151" s="71">
        <v>0</v>
      </c>
      <c r="F151" s="71"/>
      <c r="G151" s="71">
        <f t="shared" si="79"/>
        <v>0</v>
      </c>
      <c r="H151" s="72"/>
      <c r="I151" s="71"/>
      <c r="J151" s="71">
        <v>0</v>
      </c>
      <c r="K151" s="71"/>
      <c r="L151" s="71">
        <f t="shared" si="80"/>
        <v>0</v>
      </c>
      <c r="M151" s="72"/>
      <c r="N151" s="71">
        <f t="shared" si="81"/>
        <v>0</v>
      </c>
      <c r="O151" s="71">
        <f t="shared" si="81"/>
        <v>0</v>
      </c>
      <c r="P151" s="71"/>
      <c r="Q151" s="71">
        <f t="shared" si="82"/>
        <v>0</v>
      </c>
      <c r="R151" s="72"/>
      <c r="S151" s="71"/>
      <c r="T151" s="71">
        <v>6450</v>
      </c>
      <c r="U151" s="71"/>
      <c r="V151" s="71">
        <f t="shared" si="83"/>
        <v>6450</v>
      </c>
      <c r="W151" s="72"/>
      <c r="X151" s="71"/>
      <c r="Y151" s="71">
        <v>3800</v>
      </c>
      <c r="Z151" s="71"/>
      <c r="AA151" s="71">
        <f t="shared" si="84"/>
        <v>3800</v>
      </c>
      <c r="AB151" s="72"/>
      <c r="AC151" s="71">
        <f t="shared" si="85"/>
        <v>0</v>
      </c>
      <c r="AD151" s="71">
        <f t="shared" si="85"/>
        <v>-2650</v>
      </c>
      <c r="AE151" s="71"/>
      <c r="AF151" s="71">
        <f t="shared" si="86"/>
        <v>-2650</v>
      </c>
      <c r="AG151" s="72"/>
      <c r="AH151" s="71"/>
      <c r="AI151" s="71">
        <v>5950</v>
      </c>
      <c r="AJ151" s="71"/>
      <c r="AK151" s="71">
        <f t="shared" si="87"/>
        <v>5950</v>
      </c>
      <c r="AL151" s="72"/>
      <c r="AM151" s="71"/>
      <c r="AN151" s="71">
        <v>7725</v>
      </c>
      <c r="AO151" s="71"/>
      <c r="AP151" s="71">
        <f t="shared" si="88"/>
        <v>7725</v>
      </c>
      <c r="AQ151" s="72"/>
      <c r="AR151" s="71"/>
      <c r="AS151" s="71">
        <v>10100</v>
      </c>
      <c r="AT151" s="71"/>
      <c r="AU151" s="71">
        <f t="shared" si="89"/>
        <v>10100</v>
      </c>
      <c r="AV151" s="72"/>
      <c r="AW151" s="71"/>
      <c r="AX151" s="71">
        <v>11875</v>
      </c>
      <c r="AY151" s="71"/>
      <c r="AZ151" s="71">
        <f t="shared" si="90"/>
        <v>11875</v>
      </c>
      <c r="BA151" s="72"/>
    </row>
    <row r="152" spans="1:53" s="43" customFormat="1" ht="12.25" hidden="1" customHeight="1">
      <c r="A152" s="141">
        <v>4500.7160000000003</v>
      </c>
      <c r="B152" s="43" t="s">
        <v>210</v>
      </c>
      <c r="D152" s="71"/>
      <c r="E152" s="71">
        <v>0</v>
      </c>
      <c r="F152" s="71"/>
      <c r="G152" s="71">
        <f t="shared" si="79"/>
        <v>0</v>
      </c>
      <c r="H152" s="72"/>
      <c r="I152" s="71"/>
      <c r="J152" s="71">
        <v>0</v>
      </c>
      <c r="K152" s="71"/>
      <c r="L152" s="71">
        <f t="shared" si="80"/>
        <v>0</v>
      </c>
      <c r="M152" s="72"/>
      <c r="N152" s="71">
        <f t="shared" si="81"/>
        <v>0</v>
      </c>
      <c r="O152" s="71">
        <f t="shared" si="81"/>
        <v>0</v>
      </c>
      <c r="P152" s="71"/>
      <c r="Q152" s="71">
        <f t="shared" si="82"/>
        <v>0</v>
      </c>
      <c r="R152" s="72"/>
      <c r="S152" s="71"/>
      <c r="T152" s="71">
        <v>0</v>
      </c>
      <c r="U152" s="71"/>
      <c r="V152" s="71">
        <f t="shared" si="83"/>
        <v>0</v>
      </c>
      <c r="W152" s="72"/>
      <c r="X152" s="71"/>
      <c r="Y152" s="71">
        <v>0</v>
      </c>
      <c r="Z152" s="71"/>
      <c r="AA152" s="71">
        <f t="shared" si="84"/>
        <v>0</v>
      </c>
      <c r="AB152" s="72"/>
      <c r="AC152" s="71">
        <f t="shared" si="85"/>
        <v>0</v>
      </c>
      <c r="AD152" s="71">
        <f t="shared" si="85"/>
        <v>0</v>
      </c>
      <c r="AE152" s="71"/>
      <c r="AF152" s="71">
        <f t="shared" si="86"/>
        <v>0</v>
      </c>
      <c r="AG152" s="72"/>
      <c r="AH152" s="71"/>
      <c r="AI152" s="71">
        <v>0</v>
      </c>
      <c r="AJ152" s="71"/>
      <c r="AK152" s="71">
        <f t="shared" si="87"/>
        <v>0</v>
      </c>
      <c r="AL152" s="72"/>
      <c r="AM152" s="71"/>
      <c r="AN152" s="71">
        <v>0</v>
      </c>
      <c r="AO152" s="71"/>
      <c r="AP152" s="71">
        <f t="shared" si="88"/>
        <v>0</v>
      </c>
      <c r="AQ152" s="72"/>
      <c r="AR152" s="71"/>
      <c r="AS152" s="71">
        <v>0</v>
      </c>
      <c r="AT152" s="71"/>
      <c r="AU152" s="71">
        <f t="shared" si="89"/>
        <v>0</v>
      </c>
      <c r="AV152" s="72"/>
      <c r="AW152" s="71"/>
      <c r="AX152" s="71">
        <v>0</v>
      </c>
      <c r="AY152" s="71"/>
      <c r="AZ152" s="71">
        <f t="shared" si="90"/>
        <v>0</v>
      </c>
      <c r="BA152" s="72"/>
    </row>
    <row r="153" spans="1:53" s="43" customFormat="1" ht="12.25" hidden="1" customHeight="1">
      <c r="A153" s="141">
        <v>4500.7169999999996</v>
      </c>
      <c r="B153" s="43" t="s">
        <v>211</v>
      </c>
      <c r="D153" s="71"/>
      <c r="E153" s="71">
        <v>0</v>
      </c>
      <c r="F153" s="71"/>
      <c r="G153" s="71">
        <f t="shared" si="79"/>
        <v>0</v>
      </c>
      <c r="H153" s="72"/>
      <c r="I153" s="71"/>
      <c r="J153" s="71">
        <v>0</v>
      </c>
      <c r="K153" s="71"/>
      <c r="L153" s="71">
        <f t="shared" si="80"/>
        <v>0</v>
      </c>
      <c r="M153" s="72"/>
      <c r="N153" s="71">
        <f t="shared" si="81"/>
        <v>0</v>
      </c>
      <c r="O153" s="71">
        <f t="shared" si="81"/>
        <v>0</v>
      </c>
      <c r="P153" s="71"/>
      <c r="Q153" s="71">
        <f t="shared" si="82"/>
        <v>0</v>
      </c>
      <c r="R153" s="72"/>
      <c r="S153" s="71"/>
      <c r="T153" s="71">
        <v>0</v>
      </c>
      <c r="U153" s="71"/>
      <c r="V153" s="71">
        <f t="shared" si="83"/>
        <v>0</v>
      </c>
      <c r="W153" s="72"/>
      <c r="X153" s="71"/>
      <c r="Y153" s="71">
        <v>0</v>
      </c>
      <c r="Z153" s="71"/>
      <c r="AA153" s="71">
        <f t="shared" si="84"/>
        <v>0</v>
      </c>
      <c r="AB153" s="72"/>
      <c r="AC153" s="71">
        <f t="shared" si="85"/>
        <v>0</v>
      </c>
      <c r="AD153" s="71">
        <f t="shared" si="85"/>
        <v>0</v>
      </c>
      <c r="AE153" s="71"/>
      <c r="AF153" s="71">
        <f t="shared" si="86"/>
        <v>0</v>
      </c>
      <c r="AG153" s="72"/>
      <c r="AH153" s="71"/>
      <c r="AI153" s="71">
        <v>0</v>
      </c>
      <c r="AJ153" s="71"/>
      <c r="AK153" s="71">
        <f t="shared" si="87"/>
        <v>0</v>
      </c>
      <c r="AL153" s="72"/>
      <c r="AM153" s="71"/>
      <c r="AN153" s="71">
        <v>0</v>
      </c>
      <c r="AO153" s="71"/>
      <c r="AP153" s="71">
        <f t="shared" si="88"/>
        <v>0</v>
      </c>
      <c r="AQ153" s="72"/>
      <c r="AR153" s="71"/>
      <c r="AS153" s="71">
        <v>0</v>
      </c>
      <c r="AT153" s="71"/>
      <c r="AU153" s="71">
        <f t="shared" si="89"/>
        <v>0</v>
      </c>
      <c r="AV153" s="72"/>
      <c r="AW153" s="71"/>
      <c r="AX153" s="71">
        <v>0</v>
      </c>
      <c r="AY153" s="71"/>
      <c r="AZ153" s="71">
        <f t="shared" si="90"/>
        <v>0</v>
      </c>
      <c r="BA153" s="72"/>
    </row>
    <row r="154" spans="1:53" s="43" customFormat="1" ht="12.25" hidden="1" customHeight="1">
      <c r="A154" s="141">
        <v>4500.7349999999997</v>
      </c>
      <c r="B154" s="43" t="s">
        <v>212</v>
      </c>
      <c r="D154" s="71"/>
      <c r="E154" s="71">
        <v>0</v>
      </c>
      <c r="F154" s="71"/>
      <c r="G154" s="71">
        <f t="shared" si="79"/>
        <v>0</v>
      </c>
      <c r="H154" s="72"/>
      <c r="I154" s="71"/>
      <c r="J154" s="71">
        <v>0</v>
      </c>
      <c r="K154" s="71"/>
      <c r="L154" s="71">
        <f t="shared" si="80"/>
        <v>0</v>
      </c>
      <c r="M154" s="72"/>
      <c r="N154" s="71">
        <f t="shared" ref="N154:O174" si="91">INDEX($I154:$K154,1,MATCH(N$8,$I$8:$K$8,0))-INDEX($D154:$F154,1,MATCH(N$8,$D$8:$F$8,0))</f>
        <v>0</v>
      </c>
      <c r="O154" s="71">
        <f t="shared" si="91"/>
        <v>0</v>
      </c>
      <c r="P154" s="71"/>
      <c r="Q154" s="71">
        <f t="shared" si="82"/>
        <v>0</v>
      </c>
      <c r="R154" s="72"/>
      <c r="S154" s="71"/>
      <c r="T154" s="71">
        <v>0</v>
      </c>
      <c r="U154" s="71"/>
      <c r="V154" s="71">
        <f t="shared" si="83"/>
        <v>0</v>
      </c>
      <c r="W154" s="72"/>
      <c r="X154" s="71"/>
      <c r="Y154" s="71">
        <v>0</v>
      </c>
      <c r="Z154" s="71"/>
      <c r="AA154" s="71">
        <f t="shared" si="84"/>
        <v>0</v>
      </c>
      <c r="AB154" s="72"/>
      <c r="AC154" s="71">
        <f t="shared" ref="AC154:AD174" si="92">INDEX($X154:$Z154,1,MATCH(AC$8,$X$8:$Z$8,0))-INDEX($S154:$U154,1,MATCH(AC$8,$S$8:$U$8,0))</f>
        <v>0</v>
      </c>
      <c r="AD154" s="71">
        <f t="shared" si="92"/>
        <v>0</v>
      </c>
      <c r="AE154" s="71"/>
      <c r="AF154" s="71">
        <f t="shared" si="86"/>
        <v>0</v>
      </c>
      <c r="AG154" s="72"/>
      <c r="AH154" s="71"/>
      <c r="AI154" s="71">
        <v>0</v>
      </c>
      <c r="AJ154" s="71"/>
      <c r="AK154" s="71">
        <f t="shared" si="87"/>
        <v>0</v>
      </c>
      <c r="AL154" s="72"/>
      <c r="AM154" s="71"/>
      <c r="AN154" s="71">
        <v>0</v>
      </c>
      <c r="AO154" s="71"/>
      <c r="AP154" s="71">
        <f t="shared" si="88"/>
        <v>0</v>
      </c>
      <c r="AQ154" s="72"/>
      <c r="AR154" s="71"/>
      <c r="AS154" s="71">
        <v>0</v>
      </c>
      <c r="AT154" s="71"/>
      <c r="AU154" s="71">
        <f t="shared" si="89"/>
        <v>0</v>
      </c>
      <c r="AV154" s="72"/>
      <c r="AW154" s="71"/>
      <c r="AX154" s="71">
        <v>0</v>
      </c>
      <c r="AY154" s="71"/>
      <c r="AZ154" s="71">
        <f t="shared" si="90"/>
        <v>0</v>
      </c>
      <c r="BA154" s="72"/>
    </row>
    <row r="155" spans="1:53" s="43" customFormat="1" ht="12.25" hidden="1" customHeight="1">
      <c r="A155" s="141">
        <v>4500.74</v>
      </c>
      <c r="B155" s="43" t="s">
        <v>213</v>
      </c>
      <c r="D155" s="71"/>
      <c r="E155" s="71">
        <v>0</v>
      </c>
      <c r="F155" s="71"/>
      <c r="G155" s="71">
        <f t="shared" si="79"/>
        <v>0</v>
      </c>
      <c r="H155" s="72"/>
      <c r="I155" s="71"/>
      <c r="J155" s="71">
        <v>0</v>
      </c>
      <c r="K155" s="71"/>
      <c r="L155" s="71">
        <f t="shared" si="80"/>
        <v>0</v>
      </c>
      <c r="M155" s="72"/>
      <c r="N155" s="71">
        <f t="shared" si="91"/>
        <v>0</v>
      </c>
      <c r="O155" s="71">
        <f t="shared" si="91"/>
        <v>0</v>
      </c>
      <c r="P155" s="71"/>
      <c r="Q155" s="71">
        <f t="shared" si="82"/>
        <v>0</v>
      </c>
      <c r="R155" s="72"/>
      <c r="S155" s="71"/>
      <c r="T155" s="71">
        <v>0</v>
      </c>
      <c r="U155" s="71"/>
      <c r="V155" s="71">
        <f t="shared" si="83"/>
        <v>0</v>
      </c>
      <c r="W155" s="72"/>
      <c r="X155" s="71"/>
      <c r="Y155" s="71">
        <v>0</v>
      </c>
      <c r="Z155" s="71"/>
      <c r="AA155" s="71">
        <f t="shared" si="84"/>
        <v>0</v>
      </c>
      <c r="AB155" s="72"/>
      <c r="AC155" s="71">
        <f t="shared" si="92"/>
        <v>0</v>
      </c>
      <c r="AD155" s="71">
        <f t="shared" si="92"/>
        <v>0</v>
      </c>
      <c r="AE155" s="71"/>
      <c r="AF155" s="71">
        <f t="shared" si="86"/>
        <v>0</v>
      </c>
      <c r="AG155" s="72"/>
      <c r="AH155" s="71"/>
      <c r="AI155" s="71">
        <v>0</v>
      </c>
      <c r="AJ155" s="71"/>
      <c r="AK155" s="71">
        <f t="shared" si="87"/>
        <v>0</v>
      </c>
      <c r="AL155" s="72"/>
      <c r="AM155" s="71"/>
      <c r="AN155" s="71">
        <v>0</v>
      </c>
      <c r="AO155" s="71"/>
      <c r="AP155" s="71">
        <f t="shared" si="88"/>
        <v>0</v>
      </c>
      <c r="AQ155" s="72"/>
      <c r="AR155" s="71"/>
      <c r="AS155" s="71">
        <v>0</v>
      </c>
      <c r="AT155" s="71"/>
      <c r="AU155" s="71">
        <f t="shared" si="89"/>
        <v>0</v>
      </c>
      <c r="AV155" s="72"/>
      <c r="AW155" s="71"/>
      <c r="AX155" s="71">
        <v>0</v>
      </c>
      <c r="AY155" s="71"/>
      <c r="AZ155" s="71">
        <f t="shared" si="90"/>
        <v>0</v>
      </c>
      <c r="BA155" s="72"/>
    </row>
    <row r="156" spans="1:53" s="43" customFormat="1" ht="12.25" hidden="1" customHeight="1">
      <c r="A156" s="141">
        <v>4500.741</v>
      </c>
      <c r="B156" s="43" t="s">
        <v>214</v>
      </c>
      <c r="D156" s="71"/>
      <c r="E156" s="71">
        <v>0</v>
      </c>
      <c r="F156" s="71"/>
      <c r="G156" s="71">
        <f t="shared" si="79"/>
        <v>0</v>
      </c>
      <c r="H156" s="72"/>
      <c r="I156" s="71"/>
      <c r="J156" s="71">
        <v>0</v>
      </c>
      <c r="K156" s="71"/>
      <c r="L156" s="71">
        <f t="shared" si="80"/>
        <v>0</v>
      </c>
      <c r="M156" s="72"/>
      <c r="N156" s="71">
        <f t="shared" si="91"/>
        <v>0</v>
      </c>
      <c r="O156" s="71">
        <f t="shared" si="91"/>
        <v>0</v>
      </c>
      <c r="P156" s="71"/>
      <c r="Q156" s="71">
        <f t="shared" si="82"/>
        <v>0</v>
      </c>
      <c r="R156" s="72"/>
      <c r="S156" s="71"/>
      <c r="T156" s="71">
        <v>0</v>
      </c>
      <c r="U156" s="71"/>
      <c r="V156" s="71">
        <f t="shared" si="83"/>
        <v>0</v>
      </c>
      <c r="W156" s="72"/>
      <c r="X156" s="71"/>
      <c r="Y156" s="71">
        <v>0</v>
      </c>
      <c r="Z156" s="71"/>
      <c r="AA156" s="71">
        <f t="shared" si="84"/>
        <v>0</v>
      </c>
      <c r="AB156" s="72"/>
      <c r="AC156" s="71">
        <f t="shared" si="92"/>
        <v>0</v>
      </c>
      <c r="AD156" s="71">
        <f t="shared" si="92"/>
        <v>0</v>
      </c>
      <c r="AE156" s="71"/>
      <c r="AF156" s="71">
        <f t="shared" si="86"/>
        <v>0</v>
      </c>
      <c r="AG156" s="72"/>
      <c r="AH156" s="71"/>
      <c r="AI156" s="71">
        <v>0</v>
      </c>
      <c r="AJ156" s="71"/>
      <c r="AK156" s="71">
        <f t="shared" si="87"/>
        <v>0</v>
      </c>
      <c r="AL156" s="72"/>
      <c r="AM156" s="71"/>
      <c r="AN156" s="71">
        <v>0</v>
      </c>
      <c r="AO156" s="71"/>
      <c r="AP156" s="71">
        <f t="shared" si="88"/>
        <v>0</v>
      </c>
      <c r="AQ156" s="72"/>
      <c r="AR156" s="71"/>
      <c r="AS156" s="71">
        <v>0</v>
      </c>
      <c r="AT156" s="71"/>
      <c r="AU156" s="71">
        <f t="shared" si="89"/>
        <v>0</v>
      </c>
      <c r="AV156" s="72"/>
      <c r="AW156" s="71"/>
      <c r="AX156" s="71">
        <v>0</v>
      </c>
      <c r="AY156" s="71"/>
      <c r="AZ156" s="71">
        <f t="shared" si="90"/>
        <v>0</v>
      </c>
      <c r="BA156" s="72"/>
    </row>
    <row r="157" spans="1:53" s="43" customFormat="1" ht="12.25" hidden="1" customHeight="1">
      <c r="A157" s="141">
        <v>4500.7420000000002</v>
      </c>
      <c r="B157" s="43" t="s">
        <v>215</v>
      </c>
      <c r="D157" s="71"/>
      <c r="E157" s="71">
        <v>0</v>
      </c>
      <c r="F157" s="71"/>
      <c r="G157" s="71">
        <f t="shared" si="79"/>
        <v>0</v>
      </c>
      <c r="H157" s="72"/>
      <c r="I157" s="71"/>
      <c r="J157" s="71">
        <v>0</v>
      </c>
      <c r="K157" s="71"/>
      <c r="L157" s="71">
        <f t="shared" si="80"/>
        <v>0</v>
      </c>
      <c r="M157" s="72"/>
      <c r="N157" s="71">
        <f t="shared" si="91"/>
        <v>0</v>
      </c>
      <c r="O157" s="71">
        <f t="shared" si="91"/>
        <v>0</v>
      </c>
      <c r="P157" s="71"/>
      <c r="Q157" s="71">
        <f t="shared" si="82"/>
        <v>0</v>
      </c>
      <c r="R157" s="72"/>
      <c r="S157" s="71"/>
      <c r="T157" s="71">
        <v>0</v>
      </c>
      <c r="U157" s="71"/>
      <c r="V157" s="71">
        <f t="shared" si="83"/>
        <v>0</v>
      </c>
      <c r="W157" s="72"/>
      <c r="X157" s="71"/>
      <c r="Y157" s="71">
        <v>0</v>
      </c>
      <c r="Z157" s="71"/>
      <c r="AA157" s="71">
        <f t="shared" si="84"/>
        <v>0</v>
      </c>
      <c r="AB157" s="72"/>
      <c r="AC157" s="71">
        <f t="shared" si="92"/>
        <v>0</v>
      </c>
      <c r="AD157" s="71">
        <f t="shared" si="92"/>
        <v>0</v>
      </c>
      <c r="AE157" s="71"/>
      <c r="AF157" s="71">
        <f t="shared" si="86"/>
        <v>0</v>
      </c>
      <c r="AG157" s="72"/>
      <c r="AH157" s="71"/>
      <c r="AI157" s="71">
        <v>0</v>
      </c>
      <c r="AJ157" s="71"/>
      <c r="AK157" s="71">
        <f t="shared" si="87"/>
        <v>0</v>
      </c>
      <c r="AL157" s="72"/>
      <c r="AM157" s="71"/>
      <c r="AN157" s="71">
        <v>0</v>
      </c>
      <c r="AO157" s="71"/>
      <c r="AP157" s="71">
        <f t="shared" si="88"/>
        <v>0</v>
      </c>
      <c r="AQ157" s="72"/>
      <c r="AR157" s="71"/>
      <c r="AS157" s="71">
        <v>0</v>
      </c>
      <c r="AT157" s="71"/>
      <c r="AU157" s="71">
        <f t="shared" si="89"/>
        <v>0</v>
      </c>
      <c r="AV157" s="72"/>
      <c r="AW157" s="71"/>
      <c r="AX157" s="71">
        <v>0</v>
      </c>
      <c r="AY157" s="71"/>
      <c r="AZ157" s="71">
        <f t="shared" si="90"/>
        <v>0</v>
      </c>
      <c r="BA157" s="72"/>
    </row>
    <row r="158" spans="1:53" s="43" customFormat="1" ht="12.25" hidden="1" customHeight="1">
      <c r="A158" s="141">
        <v>4500.7439999999997</v>
      </c>
      <c r="B158" s="43" t="s">
        <v>216</v>
      </c>
      <c r="D158" s="71"/>
      <c r="E158" s="71">
        <v>0</v>
      </c>
      <c r="F158" s="71"/>
      <c r="G158" s="71">
        <f t="shared" si="79"/>
        <v>0</v>
      </c>
      <c r="H158" s="72"/>
      <c r="I158" s="71"/>
      <c r="J158" s="71">
        <v>0</v>
      </c>
      <c r="K158" s="71"/>
      <c r="L158" s="71">
        <f t="shared" si="80"/>
        <v>0</v>
      </c>
      <c r="M158" s="72"/>
      <c r="N158" s="71">
        <f t="shared" si="91"/>
        <v>0</v>
      </c>
      <c r="O158" s="71">
        <f t="shared" si="91"/>
        <v>0</v>
      </c>
      <c r="P158" s="71"/>
      <c r="Q158" s="71">
        <f t="shared" si="82"/>
        <v>0</v>
      </c>
      <c r="R158" s="72"/>
      <c r="S158" s="71"/>
      <c r="T158" s="71">
        <v>0</v>
      </c>
      <c r="U158" s="71"/>
      <c r="V158" s="71">
        <f t="shared" si="83"/>
        <v>0</v>
      </c>
      <c r="W158" s="72"/>
      <c r="X158" s="71"/>
      <c r="Y158" s="71">
        <v>0</v>
      </c>
      <c r="Z158" s="71"/>
      <c r="AA158" s="71">
        <f t="shared" si="84"/>
        <v>0</v>
      </c>
      <c r="AB158" s="72"/>
      <c r="AC158" s="71">
        <f t="shared" si="92"/>
        <v>0</v>
      </c>
      <c r="AD158" s="71">
        <f t="shared" si="92"/>
        <v>0</v>
      </c>
      <c r="AE158" s="71"/>
      <c r="AF158" s="71">
        <f t="shared" si="86"/>
        <v>0</v>
      </c>
      <c r="AG158" s="72"/>
      <c r="AH158" s="71"/>
      <c r="AI158" s="71">
        <v>0</v>
      </c>
      <c r="AJ158" s="71"/>
      <c r="AK158" s="71">
        <f t="shared" si="87"/>
        <v>0</v>
      </c>
      <c r="AL158" s="72"/>
      <c r="AM158" s="71"/>
      <c r="AN158" s="71">
        <v>0</v>
      </c>
      <c r="AO158" s="71"/>
      <c r="AP158" s="71">
        <f t="shared" si="88"/>
        <v>0</v>
      </c>
      <c r="AQ158" s="72"/>
      <c r="AR158" s="71"/>
      <c r="AS158" s="71">
        <v>0</v>
      </c>
      <c r="AT158" s="71"/>
      <c r="AU158" s="71">
        <f t="shared" si="89"/>
        <v>0</v>
      </c>
      <c r="AV158" s="72"/>
      <c r="AW158" s="71"/>
      <c r="AX158" s="71">
        <v>0</v>
      </c>
      <c r="AY158" s="71"/>
      <c r="AZ158" s="71">
        <f t="shared" si="90"/>
        <v>0</v>
      </c>
      <c r="BA158" s="72"/>
    </row>
    <row r="159" spans="1:53" s="43" customFormat="1" ht="12.25" hidden="1" customHeight="1">
      <c r="A159" s="141">
        <v>4500.7449999999999</v>
      </c>
      <c r="B159" s="43" t="s">
        <v>217</v>
      </c>
      <c r="D159" s="71"/>
      <c r="E159" s="71">
        <v>0</v>
      </c>
      <c r="F159" s="71"/>
      <c r="G159" s="71">
        <f t="shared" si="79"/>
        <v>0</v>
      </c>
      <c r="H159" s="72"/>
      <c r="I159" s="71"/>
      <c r="J159" s="71">
        <v>0</v>
      </c>
      <c r="K159" s="71"/>
      <c r="L159" s="71">
        <f t="shared" si="80"/>
        <v>0</v>
      </c>
      <c r="M159" s="72"/>
      <c r="N159" s="71">
        <f t="shared" si="91"/>
        <v>0</v>
      </c>
      <c r="O159" s="71">
        <f t="shared" si="91"/>
        <v>0</v>
      </c>
      <c r="P159" s="71"/>
      <c r="Q159" s="71">
        <f t="shared" si="82"/>
        <v>0</v>
      </c>
      <c r="R159" s="72"/>
      <c r="S159" s="71"/>
      <c r="T159" s="71">
        <v>0</v>
      </c>
      <c r="U159" s="71"/>
      <c r="V159" s="71">
        <f t="shared" si="83"/>
        <v>0</v>
      </c>
      <c r="W159" s="72"/>
      <c r="X159" s="71"/>
      <c r="Y159" s="71">
        <v>0</v>
      </c>
      <c r="Z159" s="71"/>
      <c r="AA159" s="71">
        <f t="shared" si="84"/>
        <v>0</v>
      </c>
      <c r="AB159" s="72"/>
      <c r="AC159" s="71">
        <f t="shared" si="92"/>
        <v>0</v>
      </c>
      <c r="AD159" s="71">
        <f t="shared" si="92"/>
        <v>0</v>
      </c>
      <c r="AE159" s="71"/>
      <c r="AF159" s="71">
        <f t="shared" si="86"/>
        <v>0</v>
      </c>
      <c r="AG159" s="72"/>
      <c r="AH159" s="71"/>
      <c r="AI159" s="71">
        <v>0</v>
      </c>
      <c r="AJ159" s="71"/>
      <c r="AK159" s="71">
        <f t="shared" si="87"/>
        <v>0</v>
      </c>
      <c r="AL159" s="72"/>
      <c r="AM159" s="71"/>
      <c r="AN159" s="71">
        <v>0</v>
      </c>
      <c r="AO159" s="71"/>
      <c r="AP159" s="71">
        <f t="shared" si="88"/>
        <v>0</v>
      </c>
      <c r="AQ159" s="72"/>
      <c r="AR159" s="71"/>
      <c r="AS159" s="71">
        <v>0</v>
      </c>
      <c r="AT159" s="71"/>
      <c r="AU159" s="71">
        <f t="shared" si="89"/>
        <v>0</v>
      </c>
      <c r="AV159" s="72"/>
      <c r="AW159" s="71"/>
      <c r="AX159" s="71">
        <v>0</v>
      </c>
      <c r="AY159" s="71"/>
      <c r="AZ159" s="71">
        <f t="shared" si="90"/>
        <v>0</v>
      </c>
      <c r="BA159" s="72"/>
    </row>
    <row r="160" spans="1:53" s="43" customFormat="1" ht="12.25" hidden="1" customHeight="1">
      <c r="A160" s="141">
        <v>4500.7460000000001</v>
      </c>
      <c r="B160" s="43" t="s">
        <v>218</v>
      </c>
      <c r="D160" s="71"/>
      <c r="E160" s="71">
        <v>0</v>
      </c>
      <c r="F160" s="71"/>
      <c r="G160" s="71">
        <f t="shared" si="79"/>
        <v>0</v>
      </c>
      <c r="H160" s="72"/>
      <c r="I160" s="71"/>
      <c r="J160" s="71">
        <v>0</v>
      </c>
      <c r="K160" s="71"/>
      <c r="L160" s="71">
        <f t="shared" si="80"/>
        <v>0</v>
      </c>
      <c r="M160" s="72"/>
      <c r="N160" s="71">
        <f t="shared" si="91"/>
        <v>0</v>
      </c>
      <c r="O160" s="71">
        <f t="shared" si="91"/>
        <v>0</v>
      </c>
      <c r="P160" s="71"/>
      <c r="Q160" s="71">
        <f t="shared" si="82"/>
        <v>0</v>
      </c>
      <c r="R160" s="72"/>
      <c r="S160" s="71"/>
      <c r="T160" s="71">
        <v>0</v>
      </c>
      <c r="U160" s="71"/>
      <c r="V160" s="71">
        <f t="shared" si="83"/>
        <v>0</v>
      </c>
      <c r="W160" s="72"/>
      <c r="X160" s="71"/>
      <c r="Y160" s="71">
        <v>0</v>
      </c>
      <c r="Z160" s="71"/>
      <c r="AA160" s="71">
        <f t="shared" si="84"/>
        <v>0</v>
      </c>
      <c r="AB160" s="72"/>
      <c r="AC160" s="71">
        <f t="shared" si="92"/>
        <v>0</v>
      </c>
      <c r="AD160" s="71">
        <f t="shared" si="92"/>
        <v>0</v>
      </c>
      <c r="AE160" s="71"/>
      <c r="AF160" s="71">
        <f t="shared" si="86"/>
        <v>0</v>
      </c>
      <c r="AG160" s="72"/>
      <c r="AH160" s="71"/>
      <c r="AI160" s="71">
        <v>0</v>
      </c>
      <c r="AJ160" s="71"/>
      <c r="AK160" s="71">
        <f t="shared" si="87"/>
        <v>0</v>
      </c>
      <c r="AL160" s="72"/>
      <c r="AM160" s="71"/>
      <c r="AN160" s="71">
        <v>0</v>
      </c>
      <c r="AO160" s="71"/>
      <c r="AP160" s="71">
        <f t="shared" si="88"/>
        <v>0</v>
      </c>
      <c r="AQ160" s="72"/>
      <c r="AR160" s="71"/>
      <c r="AS160" s="71">
        <v>0</v>
      </c>
      <c r="AT160" s="71"/>
      <c r="AU160" s="71">
        <f t="shared" si="89"/>
        <v>0</v>
      </c>
      <c r="AV160" s="72"/>
      <c r="AW160" s="71"/>
      <c r="AX160" s="71">
        <v>0</v>
      </c>
      <c r="AY160" s="71"/>
      <c r="AZ160" s="71">
        <f t="shared" si="90"/>
        <v>0</v>
      </c>
      <c r="BA160" s="72"/>
    </row>
    <row r="161" spans="1:53" s="43" customFormat="1" ht="12.25" hidden="1" customHeight="1">
      <c r="A161" s="141">
        <v>4500.7470000000003</v>
      </c>
      <c r="B161" s="43" t="s">
        <v>219</v>
      </c>
      <c r="D161" s="71"/>
      <c r="E161" s="71">
        <v>0</v>
      </c>
      <c r="F161" s="71"/>
      <c r="G161" s="71">
        <f t="shared" si="79"/>
        <v>0</v>
      </c>
      <c r="H161" s="72"/>
      <c r="I161" s="71"/>
      <c r="J161" s="71">
        <v>0</v>
      </c>
      <c r="K161" s="71"/>
      <c r="L161" s="71">
        <f t="shared" si="80"/>
        <v>0</v>
      </c>
      <c r="M161" s="72"/>
      <c r="N161" s="71">
        <f t="shared" si="91"/>
        <v>0</v>
      </c>
      <c r="O161" s="71">
        <f t="shared" si="91"/>
        <v>0</v>
      </c>
      <c r="P161" s="71"/>
      <c r="Q161" s="71">
        <f t="shared" si="82"/>
        <v>0</v>
      </c>
      <c r="R161" s="72"/>
      <c r="S161" s="71"/>
      <c r="T161" s="71">
        <v>0</v>
      </c>
      <c r="U161" s="71"/>
      <c r="V161" s="71">
        <f t="shared" si="83"/>
        <v>0</v>
      </c>
      <c r="W161" s="72"/>
      <c r="X161" s="71"/>
      <c r="Y161" s="71">
        <v>0</v>
      </c>
      <c r="Z161" s="71"/>
      <c r="AA161" s="71">
        <f t="shared" si="84"/>
        <v>0</v>
      </c>
      <c r="AB161" s="72"/>
      <c r="AC161" s="71">
        <f t="shared" si="92"/>
        <v>0</v>
      </c>
      <c r="AD161" s="71">
        <f t="shared" si="92"/>
        <v>0</v>
      </c>
      <c r="AE161" s="71"/>
      <c r="AF161" s="71">
        <f t="shared" si="86"/>
        <v>0</v>
      </c>
      <c r="AG161" s="72"/>
      <c r="AH161" s="71"/>
      <c r="AI161" s="71">
        <v>0</v>
      </c>
      <c r="AJ161" s="71"/>
      <c r="AK161" s="71">
        <f t="shared" si="87"/>
        <v>0</v>
      </c>
      <c r="AL161" s="72"/>
      <c r="AM161" s="71"/>
      <c r="AN161" s="71">
        <v>0</v>
      </c>
      <c r="AO161" s="71"/>
      <c r="AP161" s="71">
        <f t="shared" si="88"/>
        <v>0</v>
      </c>
      <c r="AQ161" s="72"/>
      <c r="AR161" s="71"/>
      <c r="AS161" s="71">
        <v>0</v>
      </c>
      <c r="AT161" s="71"/>
      <c r="AU161" s="71">
        <f t="shared" si="89"/>
        <v>0</v>
      </c>
      <c r="AV161" s="72"/>
      <c r="AW161" s="71"/>
      <c r="AX161" s="71">
        <v>0</v>
      </c>
      <c r="AY161" s="71"/>
      <c r="AZ161" s="71">
        <f t="shared" si="90"/>
        <v>0</v>
      </c>
      <c r="BA161" s="72"/>
    </row>
    <row r="162" spans="1:53" s="43" customFormat="1" ht="12.25" hidden="1" customHeight="1">
      <c r="A162" s="141">
        <v>4500.7479999999996</v>
      </c>
      <c r="B162" s="43" t="s">
        <v>220</v>
      </c>
      <c r="D162" s="71"/>
      <c r="E162" s="71">
        <v>0</v>
      </c>
      <c r="F162" s="71"/>
      <c r="G162" s="71">
        <f t="shared" si="79"/>
        <v>0</v>
      </c>
      <c r="H162" s="72"/>
      <c r="I162" s="71"/>
      <c r="J162" s="71">
        <v>0</v>
      </c>
      <c r="K162" s="71"/>
      <c r="L162" s="71">
        <f t="shared" si="80"/>
        <v>0</v>
      </c>
      <c r="M162" s="72"/>
      <c r="N162" s="71">
        <f t="shared" si="91"/>
        <v>0</v>
      </c>
      <c r="O162" s="71">
        <f t="shared" si="91"/>
        <v>0</v>
      </c>
      <c r="P162" s="71"/>
      <c r="Q162" s="71">
        <f t="shared" si="82"/>
        <v>0</v>
      </c>
      <c r="R162" s="72"/>
      <c r="S162" s="71"/>
      <c r="T162" s="71">
        <v>0</v>
      </c>
      <c r="U162" s="71"/>
      <c r="V162" s="71">
        <f t="shared" si="83"/>
        <v>0</v>
      </c>
      <c r="W162" s="72"/>
      <c r="X162" s="71"/>
      <c r="Y162" s="71">
        <v>0</v>
      </c>
      <c r="Z162" s="71"/>
      <c r="AA162" s="71">
        <f t="shared" si="84"/>
        <v>0</v>
      </c>
      <c r="AB162" s="72"/>
      <c r="AC162" s="71">
        <f t="shared" si="92"/>
        <v>0</v>
      </c>
      <c r="AD162" s="71">
        <f t="shared" si="92"/>
        <v>0</v>
      </c>
      <c r="AE162" s="71"/>
      <c r="AF162" s="71">
        <f t="shared" si="86"/>
        <v>0</v>
      </c>
      <c r="AG162" s="72"/>
      <c r="AH162" s="71"/>
      <c r="AI162" s="71">
        <v>0</v>
      </c>
      <c r="AJ162" s="71"/>
      <c r="AK162" s="71">
        <f t="shared" si="87"/>
        <v>0</v>
      </c>
      <c r="AL162" s="72"/>
      <c r="AM162" s="71"/>
      <c r="AN162" s="71">
        <v>0</v>
      </c>
      <c r="AO162" s="71"/>
      <c r="AP162" s="71">
        <f t="shared" si="88"/>
        <v>0</v>
      </c>
      <c r="AQ162" s="72"/>
      <c r="AR162" s="71"/>
      <c r="AS162" s="71">
        <v>0</v>
      </c>
      <c r="AT162" s="71"/>
      <c r="AU162" s="71">
        <f t="shared" si="89"/>
        <v>0</v>
      </c>
      <c r="AV162" s="72"/>
      <c r="AW162" s="71"/>
      <c r="AX162" s="71">
        <v>0</v>
      </c>
      <c r="AY162" s="71"/>
      <c r="AZ162" s="71">
        <f t="shared" si="90"/>
        <v>0</v>
      </c>
      <c r="BA162" s="72"/>
    </row>
    <row r="163" spans="1:53" s="43" customFormat="1" ht="12.25" hidden="1" customHeight="1">
      <c r="A163" s="141">
        <v>4500.7489999999998</v>
      </c>
      <c r="B163" s="43" t="s">
        <v>221</v>
      </c>
      <c r="D163" s="71"/>
      <c r="E163" s="71">
        <v>0</v>
      </c>
      <c r="F163" s="71"/>
      <c r="G163" s="71">
        <f t="shared" si="79"/>
        <v>0</v>
      </c>
      <c r="H163" s="72"/>
      <c r="I163" s="71"/>
      <c r="J163" s="71">
        <v>0</v>
      </c>
      <c r="K163" s="71"/>
      <c r="L163" s="71">
        <f t="shared" si="80"/>
        <v>0</v>
      </c>
      <c r="M163" s="72"/>
      <c r="N163" s="71">
        <f t="shared" si="91"/>
        <v>0</v>
      </c>
      <c r="O163" s="71">
        <f t="shared" si="91"/>
        <v>0</v>
      </c>
      <c r="P163" s="71"/>
      <c r="Q163" s="71">
        <f t="shared" si="82"/>
        <v>0</v>
      </c>
      <c r="R163" s="72"/>
      <c r="S163" s="71"/>
      <c r="T163" s="71">
        <v>0</v>
      </c>
      <c r="U163" s="71"/>
      <c r="V163" s="71">
        <f t="shared" si="83"/>
        <v>0</v>
      </c>
      <c r="W163" s="72"/>
      <c r="X163" s="71"/>
      <c r="Y163" s="71">
        <v>0</v>
      </c>
      <c r="Z163" s="71"/>
      <c r="AA163" s="71">
        <f t="shared" si="84"/>
        <v>0</v>
      </c>
      <c r="AB163" s="72"/>
      <c r="AC163" s="71">
        <f t="shared" si="92"/>
        <v>0</v>
      </c>
      <c r="AD163" s="71">
        <f t="shared" si="92"/>
        <v>0</v>
      </c>
      <c r="AE163" s="71"/>
      <c r="AF163" s="71">
        <f t="shared" si="86"/>
        <v>0</v>
      </c>
      <c r="AG163" s="72"/>
      <c r="AH163" s="71"/>
      <c r="AI163" s="71">
        <v>0</v>
      </c>
      <c r="AJ163" s="71"/>
      <c r="AK163" s="71">
        <f t="shared" si="87"/>
        <v>0</v>
      </c>
      <c r="AL163" s="72"/>
      <c r="AM163" s="71"/>
      <c r="AN163" s="71">
        <v>0</v>
      </c>
      <c r="AO163" s="71"/>
      <c r="AP163" s="71">
        <f t="shared" si="88"/>
        <v>0</v>
      </c>
      <c r="AQ163" s="72"/>
      <c r="AR163" s="71"/>
      <c r="AS163" s="71">
        <v>0</v>
      </c>
      <c r="AT163" s="71"/>
      <c r="AU163" s="71">
        <f t="shared" si="89"/>
        <v>0</v>
      </c>
      <c r="AV163" s="72"/>
      <c r="AW163" s="71"/>
      <c r="AX163" s="71">
        <v>0</v>
      </c>
      <c r="AY163" s="71"/>
      <c r="AZ163" s="71">
        <f t="shared" si="90"/>
        <v>0</v>
      </c>
      <c r="BA163" s="72"/>
    </row>
    <row r="164" spans="1:53" s="43" customFormat="1" ht="12.25" hidden="1" customHeight="1">
      <c r="A164" s="141">
        <v>4500.7569999999996</v>
      </c>
      <c r="B164" s="43" t="s">
        <v>222</v>
      </c>
      <c r="D164" s="71"/>
      <c r="E164" s="71">
        <v>0</v>
      </c>
      <c r="F164" s="71"/>
      <c r="G164" s="71">
        <f t="shared" si="79"/>
        <v>0</v>
      </c>
      <c r="H164" s="72"/>
      <c r="I164" s="71"/>
      <c r="J164" s="71">
        <v>0</v>
      </c>
      <c r="K164" s="71"/>
      <c r="L164" s="71">
        <f t="shared" si="80"/>
        <v>0</v>
      </c>
      <c r="M164" s="72"/>
      <c r="N164" s="71">
        <f t="shared" si="91"/>
        <v>0</v>
      </c>
      <c r="O164" s="71">
        <f t="shared" si="91"/>
        <v>0</v>
      </c>
      <c r="P164" s="71"/>
      <c r="Q164" s="71">
        <f t="shared" si="82"/>
        <v>0</v>
      </c>
      <c r="R164" s="72"/>
      <c r="S164" s="71"/>
      <c r="T164" s="71">
        <v>0</v>
      </c>
      <c r="U164" s="71"/>
      <c r="V164" s="71">
        <f t="shared" si="83"/>
        <v>0</v>
      </c>
      <c r="W164" s="72"/>
      <c r="X164" s="71"/>
      <c r="Y164" s="71">
        <v>0</v>
      </c>
      <c r="Z164" s="71"/>
      <c r="AA164" s="71">
        <f t="shared" si="84"/>
        <v>0</v>
      </c>
      <c r="AB164" s="72"/>
      <c r="AC164" s="71">
        <f t="shared" si="92"/>
        <v>0</v>
      </c>
      <c r="AD164" s="71">
        <f t="shared" si="92"/>
        <v>0</v>
      </c>
      <c r="AE164" s="71"/>
      <c r="AF164" s="71">
        <f t="shared" si="86"/>
        <v>0</v>
      </c>
      <c r="AG164" s="72"/>
      <c r="AH164" s="71"/>
      <c r="AI164" s="71">
        <v>0</v>
      </c>
      <c r="AJ164" s="71"/>
      <c r="AK164" s="71">
        <f t="shared" si="87"/>
        <v>0</v>
      </c>
      <c r="AL164" s="72"/>
      <c r="AM164" s="71"/>
      <c r="AN164" s="71">
        <v>0</v>
      </c>
      <c r="AO164" s="71"/>
      <c r="AP164" s="71">
        <f t="shared" si="88"/>
        <v>0</v>
      </c>
      <c r="AQ164" s="72"/>
      <c r="AR164" s="71"/>
      <c r="AS164" s="71">
        <v>0</v>
      </c>
      <c r="AT164" s="71"/>
      <c r="AU164" s="71">
        <f t="shared" si="89"/>
        <v>0</v>
      </c>
      <c r="AV164" s="72"/>
      <c r="AW164" s="71"/>
      <c r="AX164" s="71">
        <v>0</v>
      </c>
      <c r="AY164" s="71"/>
      <c r="AZ164" s="71">
        <f t="shared" si="90"/>
        <v>0</v>
      </c>
      <c r="BA164" s="72"/>
    </row>
    <row r="165" spans="1:53" s="43" customFormat="1" ht="12.25" hidden="1" customHeight="1">
      <c r="A165" s="141">
        <v>4500.78</v>
      </c>
      <c r="B165" s="43" t="s">
        <v>223</v>
      </c>
      <c r="D165" s="71"/>
      <c r="E165" s="71">
        <v>0</v>
      </c>
      <c r="F165" s="71"/>
      <c r="G165" s="71">
        <f t="shared" si="79"/>
        <v>0</v>
      </c>
      <c r="H165" s="72"/>
      <c r="I165" s="71"/>
      <c r="J165" s="71">
        <v>0</v>
      </c>
      <c r="K165" s="71"/>
      <c r="L165" s="71">
        <f t="shared" si="80"/>
        <v>0</v>
      </c>
      <c r="M165" s="72"/>
      <c r="N165" s="71">
        <f t="shared" si="91"/>
        <v>0</v>
      </c>
      <c r="O165" s="71">
        <f t="shared" si="91"/>
        <v>0</v>
      </c>
      <c r="P165" s="71"/>
      <c r="Q165" s="71">
        <f t="shared" si="82"/>
        <v>0</v>
      </c>
      <c r="R165" s="72"/>
      <c r="S165" s="71"/>
      <c r="T165" s="71">
        <v>0</v>
      </c>
      <c r="U165" s="71"/>
      <c r="V165" s="71">
        <f t="shared" si="83"/>
        <v>0</v>
      </c>
      <c r="W165" s="72"/>
      <c r="X165" s="71"/>
      <c r="Y165" s="71">
        <v>0</v>
      </c>
      <c r="Z165" s="71"/>
      <c r="AA165" s="71">
        <f t="shared" si="84"/>
        <v>0</v>
      </c>
      <c r="AB165" s="72"/>
      <c r="AC165" s="71">
        <f t="shared" si="92"/>
        <v>0</v>
      </c>
      <c r="AD165" s="71">
        <f t="shared" si="92"/>
        <v>0</v>
      </c>
      <c r="AE165" s="71"/>
      <c r="AF165" s="71">
        <f t="shared" si="86"/>
        <v>0</v>
      </c>
      <c r="AG165" s="72"/>
      <c r="AH165" s="71"/>
      <c r="AI165" s="71">
        <v>0</v>
      </c>
      <c r="AJ165" s="71"/>
      <c r="AK165" s="71">
        <f t="shared" si="87"/>
        <v>0</v>
      </c>
      <c r="AL165" s="72"/>
      <c r="AM165" s="71"/>
      <c r="AN165" s="71">
        <v>0</v>
      </c>
      <c r="AO165" s="71"/>
      <c r="AP165" s="71">
        <f t="shared" si="88"/>
        <v>0</v>
      </c>
      <c r="AQ165" s="72"/>
      <c r="AR165" s="71"/>
      <c r="AS165" s="71">
        <v>0</v>
      </c>
      <c r="AT165" s="71"/>
      <c r="AU165" s="71">
        <f t="shared" si="89"/>
        <v>0</v>
      </c>
      <c r="AV165" s="72"/>
      <c r="AW165" s="71"/>
      <c r="AX165" s="71">
        <v>0</v>
      </c>
      <c r="AY165" s="71"/>
      <c r="AZ165" s="71">
        <f t="shared" si="90"/>
        <v>0</v>
      </c>
      <c r="BA165" s="72"/>
    </row>
    <row r="166" spans="1:53" s="43" customFormat="1" ht="12.25" customHeight="1">
      <c r="A166" s="141">
        <v>4500.8019999999997</v>
      </c>
      <c r="B166" s="43" t="s">
        <v>224</v>
      </c>
      <c r="D166" s="71"/>
      <c r="E166" s="71">
        <v>63900</v>
      </c>
      <c r="F166" s="71"/>
      <c r="G166" s="71">
        <f t="shared" si="79"/>
        <v>63900</v>
      </c>
      <c r="H166" s="72"/>
      <c r="I166" s="71"/>
      <c r="J166" s="71">
        <v>0</v>
      </c>
      <c r="K166" s="71"/>
      <c r="L166" s="71">
        <f t="shared" si="80"/>
        <v>0</v>
      </c>
      <c r="M166" s="72"/>
      <c r="N166" s="71">
        <f t="shared" si="91"/>
        <v>0</v>
      </c>
      <c r="O166" s="71">
        <f t="shared" si="91"/>
        <v>-63900</v>
      </c>
      <c r="P166" s="71"/>
      <c r="Q166" s="71">
        <f t="shared" si="82"/>
        <v>-63900</v>
      </c>
      <c r="R166" s="72"/>
      <c r="S166" s="71"/>
      <c r="T166" s="71">
        <v>191700</v>
      </c>
      <c r="U166" s="71"/>
      <c r="V166" s="71">
        <f t="shared" si="83"/>
        <v>191700</v>
      </c>
      <c r="W166" s="72"/>
      <c r="X166" s="71"/>
      <c r="Y166" s="71">
        <v>113600</v>
      </c>
      <c r="Z166" s="71"/>
      <c r="AA166" s="71">
        <f t="shared" si="84"/>
        <v>113600</v>
      </c>
      <c r="AB166" s="72"/>
      <c r="AC166" s="71">
        <f t="shared" si="92"/>
        <v>0</v>
      </c>
      <c r="AD166" s="71">
        <f t="shared" si="92"/>
        <v>-78100</v>
      </c>
      <c r="AE166" s="71"/>
      <c r="AF166" s="71">
        <f t="shared" si="86"/>
        <v>-78100</v>
      </c>
      <c r="AG166" s="72"/>
      <c r="AH166" s="71"/>
      <c r="AI166" s="71">
        <v>177500</v>
      </c>
      <c r="AJ166" s="71"/>
      <c r="AK166" s="71">
        <f t="shared" si="87"/>
        <v>177500</v>
      </c>
      <c r="AL166" s="72"/>
      <c r="AM166" s="71"/>
      <c r="AN166" s="71">
        <v>230750</v>
      </c>
      <c r="AO166" s="71"/>
      <c r="AP166" s="71">
        <f t="shared" si="88"/>
        <v>230750</v>
      </c>
      <c r="AQ166" s="72"/>
      <c r="AR166" s="71"/>
      <c r="AS166" s="71">
        <v>301750</v>
      </c>
      <c r="AT166" s="71"/>
      <c r="AU166" s="71">
        <f t="shared" si="89"/>
        <v>301750</v>
      </c>
      <c r="AV166" s="72"/>
      <c r="AW166" s="71"/>
      <c r="AX166" s="71">
        <v>355000</v>
      </c>
      <c r="AY166" s="71"/>
      <c r="AZ166" s="71">
        <f t="shared" si="90"/>
        <v>355000</v>
      </c>
      <c r="BA166" s="72"/>
    </row>
    <row r="167" spans="1:53" s="43" customFormat="1" ht="12.25" hidden="1" customHeight="1">
      <c r="A167" s="141">
        <v>4500.808</v>
      </c>
      <c r="B167" s="43" t="s">
        <v>225</v>
      </c>
      <c r="D167" s="71"/>
      <c r="E167" s="71">
        <v>0</v>
      </c>
      <c r="F167" s="71"/>
      <c r="G167" s="71">
        <f t="shared" si="79"/>
        <v>0</v>
      </c>
      <c r="H167" s="72"/>
      <c r="I167" s="71"/>
      <c r="J167" s="71">
        <v>0</v>
      </c>
      <c r="K167" s="71"/>
      <c r="L167" s="71">
        <f t="shared" si="80"/>
        <v>0</v>
      </c>
      <c r="M167" s="72"/>
      <c r="N167" s="71">
        <f t="shared" si="91"/>
        <v>0</v>
      </c>
      <c r="O167" s="71">
        <f t="shared" si="91"/>
        <v>0</v>
      </c>
      <c r="P167" s="71"/>
      <c r="Q167" s="71">
        <f t="shared" si="82"/>
        <v>0</v>
      </c>
      <c r="R167" s="72"/>
      <c r="S167" s="71"/>
      <c r="T167" s="71">
        <v>0</v>
      </c>
      <c r="U167" s="71"/>
      <c r="V167" s="71">
        <f t="shared" si="83"/>
        <v>0</v>
      </c>
      <c r="W167" s="72"/>
      <c r="X167" s="71"/>
      <c r="Y167" s="71">
        <v>0</v>
      </c>
      <c r="Z167" s="71"/>
      <c r="AA167" s="71">
        <f t="shared" si="84"/>
        <v>0</v>
      </c>
      <c r="AB167" s="72"/>
      <c r="AC167" s="71">
        <f t="shared" si="92"/>
        <v>0</v>
      </c>
      <c r="AD167" s="71">
        <f t="shared" si="92"/>
        <v>0</v>
      </c>
      <c r="AE167" s="71"/>
      <c r="AF167" s="71">
        <f t="shared" si="86"/>
        <v>0</v>
      </c>
      <c r="AG167" s="72"/>
      <c r="AH167" s="71"/>
      <c r="AI167" s="71">
        <v>0</v>
      </c>
      <c r="AJ167" s="71"/>
      <c r="AK167" s="71">
        <f t="shared" si="87"/>
        <v>0</v>
      </c>
      <c r="AL167" s="72"/>
      <c r="AM167" s="71"/>
      <c r="AN167" s="71">
        <v>0</v>
      </c>
      <c r="AO167" s="71"/>
      <c r="AP167" s="71">
        <f t="shared" si="88"/>
        <v>0</v>
      </c>
      <c r="AQ167" s="72"/>
      <c r="AR167" s="71"/>
      <c r="AS167" s="71">
        <v>0</v>
      </c>
      <c r="AT167" s="71"/>
      <c r="AU167" s="71">
        <f t="shared" si="89"/>
        <v>0</v>
      </c>
      <c r="AV167" s="72"/>
      <c r="AW167" s="71"/>
      <c r="AX167" s="71">
        <v>0</v>
      </c>
      <c r="AY167" s="71"/>
      <c r="AZ167" s="71">
        <f t="shared" si="90"/>
        <v>0</v>
      </c>
      <c r="BA167" s="72"/>
    </row>
    <row r="168" spans="1:53" s="43" customFormat="1" ht="12.25" hidden="1" customHeight="1">
      <c r="A168" s="141">
        <v>4500.8109999999997</v>
      </c>
      <c r="B168" s="43" t="s">
        <v>226</v>
      </c>
      <c r="D168" s="71"/>
      <c r="E168" s="71">
        <v>0</v>
      </c>
      <c r="F168" s="71"/>
      <c r="G168" s="71">
        <f t="shared" si="79"/>
        <v>0</v>
      </c>
      <c r="H168" s="72"/>
      <c r="I168" s="71"/>
      <c r="J168" s="71">
        <v>0</v>
      </c>
      <c r="K168" s="71"/>
      <c r="L168" s="71">
        <f t="shared" si="80"/>
        <v>0</v>
      </c>
      <c r="M168" s="72"/>
      <c r="N168" s="71">
        <f t="shared" si="91"/>
        <v>0</v>
      </c>
      <c r="O168" s="71">
        <f t="shared" si="91"/>
        <v>0</v>
      </c>
      <c r="P168" s="71"/>
      <c r="Q168" s="71">
        <f t="shared" si="82"/>
        <v>0</v>
      </c>
      <c r="R168" s="72"/>
      <c r="S168" s="71"/>
      <c r="T168" s="71">
        <v>0</v>
      </c>
      <c r="U168" s="71"/>
      <c r="V168" s="71">
        <f t="shared" si="83"/>
        <v>0</v>
      </c>
      <c r="W168" s="72"/>
      <c r="X168" s="71"/>
      <c r="Y168" s="71">
        <v>0</v>
      </c>
      <c r="Z168" s="71"/>
      <c r="AA168" s="71">
        <f t="shared" si="84"/>
        <v>0</v>
      </c>
      <c r="AB168" s="72"/>
      <c r="AC168" s="71">
        <f t="shared" si="92"/>
        <v>0</v>
      </c>
      <c r="AD168" s="71">
        <f t="shared" si="92"/>
        <v>0</v>
      </c>
      <c r="AE168" s="71"/>
      <c r="AF168" s="71">
        <f t="shared" si="86"/>
        <v>0</v>
      </c>
      <c r="AG168" s="72"/>
      <c r="AH168" s="71"/>
      <c r="AI168" s="71">
        <v>0</v>
      </c>
      <c r="AJ168" s="71"/>
      <c r="AK168" s="71">
        <f t="shared" si="87"/>
        <v>0</v>
      </c>
      <c r="AL168" s="72"/>
      <c r="AM168" s="71"/>
      <c r="AN168" s="71">
        <v>0</v>
      </c>
      <c r="AO168" s="71"/>
      <c r="AP168" s="71">
        <f t="shared" si="88"/>
        <v>0</v>
      </c>
      <c r="AQ168" s="72"/>
      <c r="AR168" s="71"/>
      <c r="AS168" s="71">
        <v>0</v>
      </c>
      <c r="AT168" s="71"/>
      <c r="AU168" s="71">
        <f t="shared" si="89"/>
        <v>0</v>
      </c>
      <c r="AV168" s="72"/>
      <c r="AW168" s="71"/>
      <c r="AX168" s="71">
        <v>0</v>
      </c>
      <c r="AY168" s="71"/>
      <c r="AZ168" s="71">
        <f t="shared" si="90"/>
        <v>0</v>
      </c>
      <c r="BA168" s="72"/>
    </row>
    <row r="169" spans="1:53" s="43" customFormat="1" ht="12.25" hidden="1" customHeight="1">
      <c r="A169" s="141">
        <v>4500.87</v>
      </c>
      <c r="B169" s="43" t="s">
        <v>227</v>
      </c>
      <c r="D169" s="71"/>
      <c r="E169" s="71">
        <v>0</v>
      </c>
      <c r="F169" s="71"/>
      <c r="G169" s="71">
        <f t="shared" si="79"/>
        <v>0</v>
      </c>
      <c r="H169" s="72"/>
      <c r="I169" s="71"/>
      <c r="J169" s="71">
        <v>0</v>
      </c>
      <c r="K169" s="71"/>
      <c r="L169" s="71">
        <f t="shared" si="80"/>
        <v>0</v>
      </c>
      <c r="M169" s="72"/>
      <c r="N169" s="71">
        <f t="shared" si="91"/>
        <v>0</v>
      </c>
      <c r="O169" s="71">
        <f t="shared" si="91"/>
        <v>0</v>
      </c>
      <c r="P169" s="71"/>
      <c r="Q169" s="71">
        <f t="shared" si="82"/>
        <v>0</v>
      </c>
      <c r="R169" s="72"/>
      <c r="S169" s="71"/>
      <c r="T169" s="71">
        <v>0</v>
      </c>
      <c r="U169" s="71"/>
      <c r="V169" s="71">
        <f t="shared" si="83"/>
        <v>0</v>
      </c>
      <c r="W169" s="72"/>
      <c r="X169" s="71"/>
      <c r="Y169" s="71">
        <v>0</v>
      </c>
      <c r="Z169" s="71"/>
      <c r="AA169" s="71">
        <f t="shared" si="84"/>
        <v>0</v>
      </c>
      <c r="AB169" s="72"/>
      <c r="AC169" s="71">
        <f t="shared" si="92"/>
        <v>0</v>
      </c>
      <c r="AD169" s="71">
        <f t="shared" si="92"/>
        <v>0</v>
      </c>
      <c r="AE169" s="71"/>
      <c r="AF169" s="71">
        <f t="shared" si="86"/>
        <v>0</v>
      </c>
      <c r="AG169" s="72"/>
      <c r="AH169" s="71"/>
      <c r="AI169" s="71">
        <v>0</v>
      </c>
      <c r="AJ169" s="71"/>
      <c r="AK169" s="71">
        <f t="shared" si="87"/>
        <v>0</v>
      </c>
      <c r="AL169" s="72"/>
      <c r="AM169" s="71"/>
      <c r="AN169" s="71">
        <v>0</v>
      </c>
      <c r="AO169" s="71"/>
      <c r="AP169" s="71">
        <f t="shared" si="88"/>
        <v>0</v>
      </c>
      <c r="AQ169" s="72"/>
      <c r="AR169" s="71"/>
      <c r="AS169" s="71">
        <v>0</v>
      </c>
      <c r="AT169" s="71"/>
      <c r="AU169" s="71">
        <f t="shared" si="89"/>
        <v>0</v>
      </c>
      <c r="AV169" s="72"/>
      <c r="AW169" s="71"/>
      <c r="AX169" s="71">
        <v>0</v>
      </c>
      <c r="AY169" s="71"/>
      <c r="AZ169" s="71">
        <f t="shared" si="90"/>
        <v>0</v>
      </c>
      <c r="BA169" s="72"/>
    </row>
    <row r="170" spans="1:53" s="43" customFormat="1" ht="12.25" hidden="1" customHeight="1">
      <c r="A170" s="141">
        <v>4500.9129999999996</v>
      </c>
      <c r="D170" s="71"/>
      <c r="E170" s="71"/>
      <c r="F170" s="71"/>
      <c r="G170" s="71">
        <f t="shared" si="79"/>
        <v>0</v>
      </c>
      <c r="H170" s="72"/>
      <c r="I170" s="71"/>
      <c r="J170" s="71">
        <v>0</v>
      </c>
      <c r="K170" s="71"/>
      <c r="L170" s="71">
        <f t="shared" si="80"/>
        <v>0</v>
      </c>
      <c r="M170" s="72"/>
      <c r="N170" s="71">
        <f t="shared" si="91"/>
        <v>0</v>
      </c>
      <c r="O170" s="71">
        <f t="shared" si="91"/>
        <v>0</v>
      </c>
      <c r="P170" s="71"/>
      <c r="Q170" s="71">
        <f t="shared" si="82"/>
        <v>0</v>
      </c>
      <c r="R170" s="72"/>
      <c r="S170" s="71"/>
      <c r="T170" s="71"/>
      <c r="U170" s="71"/>
      <c r="V170" s="71">
        <f t="shared" si="83"/>
        <v>0</v>
      </c>
      <c r="W170" s="72"/>
      <c r="X170" s="71"/>
      <c r="Y170" s="71">
        <v>0</v>
      </c>
      <c r="Z170" s="71"/>
      <c r="AA170" s="71">
        <f t="shared" si="84"/>
        <v>0</v>
      </c>
      <c r="AB170" s="72"/>
      <c r="AC170" s="71">
        <f t="shared" si="92"/>
        <v>0</v>
      </c>
      <c r="AD170" s="71">
        <f t="shared" si="92"/>
        <v>0</v>
      </c>
      <c r="AE170" s="71"/>
      <c r="AF170" s="71">
        <f t="shared" si="86"/>
        <v>0</v>
      </c>
      <c r="AG170" s="72"/>
      <c r="AH170" s="71"/>
      <c r="AI170" s="71">
        <v>0</v>
      </c>
      <c r="AJ170" s="71"/>
      <c r="AK170" s="71">
        <f t="shared" si="87"/>
        <v>0</v>
      </c>
      <c r="AL170" s="72"/>
      <c r="AM170" s="71"/>
      <c r="AN170" s="71">
        <v>0</v>
      </c>
      <c r="AO170" s="71"/>
      <c r="AP170" s="71">
        <f t="shared" si="88"/>
        <v>0</v>
      </c>
      <c r="AQ170" s="72"/>
      <c r="AR170" s="71"/>
      <c r="AS170" s="71">
        <v>0</v>
      </c>
      <c r="AT170" s="71"/>
      <c r="AU170" s="71">
        <f t="shared" si="89"/>
        <v>0</v>
      </c>
      <c r="AV170" s="72"/>
      <c r="AW170" s="71"/>
      <c r="AX170" s="71">
        <v>0</v>
      </c>
      <c r="AY170" s="71"/>
      <c r="AZ170" s="71">
        <f t="shared" si="90"/>
        <v>0</v>
      </c>
      <c r="BA170" s="72"/>
    </row>
    <row r="171" spans="1:53" s="43" customFormat="1" ht="12.25" hidden="1" customHeight="1">
      <c r="A171" s="141">
        <v>4700</v>
      </c>
      <c r="B171" s="43" t="s">
        <v>228</v>
      </c>
      <c r="D171" s="71"/>
      <c r="E171" s="71">
        <v>0</v>
      </c>
      <c r="F171" s="71"/>
      <c r="G171" s="71">
        <f t="shared" si="79"/>
        <v>0</v>
      </c>
      <c r="H171" s="72"/>
      <c r="I171" s="71"/>
      <c r="J171" s="71">
        <v>0</v>
      </c>
      <c r="K171" s="71"/>
      <c r="L171" s="71">
        <f t="shared" si="80"/>
        <v>0</v>
      </c>
      <c r="M171" s="72"/>
      <c r="N171" s="71">
        <f t="shared" si="91"/>
        <v>0</v>
      </c>
      <c r="O171" s="71">
        <f t="shared" si="91"/>
        <v>0</v>
      </c>
      <c r="P171" s="71"/>
      <c r="Q171" s="71">
        <f t="shared" si="82"/>
        <v>0</v>
      </c>
      <c r="R171" s="72"/>
      <c r="S171" s="71"/>
      <c r="T171" s="71">
        <v>0</v>
      </c>
      <c r="U171" s="71"/>
      <c r="V171" s="71">
        <f t="shared" si="83"/>
        <v>0</v>
      </c>
      <c r="W171" s="72"/>
      <c r="X171" s="71"/>
      <c r="Y171" s="71">
        <v>0</v>
      </c>
      <c r="Z171" s="71"/>
      <c r="AA171" s="71">
        <f t="shared" si="84"/>
        <v>0</v>
      </c>
      <c r="AB171" s="72"/>
      <c r="AC171" s="71">
        <f t="shared" si="92"/>
        <v>0</v>
      </c>
      <c r="AD171" s="71">
        <f t="shared" si="92"/>
        <v>0</v>
      </c>
      <c r="AE171" s="71"/>
      <c r="AF171" s="71">
        <f t="shared" si="86"/>
        <v>0</v>
      </c>
      <c r="AG171" s="72"/>
      <c r="AH171" s="71"/>
      <c r="AI171" s="71">
        <v>0</v>
      </c>
      <c r="AJ171" s="71"/>
      <c r="AK171" s="71">
        <f t="shared" si="87"/>
        <v>0</v>
      </c>
      <c r="AL171" s="72"/>
      <c r="AM171" s="71"/>
      <c r="AN171" s="71">
        <v>0</v>
      </c>
      <c r="AO171" s="71"/>
      <c r="AP171" s="71">
        <f t="shared" si="88"/>
        <v>0</v>
      </c>
      <c r="AQ171" s="72"/>
      <c r="AR171" s="71"/>
      <c r="AS171" s="71">
        <v>0</v>
      </c>
      <c r="AT171" s="71"/>
      <c r="AU171" s="71">
        <f t="shared" si="89"/>
        <v>0</v>
      </c>
      <c r="AV171" s="72"/>
      <c r="AW171" s="71"/>
      <c r="AX171" s="71">
        <v>0</v>
      </c>
      <c r="AY171" s="71"/>
      <c r="AZ171" s="71">
        <f t="shared" si="90"/>
        <v>0</v>
      </c>
      <c r="BA171" s="72"/>
    </row>
    <row r="172" spans="1:53" s="43" customFormat="1" ht="12.25" hidden="1" customHeight="1">
      <c r="A172" s="141">
        <v>4703</v>
      </c>
      <c r="B172" s="43" t="s">
        <v>229</v>
      </c>
      <c r="D172" s="71"/>
      <c r="E172" s="71">
        <v>0</v>
      </c>
      <c r="F172" s="71"/>
      <c r="G172" s="71">
        <f t="shared" si="79"/>
        <v>0</v>
      </c>
      <c r="H172" s="72"/>
      <c r="I172" s="71"/>
      <c r="J172" s="71">
        <v>0</v>
      </c>
      <c r="K172" s="71"/>
      <c r="L172" s="71">
        <f t="shared" si="80"/>
        <v>0</v>
      </c>
      <c r="M172" s="72"/>
      <c r="N172" s="71">
        <f t="shared" si="91"/>
        <v>0</v>
      </c>
      <c r="O172" s="71">
        <f t="shared" si="91"/>
        <v>0</v>
      </c>
      <c r="P172" s="71"/>
      <c r="Q172" s="71">
        <f t="shared" si="82"/>
        <v>0</v>
      </c>
      <c r="R172" s="72"/>
      <c r="S172" s="71"/>
      <c r="T172" s="71">
        <v>0</v>
      </c>
      <c r="U172" s="71"/>
      <c r="V172" s="71">
        <f t="shared" si="83"/>
        <v>0</v>
      </c>
      <c r="W172" s="72"/>
      <c r="X172" s="71"/>
      <c r="Y172" s="71">
        <v>0</v>
      </c>
      <c r="Z172" s="71"/>
      <c r="AA172" s="71">
        <f t="shared" si="84"/>
        <v>0</v>
      </c>
      <c r="AB172" s="72"/>
      <c r="AC172" s="71">
        <f t="shared" si="92"/>
        <v>0</v>
      </c>
      <c r="AD172" s="71">
        <f t="shared" si="92"/>
        <v>0</v>
      </c>
      <c r="AE172" s="71"/>
      <c r="AF172" s="71">
        <f t="shared" si="86"/>
        <v>0</v>
      </c>
      <c r="AG172" s="72"/>
      <c r="AH172" s="71"/>
      <c r="AI172" s="71">
        <v>0</v>
      </c>
      <c r="AJ172" s="71"/>
      <c r="AK172" s="71">
        <f t="shared" si="87"/>
        <v>0</v>
      </c>
      <c r="AL172" s="72"/>
      <c r="AM172" s="71"/>
      <c r="AN172" s="71">
        <v>0</v>
      </c>
      <c r="AO172" s="71"/>
      <c r="AP172" s="71">
        <f t="shared" si="88"/>
        <v>0</v>
      </c>
      <c r="AQ172" s="72"/>
      <c r="AR172" s="71"/>
      <c r="AS172" s="71">
        <v>0</v>
      </c>
      <c r="AT172" s="71"/>
      <c r="AU172" s="71">
        <f t="shared" si="89"/>
        <v>0</v>
      </c>
      <c r="AV172" s="72"/>
      <c r="AW172" s="71"/>
      <c r="AX172" s="71">
        <v>0</v>
      </c>
      <c r="AY172" s="71"/>
      <c r="AZ172" s="71">
        <f t="shared" si="90"/>
        <v>0</v>
      </c>
      <c r="BA172" s="72"/>
    </row>
    <row r="173" spans="1:53" s="43" customFormat="1" ht="12.25" hidden="1" customHeight="1">
      <c r="A173" s="141">
        <v>4800</v>
      </c>
      <c r="B173" s="43" t="s">
        <v>230</v>
      </c>
      <c r="D173" s="71"/>
      <c r="E173" s="71">
        <v>0</v>
      </c>
      <c r="F173" s="71"/>
      <c r="G173" s="71">
        <f t="shared" si="79"/>
        <v>0</v>
      </c>
      <c r="H173" s="72"/>
      <c r="I173" s="71"/>
      <c r="J173" s="71">
        <v>0</v>
      </c>
      <c r="K173" s="71"/>
      <c r="L173" s="71">
        <f t="shared" si="80"/>
        <v>0</v>
      </c>
      <c r="M173" s="72"/>
      <c r="N173" s="71">
        <f t="shared" si="91"/>
        <v>0</v>
      </c>
      <c r="O173" s="71">
        <f t="shared" si="91"/>
        <v>0</v>
      </c>
      <c r="P173" s="71"/>
      <c r="Q173" s="71">
        <f t="shared" si="82"/>
        <v>0</v>
      </c>
      <c r="R173" s="72"/>
      <c r="S173" s="71"/>
      <c r="T173" s="71">
        <v>0</v>
      </c>
      <c r="U173" s="71"/>
      <c r="V173" s="71">
        <f t="shared" si="83"/>
        <v>0</v>
      </c>
      <c r="W173" s="72"/>
      <c r="X173" s="71"/>
      <c r="Y173" s="71">
        <v>0</v>
      </c>
      <c r="Z173" s="71"/>
      <c r="AA173" s="71">
        <f t="shared" si="84"/>
        <v>0</v>
      </c>
      <c r="AB173" s="72"/>
      <c r="AC173" s="71">
        <f t="shared" si="92"/>
        <v>0</v>
      </c>
      <c r="AD173" s="71">
        <f t="shared" si="92"/>
        <v>0</v>
      </c>
      <c r="AE173" s="71"/>
      <c r="AF173" s="71">
        <f t="shared" si="86"/>
        <v>0</v>
      </c>
      <c r="AG173" s="72"/>
      <c r="AH173" s="71"/>
      <c r="AI173" s="71">
        <v>0</v>
      </c>
      <c r="AJ173" s="71"/>
      <c r="AK173" s="71">
        <f t="shared" si="87"/>
        <v>0</v>
      </c>
      <c r="AL173" s="72"/>
      <c r="AM173" s="71"/>
      <c r="AN173" s="71">
        <v>0</v>
      </c>
      <c r="AO173" s="71"/>
      <c r="AP173" s="71">
        <f t="shared" si="88"/>
        <v>0</v>
      </c>
      <c r="AQ173" s="72"/>
      <c r="AR173" s="71"/>
      <c r="AS173" s="71">
        <v>0</v>
      </c>
      <c r="AT173" s="71"/>
      <c r="AU173" s="71">
        <f t="shared" si="89"/>
        <v>0</v>
      </c>
      <c r="AV173" s="72"/>
      <c r="AW173" s="71"/>
      <c r="AX173" s="71">
        <v>0</v>
      </c>
      <c r="AY173" s="71"/>
      <c r="AZ173" s="71">
        <f t="shared" si="90"/>
        <v>0</v>
      </c>
      <c r="BA173" s="72"/>
    </row>
    <row r="174" spans="1:53" s="43" customFormat="1" ht="12.25" hidden="1" customHeight="1">
      <c r="A174" s="141">
        <v>4900</v>
      </c>
      <c r="B174" s="43" t="s">
        <v>231</v>
      </c>
      <c r="D174" s="71"/>
      <c r="E174" s="71">
        <v>0</v>
      </c>
      <c r="F174" s="71"/>
      <c r="G174" s="71">
        <f t="shared" si="79"/>
        <v>0</v>
      </c>
      <c r="H174" s="72"/>
      <c r="I174" s="71"/>
      <c r="J174" s="71">
        <v>0</v>
      </c>
      <c r="K174" s="71"/>
      <c r="L174" s="71">
        <f t="shared" si="80"/>
        <v>0</v>
      </c>
      <c r="M174" s="72"/>
      <c r="N174" s="71">
        <f t="shared" si="91"/>
        <v>0</v>
      </c>
      <c r="O174" s="71">
        <f t="shared" si="91"/>
        <v>0</v>
      </c>
      <c r="P174" s="71"/>
      <c r="Q174" s="71">
        <f t="shared" si="82"/>
        <v>0</v>
      </c>
      <c r="R174" s="72"/>
      <c r="S174" s="71"/>
      <c r="T174" s="71">
        <v>0</v>
      </c>
      <c r="U174" s="71"/>
      <c r="V174" s="71">
        <f t="shared" si="83"/>
        <v>0</v>
      </c>
      <c r="W174" s="72"/>
      <c r="X174" s="71"/>
      <c r="Y174" s="71">
        <v>0</v>
      </c>
      <c r="Z174" s="71"/>
      <c r="AA174" s="71">
        <f t="shared" si="84"/>
        <v>0</v>
      </c>
      <c r="AB174" s="72"/>
      <c r="AC174" s="71">
        <f t="shared" si="92"/>
        <v>0</v>
      </c>
      <c r="AD174" s="71">
        <f t="shared" si="92"/>
        <v>0</v>
      </c>
      <c r="AE174" s="71"/>
      <c r="AF174" s="71">
        <f t="shared" si="86"/>
        <v>0</v>
      </c>
      <c r="AG174" s="72"/>
      <c r="AH174" s="71"/>
      <c r="AI174" s="71">
        <v>0</v>
      </c>
      <c r="AJ174" s="71"/>
      <c r="AK174" s="71">
        <f t="shared" si="87"/>
        <v>0</v>
      </c>
      <c r="AL174" s="72"/>
      <c r="AM174" s="71"/>
      <c r="AN174" s="71">
        <v>0</v>
      </c>
      <c r="AO174" s="71"/>
      <c r="AP174" s="71">
        <f t="shared" si="88"/>
        <v>0</v>
      </c>
      <c r="AQ174" s="72"/>
      <c r="AR174" s="71"/>
      <c r="AS174" s="71">
        <v>0</v>
      </c>
      <c r="AT174" s="71"/>
      <c r="AU174" s="71">
        <f t="shared" si="89"/>
        <v>0</v>
      </c>
      <c r="AV174" s="72"/>
      <c r="AW174" s="71"/>
      <c r="AX174" s="71">
        <v>0</v>
      </c>
      <c r="AY174" s="71"/>
      <c r="AZ174" s="71">
        <f t="shared" si="90"/>
        <v>0</v>
      </c>
      <c r="BA174" s="72"/>
    </row>
    <row r="175" spans="1:53" s="43" customFormat="1" ht="12.25" hidden="1" customHeight="1">
      <c r="A175" s="141"/>
      <c r="D175" s="71"/>
      <c r="E175" s="71"/>
      <c r="F175" s="71"/>
      <c r="G175" s="71"/>
      <c r="H175" s="72"/>
      <c r="I175" s="71"/>
      <c r="J175" s="71"/>
      <c r="K175" s="71"/>
      <c r="L175" s="71"/>
      <c r="M175" s="72"/>
      <c r="N175" s="71"/>
      <c r="O175" s="71"/>
      <c r="P175" s="71"/>
      <c r="Q175" s="71"/>
      <c r="R175" s="72"/>
      <c r="S175" s="71"/>
      <c r="T175" s="71"/>
      <c r="U175" s="71"/>
      <c r="V175" s="71"/>
      <c r="W175" s="72"/>
      <c r="X175" s="71"/>
      <c r="Y175" s="71"/>
      <c r="Z175" s="71"/>
      <c r="AA175" s="71"/>
      <c r="AB175" s="72"/>
      <c r="AC175" s="71"/>
      <c r="AD175" s="71"/>
      <c r="AE175" s="71"/>
      <c r="AF175" s="71"/>
      <c r="AG175" s="72"/>
      <c r="AH175" s="71"/>
      <c r="AI175" s="71"/>
      <c r="AJ175" s="71"/>
      <c r="AK175" s="71"/>
      <c r="AL175" s="72"/>
      <c r="AM175" s="71"/>
      <c r="AN175" s="71"/>
      <c r="AO175" s="71"/>
      <c r="AP175" s="71"/>
      <c r="AQ175" s="72"/>
      <c r="AR175" s="71"/>
      <c r="AS175" s="71"/>
      <c r="AT175" s="71"/>
      <c r="AU175" s="71"/>
      <c r="AV175" s="72"/>
      <c r="AW175" s="71"/>
      <c r="AX175" s="71"/>
      <c r="AY175" s="71"/>
      <c r="AZ175" s="71"/>
      <c r="BA175" s="72"/>
    </row>
    <row r="176" spans="1:53" s="43" customFormat="1" ht="12.25" customHeight="1">
      <c r="A176" s="52"/>
      <c r="B176" s="130" t="s">
        <v>473</v>
      </c>
      <c r="C176" s="130"/>
      <c r="D176" s="73">
        <f>SUM(D134:D175)</f>
        <v>0</v>
      </c>
      <c r="E176" s="73">
        <f>SUM(E134:E175)</f>
        <v>659491.87</v>
      </c>
      <c r="F176" s="73"/>
      <c r="G176" s="73">
        <f>SUM(D176:F176)</f>
        <v>659491.87</v>
      </c>
      <c r="H176" s="74"/>
      <c r="I176" s="73">
        <f>SUM(I134:I175)</f>
        <v>0</v>
      </c>
      <c r="J176" s="73">
        <f>SUM(J134:J175)</f>
        <v>845987.16</v>
      </c>
      <c r="K176" s="73"/>
      <c r="L176" s="73">
        <f>SUM(I176:K176)</f>
        <v>845987.16</v>
      </c>
      <c r="M176" s="74"/>
      <c r="N176" s="73">
        <f>INDEX($I176:$K176,1,MATCH(N$8,$I$8:$K$8,0))-INDEX($D176:$F176,1,MATCH(N$8,$D$8:$F$8,0))</f>
        <v>0</v>
      </c>
      <c r="O176" s="73">
        <f>INDEX($I176:$K176,1,MATCH(O$8,$I$8:$K$8,0))-INDEX($D176:$F176,1,MATCH(O$8,$D$8:$F$8,0))</f>
        <v>186495.29000000004</v>
      </c>
      <c r="P176" s="73"/>
      <c r="Q176" s="73">
        <f>SUM(N176:P176)</f>
        <v>186495.29000000004</v>
      </c>
      <c r="R176" s="74"/>
      <c r="S176" s="73">
        <f>SUM(S134:S175)</f>
        <v>0</v>
      </c>
      <c r="T176" s="73">
        <f>SUM(T134:T175)</f>
        <v>374574</v>
      </c>
      <c r="U176" s="73"/>
      <c r="V176" s="73">
        <f>SUM(S176:U176)</f>
        <v>374574</v>
      </c>
      <c r="W176" s="74"/>
      <c r="X176" s="73">
        <f>SUM(X134:X175)</f>
        <v>0</v>
      </c>
      <c r="Y176" s="73">
        <f>SUM(Y134:Y175)</f>
        <v>271774.82</v>
      </c>
      <c r="Z176" s="73"/>
      <c r="AA176" s="73">
        <f>SUM(X176:Z176)</f>
        <v>271774.82</v>
      </c>
      <c r="AB176" s="74"/>
      <c r="AC176" s="73">
        <f>INDEX($X176:$Z176,1,MATCH(AC$8,$X$8:$Z$8,0))-INDEX($S176:$U176,1,MATCH(AC$8,$S$8:$U$8,0))</f>
        <v>0</v>
      </c>
      <c r="AD176" s="73">
        <f>INDEX($X176:$Z176,1,MATCH(AD$8,$X$8:$Z$8,0))-INDEX($S176:$U176,1,MATCH(AD$8,$S$8:$U$8,0))</f>
        <v>-102799.18</v>
      </c>
      <c r="AE176" s="73"/>
      <c r="AF176" s="73">
        <f>SUM(AC176:AE176)</f>
        <v>-102799.18</v>
      </c>
      <c r="AG176" s="74"/>
      <c r="AH176" s="73">
        <f>SUM(AH134:AH175)</f>
        <v>0</v>
      </c>
      <c r="AI176" s="73">
        <f>SUM(AI134:AI175)</f>
        <v>335610</v>
      </c>
      <c r="AJ176" s="73"/>
      <c r="AK176" s="73">
        <f>SUM(AH176:AJ176)</f>
        <v>335610</v>
      </c>
      <c r="AL176" s="74"/>
      <c r="AM176" s="73">
        <f>SUM(AM134:AM175)</f>
        <v>0</v>
      </c>
      <c r="AN176" s="73">
        <f>SUM(AN134:AN175)</f>
        <v>436581</v>
      </c>
      <c r="AO176" s="73"/>
      <c r="AP176" s="73">
        <f>SUM(AM176:AO176)</f>
        <v>436581</v>
      </c>
      <c r="AQ176" s="74"/>
      <c r="AR176" s="73">
        <f>SUM(AR134:AR175)</f>
        <v>0</v>
      </c>
      <c r="AS176" s="73">
        <f>SUM(AS134:AS175)</f>
        <v>570710</v>
      </c>
      <c r="AT176" s="73"/>
      <c r="AU176" s="73">
        <f>SUM(AR176:AT176)</f>
        <v>570710</v>
      </c>
      <c r="AV176" s="74"/>
      <c r="AW176" s="73">
        <f>SUM(AW134:AW175)</f>
        <v>0</v>
      </c>
      <c r="AX176" s="73">
        <f>SUM(AX134:AX175)</f>
        <v>670645</v>
      </c>
      <c r="AY176" s="73"/>
      <c r="AZ176" s="73">
        <f>SUM(AW176:AY176)</f>
        <v>670645</v>
      </c>
      <c r="BA176" s="74"/>
    </row>
    <row r="177" spans="1:53" s="43" customFormat="1" ht="12.25" customHeight="1">
      <c r="A177" s="52"/>
      <c r="B177" s="47"/>
      <c r="C177" s="47"/>
      <c r="D177" s="71"/>
      <c r="E177" s="71"/>
      <c r="F177" s="71"/>
      <c r="G177" s="71"/>
      <c r="H177" s="72"/>
      <c r="I177" s="71"/>
      <c r="J177" s="71"/>
      <c r="K177" s="71"/>
      <c r="L177" s="71"/>
      <c r="M177" s="72"/>
      <c r="N177" s="71"/>
      <c r="O177" s="71"/>
      <c r="P177" s="71"/>
      <c r="Q177" s="71"/>
      <c r="R177" s="72"/>
      <c r="S177" s="71"/>
      <c r="T177" s="71"/>
      <c r="U177" s="71"/>
      <c r="V177" s="71"/>
      <c r="W177" s="72"/>
      <c r="X177" s="71"/>
      <c r="Y177" s="71"/>
      <c r="Z177" s="71"/>
      <c r="AA177" s="71"/>
      <c r="AB177" s="72"/>
      <c r="AC177" s="71"/>
      <c r="AD177" s="71"/>
      <c r="AE177" s="71"/>
      <c r="AF177" s="71"/>
      <c r="AG177" s="72"/>
      <c r="AH177" s="71"/>
      <c r="AI177" s="71"/>
      <c r="AJ177" s="71"/>
      <c r="AK177" s="71"/>
      <c r="AL177" s="72"/>
      <c r="AM177" s="71"/>
      <c r="AN177" s="71"/>
      <c r="AO177" s="71"/>
      <c r="AP177" s="71"/>
      <c r="AQ177" s="72"/>
      <c r="AR177" s="71"/>
      <c r="AS177" s="71"/>
      <c r="AT177" s="71"/>
      <c r="AU177" s="71"/>
      <c r="AV177" s="72"/>
      <c r="AW177" s="71"/>
      <c r="AX177" s="71"/>
      <c r="AY177" s="71"/>
      <c r="AZ177" s="71"/>
      <c r="BA177" s="72"/>
    </row>
    <row r="178" spans="1:53" s="43" customFormat="1" ht="12.25" hidden="1" customHeight="1">
      <c r="A178" s="130" t="s">
        <v>110</v>
      </c>
      <c r="D178" s="71"/>
      <c r="E178" s="71"/>
      <c r="F178" s="71"/>
      <c r="G178" s="71"/>
      <c r="H178" s="72"/>
      <c r="I178" s="71"/>
      <c r="J178" s="71"/>
      <c r="K178" s="71"/>
      <c r="L178" s="71"/>
      <c r="M178" s="72"/>
      <c r="N178" s="71"/>
      <c r="O178" s="71"/>
      <c r="P178" s="71"/>
      <c r="Q178" s="71"/>
      <c r="R178" s="72"/>
      <c r="S178" s="71"/>
      <c r="T178" s="71"/>
      <c r="U178" s="71"/>
      <c r="V178" s="71"/>
      <c r="W178" s="72"/>
      <c r="X178" s="71"/>
      <c r="Y178" s="71"/>
      <c r="Z178" s="71"/>
      <c r="AA178" s="71"/>
      <c r="AB178" s="72"/>
      <c r="AC178" s="71"/>
      <c r="AD178" s="71"/>
      <c r="AE178" s="71"/>
      <c r="AF178" s="71"/>
      <c r="AG178" s="72"/>
      <c r="AH178" s="71"/>
      <c r="AI178" s="71"/>
      <c r="AJ178" s="71"/>
      <c r="AK178" s="71"/>
      <c r="AL178" s="72"/>
      <c r="AM178" s="71"/>
      <c r="AN178" s="71"/>
      <c r="AO178" s="71"/>
      <c r="AP178" s="71"/>
      <c r="AQ178" s="72"/>
      <c r="AR178" s="71"/>
      <c r="AS178" s="71"/>
      <c r="AT178" s="71"/>
      <c r="AU178" s="71"/>
      <c r="AV178" s="72"/>
      <c r="AW178" s="71"/>
      <c r="AX178" s="71"/>
      <c r="AY178" s="71"/>
      <c r="AZ178" s="71"/>
      <c r="BA178" s="72"/>
    </row>
    <row r="179" spans="1:53" s="43" customFormat="1" ht="12.25" hidden="1" customHeight="1">
      <c r="A179" s="141" t="s">
        <v>25</v>
      </c>
      <c r="B179" s="70"/>
      <c r="C179" s="70"/>
      <c r="D179" s="71"/>
      <c r="E179" s="71"/>
      <c r="F179" s="71"/>
      <c r="G179" s="71">
        <f>SUM(D179:F179)</f>
        <v>0</v>
      </c>
      <c r="H179" s="72"/>
      <c r="I179" s="71"/>
      <c r="J179" s="71"/>
      <c r="K179" s="71"/>
      <c r="L179" s="71">
        <f>SUM(I179:K179)</f>
        <v>0</v>
      </c>
      <c r="M179" s="72"/>
      <c r="N179" s="71">
        <f t="shared" ref="N179:O182" si="93">INDEX($I179:$K179,1,MATCH(N$8,$I$8:$K$8,0))-INDEX($D179:$F179,1,MATCH(N$8,$D$8:$F$8,0))</f>
        <v>0</v>
      </c>
      <c r="O179" s="71">
        <f t="shared" si="93"/>
        <v>0</v>
      </c>
      <c r="P179" s="71"/>
      <c r="Q179" s="71">
        <f>SUM(N179:P179)</f>
        <v>0</v>
      </c>
      <c r="R179" s="72"/>
      <c r="S179" s="71"/>
      <c r="T179" s="71"/>
      <c r="U179" s="71"/>
      <c r="V179" s="71">
        <f>SUM(S179:U179)</f>
        <v>0</v>
      </c>
      <c r="W179" s="72"/>
      <c r="X179" s="71"/>
      <c r="Y179" s="71"/>
      <c r="Z179" s="71"/>
      <c r="AA179" s="71">
        <f>SUM(X179:Z179)</f>
        <v>0</v>
      </c>
      <c r="AB179" s="72"/>
      <c r="AC179" s="71">
        <f t="shared" ref="AC179:AD182" si="94">INDEX($X179:$Z179,1,MATCH(AC$8,$X$8:$Z$8,0))-INDEX($S179:$U179,1,MATCH(AC$8,$S$8:$U$8,0))</f>
        <v>0</v>
      </c>
      <c r="AD179" s="71">
        <f t="shared" si="94"/>
        <v>0</v>
      </c>
      <c r="AE179" s="71"/>
      <c r="AF179" s="71">
        <f>SUM(AC179:AE179)</f>
        <v>0</v>
      </c>
      <c r="AG179" s="72"/>
      <c r="AH179" s="71"/>
      <c r="AI179" s="71"/>
      <c r="AJ179" s="71"/>
      <c r="AK179" s="71">
        <f>SUM(AH179:AJ179)</f>
        <v>0</v>
      </c>
      <c r="AL179" s="72"/>
      <c r="AM179" s="71"/>
      <c r="AN179" s="71"/>
      <c r="AO179" s="71"/>
      <c r="AP179" s="71">
        <f>SUM(AM179:AO179)</f>
        <v>0</v>
      </c>
      <c r="AQ179" s="72"/>
      <c r="AR179" s="71"/>
      <c r="AS179" s="71"/>
      <c r="AT179" s="71"/>
      <c r="AU179" s="71">
        <f>SUM(AR179:AT179)</f>
        <v>0</v>
      </c>
      <c r="AV179" s="72"/>
      <c r="AW179" s="71"/>
      <c r="AX179" s="71"/>
      <c r="AY179" s="71"/>
      <c r="AZ179" s="71">
        <f>SUM(AW179:AY179)</f>
        <v>0</v>
      </c>
      <c r="BA179" s="72"/>
    </row>
    <row r="180" spans="1:53" s="43" customFormat="1" ht="12.25" hidden="1" customHeight="1">
      <c r="A180" s="141">
        <v>5000</v>
      </c>
      <c r="B180" s="70" t="s">
        <v>110</v>
      </c>
      <c r="C180" s="70"/>
      <c r="D180" s="71"/>
      <c r="E180" s="71">
        <v>0</v>
      </c>
      <c r="F180" s="71"/>
      <c r="G180" s="71">
        <f>SUM(D180:F180)</f>
        <v>0</v>
      </c>
      <c r="H180" s="72"/>
      <c r="I180" s="71"/>
      <c r="J180" s="71">
        <v>0</v>
      </c>
      <c r="K180" s="71"/>
      <c r="L180" s="71">
        <f>SUM(I180:K180)</f>
        <v>0</v>
      </c>
      <c r="M180" s="72"/>
      <c r="N180" s="71">
        <f t="shared" si="93"/>
        <v>0</v>
      </c>
      <c r="O180" s="71">
        <f t="shared" si="93"/>
        <v>0</v>
      </c>
      <c r="P180" s="71"/>
      <c r="Q180" s="71">
        <f>SUM(N180:P180)</f>
        <v>0</v>
      </c>
      <c r="R180" s="72"/>
      <c r="S180" s="71"/>
      <c r="T180" s="71">
        <v>0</v>
      </c>
      <c r="U180" s="71"/>
      <c r="V180" s="71">
        <f>SUM(S180:U180)</f>
        <v>0</v>
      </c>
      <c r="W180" s="72"/>
      <c r="X180" s="71"/>
      <c r="Y180" s="71">
        <v>0</v>
      </c>
      <c r="Z180" s="71"/>
      <c r="AA180" s="71">
        <f>SUM(X180:Z180)</f>
        <v>0</v>
      </c>
      <c r="AB180" s="72"/>
      <c r="AC180" s="71">
        <f t="shared" si="94"/>
        <v>0</v>
      </c>
      <c r="AD180" s="71">
        <f t="shared" si="94"/>
        <v>0</v>
      </c>
      <c r="AE180" s="71"/>
      <c r="AF180" s="71">
        <f>SUM(AC180:AE180)</f>
        <v>0</v>
      </c>
      <c r="AG180" s="72"/>
      <c r="AH180" s="71"/>
      <c r="AI180" s="71">
        <v>0</v>
      </c>
      <c r="AJ180" s="71"/>
      <c r="AK180" s="71">
        <f>SUM(AH180:AJ180)</f>
        <v>0</v>
      </c>
      <c r="AL180" s="72"/>
      <c r="AM180" s="71"/>
      <c r="AN180" s="71">
        <v>0</v>
      </c>
      <c r="AO180" s="71"/>
      <c r="AP180" s="71">
        <f>SUM(AM180:AO180)</f>
        <v>0</v>
      </c>
      <c r="AQ180" s="72"/>
      <c r="AR180" s="71"/>
      <c r="AS180" s="71">
        <v>0</v>
      </c>
      <c r="AT180" s="71"/>
      <c r="AU180" s="71">
        <f>SUM(AR180:AT180)</f>
        <v>0</v>
      </c>
      <c r="AV180" s="72"/>
      <c r="AW180" s="71"/>
      <c r="AX180" s="71">
        <v>0</v>
      </c>
      <c r="AY180" s="71"/>
      <c r="AZ180" s="71">
        <f>SUM(AW180:AY180)</f>
        <v>0</v>
      </c>
      <c r="BA180" s="72"/>
    </row>
    <row r="181" spans="1:53" s="43" customFormat="1" ht="12.25" hidden="1" customHeight="1">
      <c r="A181" s="141">
        <v>5200</v>
      </c>
      <c r="B181" s="70" t="s">
        <v>232</v>
      </c>
      <c r="C181" s="70"/>
      <c r="D181" s="71"/>
      <c r="E181" s="71">
        <v>0</v>
      </c>
      <c r="F181" s="71"/>
      <c r="G181" s="71">
        <f>SUM(D181:F181)</f>
        <v>0</v>
      </c>
      <c r="H181" s="72"/>
      <c r="I181" s="71"/>
      <c r="J181" s="71">
        <v>0</v>
      </c>
      <c r="K181" s="71"/>
      <c r="L181" s="71">
        <f>SUM(I181:K181)</f>
        <v>0</v>
      </c>
      <c r="M181" s="72"/>
      <c r="N181" s="71">
        <f t="shared" si="93"/>
        <v>0</v>
      </c>
      <c r="O181" s="71">
        <f t="shared" si="93"/>
        <v>0</v>
      </c>
      <c r="P181" s="71"/>
      <c r="Q181" s="71">
        <f>SUM(N181:P181)</f>
        <v>0</v>
      </c>
      <c r="R181" s="72"/>
      <c r="S181" s="71"/>
      <c r="T181" s="71">
        <v>0</v>
      </c>
      <c r="U181" s="71"/>
      <c r="V181" s="71">
        <f>SUM(S181:U181)</f>
        <v>0</v>
      </c>
      <c r="W181" s="72"/>
      <c r="X181" s="71"/>
      <c r="Y181" s="71">
        <v>0</v>
      </c>
      <c r="Z181" s="71"/>
      <c r="AA181" s="71">
        <f>SUM(X181:Z181)</f>
        <v>0</v>
      </c>
      <c r="AB181" s="72"/>
      <c r="AC181" s="71">
        <f t="shared" si="94"/>
        <v>0</v>
      </c>
      <c r="AD181" s="71">
        <f t="shared" si="94"/>
        <v>0</v>
      </c>
      <c r="AE181" s="71"/>
      <c r="AF181" s="71">
        <f>SUM(AC181:AE181)</f>
        <v>0</v>
      </c>
      <c r="AG181" s="72"/>
      <c r="AH181" s="71"/>
      <c r="AI181" s="71">
        <v>0</v>
      </c>
      <c r="AJ181" s="71"/>
      <c r="AK181" s="71">
        <f>SUM(AH181:AJ181)</f>
        <v>0</v>
      </c>
      <c r="AL181" s="72"/>
      <c r="AM181" s="71"/>
      <c r="AN181" s="71">
        <v>0</v>
      </c>
      <c r="AO181" s="71"/>
      <c r="AP181" s="71">
        <f>SUM(AM181:AO181)</f>
        <v>0</v>
      </c>
      <c r="AQ181" s="72"/>
      <c r="AR181" s="71"/>
      <c r="AS181" s="71">
        <v>0</v>
      </c>
      <c r="AT181" s="71"/>
      <c r="AU181" s="71">
        <f>SUM(AR181:AT181)</f>
        <v>0</v>
      </c>
      <c r="AV181" s="72"/>
      <c r="AW181" s="71"/>
      <c r="AX181" s="71">
        <v>0</v>
      </c>
      <c r="AY181" s="71"/>
      <c r="AZ181" s="71">
        <f>SUM(AW181:AY181)</f>
        <v>0</v>
      </c>
      <c r="BA181" s="72"/>
    </row>
    <row r="182" spans="1:53" s="43" customFormat="1" ht="12.25" hidden="1" customHeight="1">
      <c r="A182" s="141">
        <v>5400</v>
      </c>
      <c r="B182" s="70" t="s">
        <v>233</v>
      </c>
      <c r="C182" s="70"/>
      <c r="D182" s="71"/>
      <c r="E182" s="71">
        <v>0</v>
      </c>
      <c r="F182" s="71"/>
      <c r="G182" s="71">
        <f>SUM(D182:F182)</f>
        <v>0</v>
      </c>
      <c r="H182" s="72"/>
      <c r="I182" s="71"/>
      <c r="J182" s="71">
        <v>0</v>
      </c>
      <c r="K182" s="71"/>
      <c r="L182" s="71">
        <f>SUM(I182:K182)</f>
        <v>0</v>
      </c>
      <c r="M182" s="72"/>
      <c r="N182" s="71">
        <f t="shared" si="93"/>
        <v>0</v>
      </c>
      <c r="O182" s="71">
        <f t="shared" si="93"/>
        <v>0</v>
      </c>
      <c r="P182" s="71"/>
      <c r="Q182" s="71">
        <f>SUM(N182:P182)</f>
        <v>0</v>
      </c>
      <c r="R182" s="72"/>
      <c r="S182" s="71"/>
      <c r="T182" s="71">
        <v>0</v>
      </c>
      <c r="U182" s="71"/>
      <c r="V182" s="71">
        <f>SUM(S182:U182)</f>
        <v>0</v>
      </c>
      <c r="W182" s="72"/>
      <c r="X182" s="71"/>
      <c r="Y182" s="71">
        <v>0</v>
      </c>
      <c r="Z182" s="71"/>
      <c r="AA182" s="71">
        <f>SUM(X182:Z182)</f>
        <v>0</v>
      </c>
      <c r="AB182" s="72"/>
      <c r="AC182" s="71">
        <f t="shared" si="94"/>
        <v>0</v>
      </c>
      <c r="AD182" s="71">
        <f t="shared" si="94"/>
        <v>0</v>
      </c>
      <c r="AE182" s="71"/>
      <c r="AF182" s="71">
        <f>SUM(AC182:AE182)</f>
        <v>0</v>
      </c>
      <c r="AG182" s="72"/>
      <c r="AH182" s="71"/>
      <c r="AI182" s="71">
        <v>0</v>
      </c>
      <c r="AJ182" s="71"/>
      <c r="AK182" s="71">
        <f>SUM(AH182:AJ182)</f>
        <v>0</v>
      </c>
      <c r="AL182" s="72"/>
      <c r="AM182" s="71"/>
      <c r="AN182" s="71">
        <v>0</v>
      </c>
      <c r="AO182" s="71"/>
      <c r="AP182" s="71">
        <f>SUM(AM182:AO182)</f>
        <v>0</v>
      </c>
      <c r="AQ182" s="72"/>
      <c r="AR182" s="71"/>
      <c r="AS182" s="71">
        <v>0</v>
      </c>
      <c r="AT182" s="71"/>
      <c r="AU182" s="71">
        <f>SUM(AR182:AT182)</f>
        <v>0</v>
      </c>
      <c r="AV182" s="72"/>
      <c r="AW182" s="71"/>
      <c r="AX182" s="71">
        <v>0</v>
      </c>
      <c r="AY182" s="71"/>
      <c r="AZ182" s="71">
        <f>SUM(AW182:AY182)</f>
        <v>0</v>
      </c>
      <c r="BA182" s="72"/>
    </row>
    <row r="183" spans="1:53" s="43" customFormat="1" ht="12.25" hidden="1" customHeight="1">
      <c r="A183" s="141"/>
      <c r="D183" s="71"/>
      <c r="E183" s="71"/>
      <c r="F183" s="71"/>
      <c r="G183" s="71"/>
      <c r="H183" s="72"/>
      <c r="I183" s="71"/>
      <c r="J183" s="71"/>
      <c r="K183" s="71"/>
      <c r="L183" s="71"/>
      <c r="M183" s="72"/>
      <c r="N183" s="71"/>
      <c r="O183" s="71"/>
      <c r="P183" s="71"/>
      <c r="Q183" s="71"/>
      <c r="R183" s="72"/>
      <c r="S183" s="71"/>
      <c r="T183" s="71"/>
      <c r="U183" s="71"/>
      <c r="V183" s="71"/>
      <c r="W183" s="72"/>
      <c r="X183" s="71"/>
      <c r="Y183" s="71"/>
      <c r="Z183" s="71"/>
      <c r="AA183" s="71"/>
      <c r="AB183" s="72"/>
      <c r="AC183" s="71"/>
      <c r="AD183" s="71"/>
      <c r="AE183" s="71"/>
      <c r="AF183" s="71"/>
      <c r="AG183" s="72"/>
      <c r="AH183" s="71"/>
      <c r="AI183" s="71"/>
      <c r="AJ183" s="71"/>
      <c r="AK183" s="71"/>
      <c r="AL183" s="72"/>
      <c r="AM183" s="71"/>
      <c r="AN183" s="71"/>
      <c r="AO183" s="71"/>
      <c r="AP183" s="71"/>
      <c r="AQ183" s="72"/>
      <c r="AR183" s="71"/>
      <c r="AS183" s="71"/>
      <c r="AT183" s="71"/>
      <c r="AU183" s="71"/>
      <c r="AV183" s="72"/>
      <c r="AW183" s="71"/>
      <c r="AX183" s="71"/>
      <c r="AY183" s="71"/>
      <c r="AZ183" s="71"/>
      <c r="BA183" s="72"/>
    </row>
    <row r="184" spans="1:53" s="43" customFormat="1" ht="12.25" hidden="1" customHeight="1">
      <c r="A184" s="52"/>
      <c r="B184" s="130" t="s">
        <v>474</v>
      </c>
      <c r="C184" s="130"/>
      <c r="D184" s="73">
        <f>SUM(D179:D183)</f>
        <v>0</v>
      </c>
      <c r="E184" s="73">
        <f>SUM(E179:E183)</f>
        <v>0</v>
      </c>
      <c r="F184" s="73"/>
      <c r="G184" s="73">
        <f>SUM(D184:F184)</f>
        <v>0</v>
      </c>
      <c r="H184" s="74"/>
      <c r="I184" s="73">
        <f>SUM(I179:I183)</f>
        <v>0</v>
      </c>
      <c r="J184" s="73">
        <f>SUM(J179:J183)</f>
        <v>0</v>
      </c>
      <c r="K184" s="73"/>
      <c r="L184" s="73">
        <f>SUM(I184:K184)</f>
        <v>0</v>
      </c>
      <c r="M184" s="74"/>
      <c r="N184" s="73">
        <f>INDEX($I184:$K184,1,MATCH(N$8,$I$8:$K$8,0))-INDEX($D184:$F184,1,MATCH(N$8,$D$8:$F$8,0))</f>
        <v>0</v>
      </c>
      <c r="O184" s="73">
        <f>INDEX($I184:$K184,1,MATCH(O$8,$I$8:$K$8,0))-INDEX($D184:$F184,1,MATCH(O$8,$D$8:$F$8,0))</f>
        <v>0</v>
      </c>
      <c r="P184" s="73"/>
      <c r="Q184" s="73">
        <f>SUM(N184:P184)</f>
        <v>0</v>
      </c>
      <c r="R184" s="74"/>
      <c r="S184" s="73">
        <f>SUM(S179:S183)</f>
        <v>0</v>
      </c>
      <c r="T184" s="73">
        <f>SUM(T179:T183)</f>
        <v>0</v>
      </c>
      <c r="U184" s="73"/>
      <c r="V184" s="73">
        <f>SUM(S184:U184)</f>
        <v>0</v>
      </c>
      <c r="W184" s="74"/>
      <c r="X184" s="73">
        <f>SUM(X179:X183)</f>
        <v>0</v>
      </c>
      <c r="Y184" s="73">
        <f>SUM(Y179:Y183)</f>
        <v>0</v>
      </c>
      <c r="Z184" s="73"/>
      <c r="AA184" s="73">
        <f>SUM(X184:Z184)</f>
        <v>0</v>
      </c>
      <c r="AB184" s="74"/>
      <c r="AC184" s="73">
        <f>INDEX($X184:$Z184,1,MATCH(AC$8,$X$8:$Z$8,0))-INDEX($S184:$U184,1,MATCH(AC$8,$S$8:$U$8,0))</f>
        <v>0</v>
      </c>
      <c r="AD184" s="73">
        <f>INDEX($X184:$Z184,1,MATCH(AD$8,$X$8:$Z$8,0))-INDEX($S184:$U184,1,MATCH(AD$8,$S$8:$U$8,0))</f>
        <v>0</v>
      </c>
      <c r="AE184" s="73"/>
      <c r="AF184" s="73">
        <f>SUM(AC184:AE184)</f>
        <v>0</v>
      </c>
      <c r="AG184" s="74"/>
      <c r="AH184" s="73">
        <f>SUM(AH179:AH183)</f>
        <v>0</v>
      </c>
      <c r="AI184" s="73">
        <f>SUM(AI179:AI183)</f>
        <v>0</v>
      </c>
      <c r="AJ184" s="73"/>
      <c r="AK184" s="73">
        <f>SUM(AH184:AJ184)</f>
        <v>0</v>
      </c>
      <c r="AL184" s="74"/>
      <c r="AM184" s="73">
        <f>SUM(AM179:AM183)</f>
        <v>0</v>
      </c>
      <c r="AN184" s="73">
        <f>SUM(AN179:AN183)</f>
        <v>0</v>
      </c>
      <c r="AO184" s="73"/>
      <c r="AP184" s="73">
        <f>SUM(AM184:AO184)</f>
        <v>0</v>
      </c>
      <c r="AQ184" s="74"/>
      <c r="AR184" s="73">
        <f>SUM(AR179:AR183)</f>
        <v>0</v>
      </c>
      <c r="AS184" s="73">
        <f>SUM(AS179:AS183)</f>
        <v>0</v>
      </c>
      <c r="AT184" s="73"/>
      <c r="AU184" s="73">
        <f>SUM(AR184:AT184)</f>
        <v>0</v>
      </c>
      <c r="AV184" s="74"/>
      <c r="AW184" s="73">
        <f>SUM(AW179:AW183)</f>
        <v>0</v>
      </c>
      <c r="AX184" s="73">
        <f>SUM(AX179:AX183)</f>
        <v>0</v>
      </c>
      <c r="AY184" s="73"/>
      <c r="AZ184" s="73">
        <f>SUM(AW184:AY184)</f>
        <v>0</v>
      </c>
      <c r="BA184" s="74"/>
    </row>
    <row r="185" spans="1:53" s="43" customFormat="1" ht="12.25" hidden="1" customHeight="1">
      <c r="A185" s="52"/>
      <c r="B185" s="75"/>
      <c r="C185" s="75"/>
      <c r="D185" s="71"/>
      <c r="E185" s="71"/>
      <c r="F185" s="71"/>
      <c r="G185" s="71"/>
      <c r="H185" s="72"/>
      <c r="I185" s="71"/>
      <c r="J185" s="71"/>
      <c r="K185" s="71"/>
      <c r="L185" s="71"/>
      <c r="M185" s="72"/>
      <c r="N185" s="71"/>
      <c r="O185" s="71"/>
      <c r="P185" s="71"/>
      <c r="Q185" s="71"/>
      <c r="R185" s="72"/>
      <c r="S185" s="71"/>
      <c r="T185" s="71"/>
      <c r="U185" s="71"/>
      <c r="V185" s="71"/>
      <c r="W185" s="72"/>
      <c r="X185" s="71"/>
      <c r="Y185" s="71"/>
      <c r="Z185" s="71"/>
      <c r="AA185" s="71"/>
      <c r="AB185" s="72"/>
      <c r="AC185" s="71"/>
      <c r="AD185" s="71"/>
      <c r="AE185" s="71"/>
      <c r="AF185" s="71"/>
      <c r="AG185" s="72"/>
      <c r="AH185" s="71"/>
      <c r="AI185" s="71"/>
      <c r="AJ185" s="71"/>
      <c r="AK185" s="71"/>
      <c r="AL185" s="72"/>
      <c r="AM185" s="71"/>
      <c r="AN185" s="71"/>
      <c r="AO185" s="71"/>
      <c r="AP185" s="71"/>
      <c r="AQ185" s="72"/>
      <c r="AR185" s="71"/>
      <c r="AS185" s="71"/>
      <c r="AT185" s="71"/>
      <c r="AU185" s="71"/>
      <c r="AV185" s="72"/>
      <c r="AW185" s="71"/>
      <c r="AX185" s="71"/>
      <c r="AY185" s="71"/>
      <c r="AZ185" s="71"/>
      <c r="BA185" s="72"/>
    </row>
    <row r="186" spans="1:53" s="43" customFormat="1" ht="12.25" hidden="1" customHeight="1">
      <c r="A186" s="130" t="s">
        <v>111</v>
      </c>
      <c r="D186" s="71"/>
      <c r="E186" s="71"/>
      <c r="F186" s="71"/>
      <c r="G186" s="71"/>
      <c r="H186" s="72"/>
      <c r="I186" s="71"/>
      <c r="J186" s="71"/>
      <c r="K186" s="71"/>
      <c r="L186" s="71"/>
      <c r="M186" s="72"/>
      <c r="N186" s="71"/>
      <c r="O186" s="71"/>
      <c r="P186" s="71"/>
      <c r="Q186" s="71"/>
      <c r="R186" s="72"/>
      <c r="S186" s="71"/>
      <c r="T186" s="71"/>
      <c r="U186" s="71"/>
      <c r="V186" s="71"/>
      <c r="W186" s="72"/>
      <c r="X186" s="71"/>
      <c r="Y186" s="71"/>
      <c r="Z186" s="71"/>
      <c r="AA186" s="71"/>
      <c r="AB186" s="72"/>
      <c r="AC186" s="71"/>
      <c r="AD186" s="71"/>
      <c r="AE186" s="71"/>
      <c r="AF186" s="71"/>
      <c r="AG186" s="72"/>
      <c r="AH186" s="71"/>
      <c r="AI186" s="71"/>
      <c r="AJ186" s="71"/>
      <c r="AK186" s="71"/>
      <c r="AL186" s="72"/>
      <c r="AM186" s="71"/>
      <c r="AN186" s="71"/>
      <c r="AO186" s="71"/>
      <c r="AP186" s="71"/>
      <c r="AQ186" s="72"/>
      <c r="AR186" s="71"/>
      <c r="AS186" s="71"/>
      <c r="AT186" s="71"/>
      <c r="AU186" s="71"/>
      <c r="AV186" s="72"/>
      <c r="AW186" s="71"/>
      <c r="AX186" s="71"/>
      <c r="AY186" s="71"/>
      <c r="AZ186" s="71"/>
      <c r="BA186" s="72"/>
    </row>
    <row r="187" spans="1:53" s="43" customFormat="1" ht="12.25" hidden="1" customHeight="1">
      <c r="A187" s="141" t="s">
        <v>25</v>
      </c>
      <c r="B187" s="70"/>
      <c r="C187" s="70"/>
      <c r="D187" s="71"/>
      <c r="E187" s="71"/>
      <c r="F187" s="71"/>
      <c r="G187" s="71">
        <f>SUM(D187:F187)</f>
        <v>0</v>
      </c>
      <c r="H187" s="72"/>
      <c r="I187" s="71"/>
      <c r="J187" s="71"/>
      <c r="K187" s="71"/>
      <c r="L187" s="71">
        <f>SUM(I187:K187)</f>
        <v>0</v>
      </c>
      <c r="M187" s="72"/>
      <c r="N187" s="71">
        <f>INDEX($I187:$K187,1,MATCH(N$8,$I$8:$K$8,0))-INDEX($D187:$F187,1,MATCH(N$8,$D$8:$F$8,0))</f>
        <v>0</v>
      </c>
      <c r="O187" s="71">
        <f>INDEX($I187:$K187,1,MATCH(O$8,$I$8:$K$8,0))-INDEX($D187:$F187,1,MATCH(O$8,$D$8:$F$8,0))</f>
        <v>0</v>
      </c>
      <c r="P187" s="71"/>
      <c r="Q187" s="71">
        <f>SUM(N187:P187)</f>
        <v>0</v>
      </c>
      <c r="R187" s="72"/>
      <c r="S187" s="71"/>
      <c r="T187" s="71"/>
      <c r="U187" s="71"/>
      <c r="V187" s="71">
        <f>SUM(S187:U187)</f>
        <v>0</v>
      </c>
      <c r="W187" s="72"/>
      <c r="X187" s="71"/>
      <c r="Y187" s="71"/>
      <c r="Z187" s="71"/>
      <c r="AA187" s="71">
        <f>SUM(X187:Z187)</f>
        <v>0</v>
      </c>
      <c r="AB187" s="72"/>
      <c r="AC187" s="71">
        <f>INDEX($X187:$Z187,1,MATCH(AC$8,$X$8:$Z$8,0))-INDEX($S187:$U187,1,MATCH(AC$8,$S$8:$U$8,0))</f>
        <v>0</v>
      </c>
      <c r="AD187" s="71">
        <f>INDEX($X187:$Z187,1,MATCH(AD$8,$X$8:$Z$8,0))-INDEX($S187:$U187,1,MATCH(AD$8,$S$8:$U$8,0))</f>
        <v>0</v>
      </c>
      <c r="AE187" s="71"/>
      <c r="AF187" s="71">
        <f>SUM(AC187:AE187)</f>
        <v>0</v>
      </c>
      <c r="AG187" s="72"/>
      <c r="AH187" s="71"/>
      <c r="AI187" s="71"/>
      <c r="AJ187" s="71"/>
      <c r="AK187" s="71">
        <f>SUM(AH187:AJ187)</f>
        <v>0</v>
      </c>
      <c r="AL187" s="72"/>
      <c r="AM187" s="71"/>
      <c r="AN187" s="71"/>
      <c r="AO187" s="71"/>
      <c r="AP187" s="71">
        <f>SUM(AM187:AO187)</f>
        <v>0</v>
      </c>
      <c r="AQ187" s="72"/>
      <c r="AR187" s="71"/>
      <c r="AS187" s="71"/>
      <c r="AT187" s="71"/>
      <c r="AU187" s="71">
        <f>SUM(AR187:AT187)</f>
        <v>0</v>
      </c>
      <c r="AV187" s="72"/>
      <c r="AW187" s="71"/>
      <c r="AX187" s="71"/>
      <c r="AY187" s="71"/>
      <c r="AZ187" s="71">
        <f>SUM(AW187:AY187)</f>
        <v>0</v>
      </c>
      <c r="BA187" s="72"/>
    </row>
    <row r="188" spans="1:53" s="43" customFormat="1" ht="12.25" hidden="1" customHeight="1">
      <c r="A188" s="141">
        <v>6000</v>
      </c>
      <c r="B188" s="70" t="s">
        <v>111</v>
      </c>
      <c r="C188" s="70"/>
      <c r="D188" s="71"/>
      <c r="E188" s="71">
        <v>0</v>
      </c>
      <c r="F188" s="71"/>
      <c r="G188" s="71">
        <f>SUM(D188:F188)</f>
        <v>0</v>
      </c>
      <c r="H188" s="72"/>
      <c r="I188" s="71"/>
      <c r="J188" s="71">
        <v>0</v>
      </c>
      <c r="K188" s="71"/>
      <c r="L188" s="71">
        <f>SUM(I188:K188)</f>
        <v>0</v>
      </c>
      <c r="M188" s="72"/>
      <c r="N188" s="71">
        <f>INDEX($I188:$K188,1,MATCH(N$8,$I$8:$K$8,0))-INDEX($D188:$F188,1,MATCH(N$8,$D$8:$F$8,0))</f>
        <v>0</v>
      </c>
      <c r="O188" s="71">
        <f>INDEX($I188:$K188,1,MATCH(O$8,$I$8:$K$8,0))-INDEX($D188:$F188,1,MATCH(O$8,$D$8:$F$8,0))</f>
        <v>0</v>
      </c>
      <c r="P188" s="71"/>
      <c r="Q188" s="71">
        <f>SUM(N188:P188)</f>
        <v>0</v>
      </c>
      <c r="R188" s="72"/>
      <c r="S188" s="71"/>
      <c r="T188" s="71">
        <v>0</v>
      </c>
      <c r="U188" s="71"/>
      <c r="V188" s="71">
        <f>SUM(S188:U188)</f>
        <v>0</v>
      </c>
      <c r="W188" s="72"/>
      <c r="X188" s="71"/>
      <c r="Y188" s="71">
        <v>0</v>
      </c>
      <c r="Z188" s="71"/>
      <c r="AA188" s="71">
        <f>SUM(X188:Z188)</f>
        <v>0</v>
      </c>
      <c r="AB188" s="72"/>
      <c r="AC188" s="71">
        <f>INDEX($X188:$Z188,1,MATCH(AC$8,$X$8:$Z$8,0))-INDEX($S188:$U188,1,MATCH(AC$8,$S$8:$U$8,0))</f>
        <v>0</v>
      </c>
      <c r="AD188" s="71">
        <f>INDEX($X188:$Z188,1,MATCH(AD$8,$X$8:$Z$8,0))-INDEX($S188:$U188,1,MATCH(AD$8,$S$8:$U$8,0))</f>
        <v>0</v>
      </c>
      <c r="AE188" s="71"/>
      <c r="AF188" s="71">
        <f>SUM(AC188:AE188)</f>
        <v>0</v>
      </c>
      <c r="AG188" s="72"/>
      <c r="AH188" s="71"/>
      <c r="AI188" s="71">
        <v>0</v>
      </c>
      <c r="AJ188" s="71"/>
      <c r="AK188" s="71">
        <f>SUM(AH188:AJ188)</f>
        <v>0</v>
      </c>
      <c r="AL188" s="72"/>
      <c r="AM188" s="71"/>
      <c r="AN188" s="71">
        <v>0</v>
      </c>
      <c r="AO188" s="71"/>
      <c r="AP188" s="71">
        <f>SUM(AM188:AO188)</f>
        <v>0</v>
      </c>
      <c r="AQ188" s="72"/>
      <c r="AR188" s="71"/>
      <c r="AS188" s="71">
        <v>0</v>
      </c>
      <c r="AT188" s="71"/>
      <c r="AU188" s="71">
        <f>SUM(AR188:AT188)</f>
        <v>0</v>
      </c>
      <c r="AV188" s="72"/>
      <c r="AW188" s="71"/>
      <c r="AX188" s="71">
        <v>0</v>
      </c>
      <c r="AY188" s="71"/>
      <c r="AZ188" s="71">
        <f>SUM(AW188:AY188)</f>
        <v>0</v>
      </c>
      <c r="BA188" s="72"/>
    </row>
    <row r="189" spans="1:53" s="43" customFormat="1" ht="12.25" hidden="1" customHeight="1">
      <c r="A189" s="141"/>
      <c r="D189" s="71"/>
      <c r="E189" s="71"/>
      <c r="F189" s="71"/>
      <c r="G189" s="71"/>
      <c r="H189" s="72"/>
      <c r="I189" s="71"/>
      <c r="J189" s="71"/>
      <c r="K189" s="71"/>
      <c r="L189" s="71"/>
      <c r="M189" s="72"/>
      <c r="N189" s="71"/>
      <c r="O189" s="71"/>
      <c r="P189" s="71"/>
      <c r="Q189" s="71"/>
      <c r="R189" s="72"/>
      <c r="S189" s="71"/>
      <c r="T189" s="71"/>
      <c r="U189" s="71"/>
      <c r="V189" s="71"/>
      <c r="W189" s="72"/>
      <c r="X189" s="71"/>
      <c r="Y189" s="71"/>
      <c r="Z189" s="71"/>
      <c r="AA189" s="71"/>
      <c r="AB189" s="72"/>
      <c r="AC189" s="71"/>
      <c r="AD189" s="71"/>
      <c r="AE189" s="71"/>
      <c r="AF189" s="71"/>
      <c r="AG189" s="72"/>
      <c r="AH189" s="71"/>
      <c r="AI189" s="71"/>
      <c r="AJ189" s="71"/>
      <c r="AK189" s="71"/>
      <c r="AL189" s="72"/>
      <c r="AM189" s="71"/>
      <c r="AN189" s="71"/>
      <c r="AO189" s="71"/>
      <c r="AP189" s="71"/>
      <c r="AQ189" s="72"/>
      <c r="AR189" s="71"/>
      <c r="AS189" s="71"/>
      <c r="AT189" s="71"/>
      <c r="AU189" s="71"/>
      <c r="AV189" s="72"/>
      <c r="AW189" s="71"/>
      <c r="AX189" s="71"/>
      <c r="AY189" s="71"/>
      <c r="AZ189" s="71"/>
      <c r="BA189" s="72"/>
    </row>
    <row r="190" spans="1:53" s="43" customFormat="1" ht="12.25" hidden="1" customHeight="1">
      <c r="A190" s="52"/>
      <c r="B190" s="130" t="s">
        <v>475</v>
      </c>
      <c r="C190" s="130"/>
      <c r="D190" s="73">
        <f>SUM(D187:D189)</f>
        <v>0</v>
      </c>
      <c r="E190" s="73">
        <f>SUM(E187:E189)</f>
        <v>0</v>
      </c>
      <c r="F190" s="73"/>
      <c r="G190" s="73">
        <f>SUM(D190:F190)</f>
        <v>0</v>
      </c>
      <c r="H190" s="74"/>
      <c r="I190" s="73">
        <f>SUM(I187:I189)</f>
        <v>0</v>
      </c>
      <c r="J190" s="73">
        <f>SUM(J187:J189)</f>
        <v>0</v>
      </c>
      <c r="K190" s="73"/>
      <c r="L190" s="73">
        <f>SUM(I190:K190)</f>
        <v>0</v>
      </c>
      <c r="M190" s="74"/>
      <c r="N190" s="73">
        <f>INDEX($I190:$K190,1,MATCH(N$8,$I$8:$K$8,0))-INDEX($D190:$F190,1,MATCH(N$8,$D$8:$F$8,0))</f>
        <v>0</v>
      </c>
      <c r="O190" s="73">
        <f>INDEX($I190:$K190,1,MATCH(O$8,$I$8:$K$8,0))-INDEX($D190:$F190,1,MATCH(O$8,$D$8:$F$8,0))</f>
        <v>0</v>
      </c>
      <c r="P190" s="73"/>
      <c r="Q190" s="73">
        <f>SUM(N190:P190)</f>
        <v>0</v>
      </c>
      <c r="R190" s="74"/>
      <c r="S190" s="73">
        <f>SUM(S187:S189)</f>
        <v>0</v>
      </c>
      <c r="T190" s="73">
        <f>SUM(T187:T189)</f>
        <v>0</v>
      </c>
      <c r="U190" s="73"/>
      <c r="V190" s="73">
        <f>SUM(S190:U190)</f>
        <v>0</v>
      </c>
      <c r="W190" s="74"/>
      <c r="X190" s="73">
        <f>SUM(X187:X189)</f>
        <v>0</v>
      </c>
      <c r="Y190" s="73">
        <f>SUM(Y187:Y189)</f>
        <v>0</v>
      </c>
      <c r="Z190" s="73"/>
      <c r="AA190" s="73">
        <f>SUM(X190:Z190)</f>
        <v>0</v>
      </c>
      <c r="AB190" s="74"/>
      <c r="AC190" s="73">
        <f>INDEX($X190:$Z190,1,MATCH(AC$8,$X$8:$Z$8,0))-INDEX($S190:$U190,1,MATCH(AC$8,$S$8:$U$8,0))</f>
        <v>0</v>
      </c>
      <c r="AD190" s="73">
        <f>INDEX($X190:$Z190,1,MATCH(AD$8,$X$8:$Z$8,0))-INDEX($S190:$U190,1,MATCH(AD$8,$S$8:$U$8,0))</f>
        <v>0</v>
      </c>
      <c r="AE190" s="73"/>
      <c r="AF190" s="73">
        <f>SUM(AC190:AE190)</f>
        <v>0</v>
      </c>
      <c r="AG190" s="74"/>
      <c r="AH190" s="73">
        <f>SUM(AH187:AH189)</f>
        <v>0</v>
      </c>
      <c r="AI190" s="73">
        <f>SUM(AI187:AI189)</f>
        <v>0</v>
      </c>
      <c r="AJ190" s="73"/>
      <c r="AK190" s="73">
        <f>SUM(AH190:AJ190)</f>
        <v>0</v>
      </c>
      <c r="AL190" s="74"/>
      <c r="AM190" s="73">
        <f>SUM(AM187:AM189)</f>
        <v>0</v>
      </c>
      <c r="AN190" s="73">
        <f>SUM(AN187:AN189)</f>
        <v>0</v>
      </c>
      <c r="AO190" s="73"/>
      <c r="AP190" s="73">
        <f>SUM(AM190:AO190)</f>
        <v>0</v>
      </c>
      <c r="AQ190" s="74"/>
      <c r="AR190" s="73">
        <f>SUM(AR187:AR189)</f>
        <v>0</v>
      </c>
      <c r="AS190" s="73">
        <f>SUM(AS187:AS189)</f>
        <v>0</v>
      </c>
      <c r="AT190" s="73"/>
      <c r="AU190" s="73">
        <f>SUM(AR190:AT190)</f>
        <v>0</v>
      </c>
      <c r="AV190" s="74"/>
      <c r="AW190" s="73">
        <f>SUM(AW187:AW189)</f>
        <v>0</v>
      </c>
      <c r="AX190" s="73">
        <f>SUM(AX187:AX189)</f>
        <v>0</v>
      </c>
      <c r="AY190" s="73"/>
      <c r="AZ190" s="73">
        <f>SUM(AW190:AY190)</f>
        <v>0</v>
      </c>
      <c r="BA190" s="74"/>
    </row>
    <row r="191" spans="1:53" s="43" customFormat="1" ht="12.25" customHeight="1">
      <c r="A191" s="52"/>
      <c r="B191" s="75"/>
      <c r="C191" s="75"/>
      <c r="D191" s="71"/>
      <c r="E191" s="71"/>
      <c r="F191" s="71"/>
      <c r="G191" s="71"/>
      <c r="H191" s="72"/>
      <c r="I191" s="71"/>
      <c r="J191" s="71"/>
      <c r="K191" s="71"/>
      <c r="L191" s="71"/>
      <c r="M191" s="72"/>
      <c r="N191" s="71"/>
      <c r="O191" s="71"/>
      <c r="P191" s="71"/>
      <c r="Q191" s="71"/>
      <c r="R191" s="72"/>
      <c r="S191" s="71"/>
      <c r="T191" s="71"/>
      <c r="U191" s="71"/>
      <c r="V191" s="71"/>
      <c r="W191" s="72"/>
      <c r="X191" s="71"/>
      <c r="Y191" s="71"/>
      <c r="Z191" s="71"/>
      <c r="AA191" s="71"/>
      <c r="AB191" s="72"/>
      <c r="AC191" s="71"/>
      <c r="AD191" s="71"/>
      <c r="AE191" s="71"/>
      <c r="AF191" s="71"/>
      <c r="AG191" s="72"/>
      <c r="AH191" s="71"/>
      <c r="AI191" s="71"/>
      <c r="AJ191" s="71"/>
      <c r="AK191" s="71"/>
      <c r="AL191" s="72"/>
      <c r="AM191" s="71"/>
      <c r="AN191" s="71"/>
      <c r="AO191" s="71"/>
      <c r="AP191" s="71"/>
      <c r="AQ191" s="72"/>
      <c r="AR191" s="71"/>
      <c r="AS191" s="71"/>
      <c r="AT191" s="71"/>
      <c r="AU191" s="71"/>
      <c r="AV191" s="72"/>
      <c r="AW191" s="71"/>
      <c r="AX191" s="71"/>
      <c r="AY191" s="71"/>
      <c r="AZ191" s="71"/>
      <c r="BA191" s="72"/>
    </row>
    <row r="192" spans="1:53" s="44" customFormat="1" ht="12.25" customHeight="1">
      <c r="A192" s="127" t="s">
        <v>39</v>
      </c>
      <c r="B192" s="75"/>
      <c r="C192" s="75"/>
      <c r="D192" s="73">
        <f>D184+D101+D110+D131+D176+D190</f>
        <v>0</v>
      </c>
      <c r="E192" s="73">
        <f>E184+E101+E110+E131+E176+E190</f>
        <v>1506751.87</v>
      </c>
      <c r="F192" s="73"/>
      <c r="G192" s="73">
        <f>SUM(D192:F192)</f>
        <v>1506751.87</v>
      </c>
      <c r="H192" s="74"/>
      <c r="I192" s="73">
        <f>I184+I101+I110+I131+I176+I190</f>
        <v>0</v>
      </c>
      <c r="J192" s="73">
        <f>J184+J101+J110+J131+J176+J190</f>
        <v>846195.70000000007</v>
      </c>
      <c r="K192" s="73"/>
      <c r="L192" s="73">
        <f>SUM(I192:K192)</f>
        <v>846195.70000000007</v>
      </c>
      <c r="M192" s="74"/>
      <c r="N192" s="73">
        <f>INDEX($I192:$K192,1,MATCH(N$8,$I$8:$K$8,0))-INDEX($D192:$F192,1,MATCH(N$8,$D$8:$F$8,0))</f>
        <v>0</v>
      </c>
      <c r="O192" s="73">
        <f>INDEX($I192:$K192,1,MATCH(O$8,$I$8:$K$8,0))-INDEX($D192:$F192,1,MATCH(O$8,$D$8:$F$8,0))</f>
        <v>-660556.17000000004</v>
      </c>
      <c r="P192" s="73"/>
      <c r="Q192" s="73">
        <f>SUM(N192:P192)</f>
        <v>-660556.17000000004</v>
      </c>
      <c r="R192" s="74"/>
      <c r="S192" s="73">
        <f>S184+S101+S110+S131+S176+S190</f>
        <v>0</v>
      </c>
      <c r="T192" s="73">
        <f>T184+T101+T110+T131+T176+T190</f>
        <v>3080625.4776504626</v>
      </c>
      <c r="U192" s="73"/>
      <c r="V192" s="73">
        <f>SUM(S192:U192)</f>
        <v>3080625.4776504626</v>
      </c>
      <c r="W192" s="74"/>
      <c r="X192" s="73">
        <f>X184+X101+X110+X131+X176+X190</f>
        <v>0</v>
      </c>
      <c r="Y192" s="73">
        <f>Y184+Y101+Y110+Y131+Y176+Y190</f>
        <v>1823202.02</v>
      </c>
      <c r="Z192" s="73"/>
      <c r="AA192" s="73">
        <f>SUM(X192:Z192)</f>
        <v>1823202.02</v>
      </c>
      <c r="AB192" s="74"/>
      <c r="AC192" s="73">
        <f>INDEX($X192:$Z192,1,MATCH(AC$8,$X$8:$Z$8,0))-INDEX($S192:$U192,1,MATCH(AC$8,$S$8:$U$8,0))</f>
        <v>0</v>
      </c>
      <c r="AD192" s="73">
        <f>INDEX($X192:$Z192,1,MATCH(AD$8,$X$8:$Z$8,0))-INDEX($S192:$U192,1,MATCH(AD$8,$S$8:$U$8,0))</f>
        <v>-1257423.4576504626</v>
      </c>
      <c r="AE192" s="73"/>
      <c r="AF192" s="73">
        <f>SUM(AC192:AE192)</f>
        <v>-1257423.4576504626</v>
      </c>
      <c r="AG192" s="74"/>
      <c r="AH192" s="73">
        <f>AH184+AH101+AH110+AH131+AH176+AH190</f>
        <v>0</v>
      </c>
      <c r="AI192" s="73">
        <f>AI184+AI101+AI110+AI131+AI176+AI190</f>
        <v>2968146.6108399997</v>
      </c>
      <c r="AJ192" s="73"/>
      <c r="AK192" s="73">
        <f>SUM(AH192:AJ192)</f>
        <v>2968146.6108399997</v>
      </c>
      <c r="AL192" s="74"/>
      <c r="AM192" s="73">
        <f>AM184+AM101+AM110+AM131+AM176+AM190</f>
        <v>0</v>
      </c>
      <c r="AN192" s="73">
        <f>AN184+AN101+AN110+AN131+AN176+AN190</f>
        <v>4002849.0762780001</v>
      </c>
      <c r="AO192" s="73"/>
      <c r="AP192" s="73">
        <f>SUM(AM192:AO192)</f>
        <v>4002849.0762780001</v>
      </c>
      <c r="AQ192" s="74"/>
      <c r="AR192" s="73">
        <f>AR184+AR101+AR110+AR131+AR176+AR190</f>
        <v>0</v>
      </c>
      <c r="AS192" s="73">
        <f>AS184+AS101+AS110+AS131+AS176+AS190</f>
        <v>5367305.8632678352</v>
      </c>
      <c r="AT192" s="73"/>
      <c r="AU192" s="73">
        <f>SUM(AR192:AT192)</f>
        <v>5367305.8632678352</v>
      </c>
      <c r="AV192" s="74"/>
      <c r="AW192" s="73">
        <f>AW184+AW101+AW110+AW131+AW176+AW190</f>
        <v>0</v>
      </c>
      <c r="AX192" s="73">
        <f>AX184+AX101+AX110+AX131+AX176+AX190</f>
        <v>6515927.1516817985</v>
      </c>
      <c r="AY192" s="73"/>
      <c r="AZ192" s="73">
        <f>SUM(AW192:AY192)</f>
        <v>6515927.1516817985</v>
      </c>
      <c r="BA192" s="74"/>
    </row>
    <row r="193" spans="1:53" s="44" customFormat="1" ht="12.25" customHeight="1">
      <c r="A193" s="127"/>
      <c r="B193" s="75"/>
      <c r="C193" s="75"/>
      <c r="D193" s="76"/>
      <c r="E193" s="76"/>
      <c r="F193" s="76"/>
      <c r="G193" s="76"/>
      <c r="H193" s="77"/>
      <c r="I193" s="76"/>
      <c r="J193" s="76"/>
      <c r="K193" s="76"/>
      <c r="L193" s="76"/>
      <c r="M193" s="77"/>
      <c r="N193" s="76"/>
      <c r="O193" s="76"/>
      <c r="P193" s="76"/>
      <c r="Q193" s="76"/>
      <c r="R193" s="77"/>
      <c r="S193" s="76"/>
      <c r="T193" s="76"/>
      <c r="U193" s="76"/>
      <c r="V193" s="76"/>
      <c r="W193" s="77"/>
      <c r="X193" s="76"/>
      <c r="Y193" s="76"/>
      <c r="Z193" s="76"/>
      <c r="AA193" s="76"/>
      <c r="AB193" s="77"/>
      <c r="AC193" s="76"/>
      <c r="AD193" s="76"/>
      <c r="AE193" s="76"/>
      <c r="AF193" s="76"/>
      <c r="AG193" s="77"/>
      <c r="AH193" s="76"/>
      <c r="AI193" s="76"/>
      <c r="AJ193" s="76"/>
      <c r="AK193" s="76"/>
      <c r="AL193" s="77"/>
      <c r="AM193" s="76"/>
      <c r="AN193" s="76"/>
      <c r="AO193" s="76"/>
      <c r="AP193" s="76"/>
      <c r="AQ193" s="77"/>
      <c r="AR193" s="76"/>
      <c r="AS193" s="76"/>
      <c r="AT193" s="76"/>
      <c r="AU193" s="76"/>
      <c r="AV193" s="77"/>
      <c r="AW193" s="76"/>
      <c r="AX193" s="76"/>
      <c r="AY193" s="76"/>
      <c r="AZ193" s="76"/>
      <c r="BA193" s="77"/>
    </row>
    <row r="194" spans="1:53" s="44" customFormat="1" ht="12.25" customHeight="1">
      <c r="A194" s="127" t="s">
        <v>40</v>
      </c>
      <c r="B194" s="75"/>
      <c r="C194" s="75"/>
      <c r="D194" s="76"/>
      <c r="E194" s="76"/>
      <c r="F194" s="76"/>
      <c r="G194" s="76"/>
      <c r="H194" s="77"/>
      <c r="I194" s="76"/>
      <c r="J194" s="76"/>
      <c r="K194" s="76"/>
      <c r="L194" s="76"/>
      <c r="M194" s="77"/>
      <c r="N194" s="76"/>
      <c r="O194" s="76"/>
      <c r="P194" s="76"/>
      <c r="Q194" s="76"/>
      <c r="R194" s="77"/>
      <c r="S194" s="76"/>
      <c r="T194" s="76"/>
      <c r="U194" s="76"/>
      <c r="V194" s="76"/>
      <c r="W194" s="77"/>
      <c r="X194" s="76"/>
      <c r="Y194" s="76"/>
      <c r="Z194" s="76"/>
      <c r="AA194" s="76"/>
      <c r="AB194" s="77"/>
      <c r="AC194" s="76"/>
      <c r="AD194" s="76"/>
      <c r="AE194" s="76"/>
      <c r="AF194" s="76"/>
      <c r="AG194" s="77"/>
      <c r="AH194" s="76"/>
      <c r="AI194" s="76"/>
      <c r="AJ194" s="76"/>
      <c r="AK194" s="76"/>
      <c r="AL194" s="77"/>
      <c r="AM194" s="76"/>
      <c r="AN194" s="76"/>
      <c r="AO194" s="76"/>
      <c r="AP194" s="76"/>
      <c r="AQ194" s="77"/>
      <c r="AR194" s="76"/>
      <c r="AS194" s="76"/>
      <c r="AT194" s="76"/>
      <c r="AU194" s="76"/>
      <c r="AV194" s="77"/>
      <c r="AW194" s="76"/>
      <c r="AX194" s="76"/>
      <c r="AY194" s="76"/>
      <c r="AZ194" s="76"/>
      <c r="BA194" s="77"/>
    </row>
    <row r="195" spans="1:53" s="44" customFormat="1" ht="12.25" customHeight="1">
      <c r="A195" s="127"/>
      <c r="B195" s="75"/>
      <c r="C195" s="75"/>
      <c r="D195" s="78"/>
      <c r="E195" s="78"/>
      <c r="F195" s="78"/>
      <c r="G195" s="78"/>
      <c r="H195" s="79"/>
      <c r="I195" s="78"/>
      <c r="J195" s="78"/>
      <c r="K195" s="78"/>
      <c r="L195" s="78"/>
      <c r="M195" s="79"/>
      <c r="N195" s="78"/>
      <c r="O195" s="78"/>
      <c r="P195" s="78"/>
      <c r="Q195" s="78"/>
      <c r="R195" s="79"/>
      <c r="S195" s="78"/>
      <c r="T195" s="78"/>
      <c r="U195" s="78"/>
      <c r="V195" s="78"/>
      <c r="W195" s="79"/>
      <c r="X195" s="78"/>
      <c r="Y195" s="78"/>
      <c r="Z195" s="78"/>
      <c r="AA195" s="78"/>
      <c r="AB195" s="79"/>
      <c r="AC195" s="78"/>
      <c r="AD195" s="78"/>
      <c r="AE195" s="78"/>
      <c r="AF195" s="78"/>
      <c r="AG195" s="79"/>
      <c r="AH195" s="78"/>
      <c r="AI195" s="78"/>
      <c r="AJ195" s="78"/>
      <c r="AK195" s="78"/>
      <c r="AL195" s="79"/>
      <c r="AM195" s="78"/>
      <c r="AN195" s="78"/>
      <c r="AO195" s="78"/>
      <c r="AP195" s="78"/>
      <c r="AQ195" s="79"/>
      <c r="AR195" s="78"/>
      <c r="AS195" s="78"/>
      <c r="AT195" s="78"/>
      <c r="AU195" s="78"/>
      <c r="AV195" s="79"/>
      <c r="AW195" s="78"/>
      <c r="AX195" s="78"/>
      <c r="AY195" s="78"/>
      <c r="AZ195" s="78"/>
      <c r="BA195" s="79"/>
    </row>
    <row r="196" spans="1:53" s="43" customFormat="1" ht="12.25" customHeight="1">
      <c r="A196" s="130" t="s">
        <v>121</v>
      </c>
      <c r="D196" s="71"/>
      <c r="E196" s="71"/>
      <c r="F196" s="71"/>
      <c r="G196" s="71"/>
      <c r="H196" s="72"/>
      <c r="I196" s="71"/>
      <c r="J196" s="71"/>
      <c r="K196" s="71"/>
      <c r="L196" s="71"/>
      <c r="M196" s="72"/>
      <c r="N196" s="71"/>
      <c r="O196" s="71"/>
      <c r="P196" s="71"/>
      <c r="Q196" s="71"/>
      <c r="R196" s="72"/>
      <c r="S196" s="71"/>
      <c r="T196" s="71"/>
      <c r="U196" s="71"/>
      <c r="V196" s="71"/>
      <c r="W196" s="72"/>
      <c r="X196" s="71"/>
      <c r="Y196" s="71"/>
      <c r="Z196" s="71"/>
      <c r="AA196" s="71"/>
      <c r="AB196" s="72"/>
      <c r="AC196" s="71"/>
      <c r="AD196" s="71"/>
      <c r="AE196" s="71"/>
      <c r="AF196" s="71"/>
      <c r="AG196" s="72"/>
      <c r="AH196" s="71"/>
      <c r="AI196" s="71"/>
      <c r="AJ196" s="71"/>
      <c r="AK196" s="71"/>
      <c r="AL196" s="72"/>
      <c r="AM196" s="71"/>
      <c r="AN196" s="71"/>
      <c r="AO196" s="71"/>
      <c r="AP196" s="71"/>
      <c r="AQ196" s="72"/>
      <c r="AR196" s="71"/>
      <c r="AS196" s="71"/>
      <c r="AT196" s="71"/>
      <c r="AU196" s="71"/>
      <c r="AV196" s="72"/>
      <c r="AW196" s="71"/>
      <c r="AX196" s="71"/>
      <c r="AY196" s="71"/>
      <c r="AZ196" s="71"/>
      <c r="BA196" s="72"/>
    </row>
    <row r="197" spans="1:53" s="43" customFormat="1" ht="12.25" hidden="1" customHeight="1">
      <c r="A197" s="141" t="s">
        <v>25</v>
      </c>
      <c r="B197" s="70"/>
      <c r="C197" s="70"/>
      <c r="D197" s="71"/>
      <c r="E197" s="71"/>
      <c r="F197" s="71"/>
      <c r="G197" s="71">
        <f t="shared" ref="G197:G228" si="95">SUM(D197:F197)</f>
        <v>0</v>
      </c>
      <c r="H197" s="72"/>
      <c r="I197" s="71"/>
      <c r="J197" s="71"/>
      <c r="K197" s="71"/>
      <c r="L197" s="71">
        <f t="shared" ref="L197:L228" si="96">SUM(I197:K197)</f>
        <v>0</v>
      </c>
      <c r="M197" s="72"/>
      <c r="N197" s="71">
        <f t="shared" ref="N197:O216" si="97">INDEX($D197:$F197,1,MATCH(N$8,$D$8:$F$8,0))-INDEX($I197:$K197,1,MATCH(N$8,$I$8:$K$8,0))</f>
        <v>0</v>
      </c>
      <c r="O197" s="71">
        <f t="shared" si="97"/>
        <v>0</v>
      </c>
      <c r="P197" s="71"/>
      <c r="Q197" s="71">
        <f t="shared" ref="Q197:Q228" si="98">SUM(N197:P197)</f>
        <v>0</v>
      </c>
      <c r="R197" s="72"/>
      <c r="S197" s="71"/>
      <c r="T197" s="71"/>
      <c r="U197" s="71"/>
      <c r="V197" s="71">
        <f t="shared" ref="V197:V228" si="99">SUM(S197:U197)</f>
        <v>0</v>
      </c>
      <c r="W197" s="72"/>
      <c r="X197" s="71"/>
      <c r="Y197" s="71"/>
      <c r="Z197" s="71"/>
      <c r="AA197" s="71">
        <f t="shared" ref="AA197:AA228" si="100">SUM(X197:Z197)</f>
        <v>0</v>
      </c>
      <c r="AB197" s="72"/>
      <c r="AC197" s="71">
        <f t="shared" ref="AC197:AD216" si="101">INDEX($S197:$U197,1,MATCH(AC$8,$S$8:$U$8,0))-INDEX($X197:$Z197,1,MATCH(AC$8,$X$8:$Z$8,0))</f>
        <v>0</v>
      </c>
      <c r="AD197" s="71">
        <f t="shared" si="101"/>
        <v>0</v>
      </c>
      <c r="AE197" s="71"/>
      <c r="AF197" s="71">
        <f t="shared" ref="AF197:AF228" si="102">SUM(AC197:AE197)</f>
        <v>0</v>
      </c>
      <c r="AG197" s="72"/>
      <c r="AH197" s="71"/>
      <c r="AI197" s="71"/>
      <c r="AJ197" s="71"/>
      <c r="AK197" s="71">
        <f t="shared" ref="AK197:AK228" si="103">SUM(AH197:AJ197)</f>
        <v>0</v>
      </c>
      <c r="AL197" s="72"/>
      <c r="AM197" s="71"/>
      <c r="AN197" s="71"/>
      <c r="AO197" s="71"/>
      <c r="AP197" s="71">
        <f t="shared" ref="AP197:AP228" si="104">SUM(AM197:AO197)</f>
        <v>0</v>
      </c>
      <c r="AQ197" s="72"/>
      <c r="AR197" s="71"/>
      <c r="AS197" s="71"/>
      <c r="AT197" s="71"/>
      <c r="AU197" s="71">
        <f t="shared" ref="AU197:AU228" si="105">SUM(AR197:AT197)</f>
        <v>0</v>
      </c>
      <c r="AV197" s="72"/>
      <c r="AW197" s="71"/>
      <c r="AX197" s="71"/>
      <c r="AY197" s="71"/>
      <c r="AZ197" s="71">
        <f t="shared" ref="AZ197:AZ228" si="106">SUM(AW197:AY197)</f>
        <v>0</v>
      </c>
      <c r="BA197" s="72"/>
    </row>
    <row r="198" spans="1:53" s="43" customFormat="1" ht="12.25" hidden="1" customHeight="1">
      <c r="A198" s="141">
        <v>100</v>
      </c>
      <c r="B198" s="70" t="s">
        <v>121</v>
      </c>
      <c r="C198" s="70"/>
      <c r="D198" s="71"/>
      <c r="E198" s="71">
        <v>0</v>
      </c>
      <c r="F198" s="71"/>
      <c r="G198" s="71">
        <f t="shared" si="95"/>
        <v>0</v>
      </c>
      <c r="H198" s="72"/>
      <c r="I198" s="71"/>
      <c r="J198" s="71">
        <v>0</v>
      </c>
      <c r="K198" s="71"/>
      <c r="L198" s="71">
        <f t="shared" si="96"/>
        <v>0</v>
      </c>
      <c r="M198" s="72"/>
      <c r="N198" s="71">
        <f t="shared" si="97"/>
        <v>0</v>
      </c>
      <c r="O198" s="71">
        <f t="shared" si="97"/>
        <v>0</v>
      </c>
      <c r="P198" s="71"/>
      <c r="Q198" s="71">
        <f t="shared" si="98"/>
        <v>0</v>
      </c>
      <c r="R198" s="72"/>
      <c r="S198" s="71"/>
      <c r="T198" s="71">
        <v>0</v>
      </c>
      <c r="U198" s="71"/>
      <c r="V198" s="71">
        <f t="shared" si="99"/>
        <v>0</v>
      </c>
      <c r="W198" s="72"/>
      <c r="X198" s="71"/>
      <c r="Y198" s="71">
        <v>0</v>
      </c>
      <c r="Z198" s="71"/>
      <c r="AA198" s="71">
        <f t="shared" si="100"/>
        <v>0</v>
      </c>
      <c r="AB198" s="72"/>
      <c r="AC198" s="71">
        <f t="shared" si="101"/>
        <v>0</v>
      </c>
      <c r="AD198" s="71">
        <f t="shared" si="101"/>
        <v>0</v>
      </c>
      <c r="AE198" s="71"/>
      <c r="AF198" s="71">
        <f t="shared" si="102"/>
        <v>0</v>
      </c>
      <c r="AG198" s="72"/>
      <c r="AH198" s="71"/>
      <c r="AI198" s="71">
        <v>0</v>
      </c>
      <c r="AJ198" s="71"/>
      <c r="AK198" s="71">
        <f t="shared" si="103"/>
        <v>0</v>
      </c>
      <c r="AL198" s="72"/>
      <c r="AM198" s="71"/>
      <c r="AN198" s="71">
        <v>0</v>
      </c>
      <c r="AO198" s="71"/>
      <c r="AP198" s="71">
        <f t="shared" si="104"/>
        <v>0</v>
      </c>
      <c r="AQ198" s="72"/>
      <c r="AR198" s="71"/>
      <c r="AS198" s="71">
        <v>0</v>
      </c>
      <c r="AT198" s="71"/>
      <c r="AU198" s="71">
        <f t="shared" si="105"/>
        <v>0</v>
      </c>
      <c r="AV198" s="72"/>
      <c r="AW198" s="71"/>
      <c r="AX198" s="71">
        <v>0</v>
      </c>
      <c r="AY198" s="71"/>
      <c r="AZ198" s="71">
        <f t="shared" si="106"/>
        <v>0</v>
      </c>
      <c r="BA198" s="72"/>
    </row>
    <row r="199" spans="1:53" s="43" customFormat="1" ht="12.25" customHeight="1">
      <c r="A199" s="141">
        <v>101</v>
      </c>
      <c r="B199" s="70" t="s">
        <v>234</v>
      </c>
      <c r="C199" s="70"/>
      <c r="D199" s="71"/>
      <c r="E199" s="71">
        <v>355000</v>
      </c>
      <c r="F199" s="71"/>
      <c r="G199" s="71">
        <f t="shared" si="95"/>
        <v>355000</v>
      </c>
      <c r="H199" s="72"/>
      <c r="I199" s="71"/>
      <c r="J199" s="71">
        <v>0</v>
      </c>
      <c r="K199" s="71"/>
      <c r="L199" s="71">
        <f t="shared" si="96"/>
        <v>0</v>
      </c>
      <c r="M199" s="72"/>
      <c r="N199" s="71">
        <f t="shared" si="97"/>
        <v>0</v>
      </c>
      <c r="O199" s="71">
        <f t="shared" si="97"/>
        <v>355000</v>
      </c>
      <c r="P199" s="71"/>
      <c r="Q199" s="71">
        <f t="shared" si="98"/>
        <v>355000</v>
      </c>
      <c r="R199" s="72"/>
      <c r="S199" s="71"/>
      <c r="T199" s="71">
        <v>749890</v>
      </c>
      <c r="U199" s="71"/>
      <c r="V199" s="71">
        <f t="shared" si="99"/>
        <v>749890</v>
      </c>
      <c r="W199" s="72"/>
      <c r="X199" s="71"/>
      <c r="Y199" s="71">
        <v>390000</v>
      </c>
      <c r="Z199" s="71"/>
      <c r="AA199" s="71">
        <f t="shared" si="100"/>
        <v>390000</v>
      </c>
      <c r="AB199" s="72"/>
      <c r="AC199" s="71">
        <f t="shared" si="101"/>
        <v>0</v>
      </c>
      <c r="AD199" s="71">
        <f t="shared" si="101"/>
        <v>359890</v>
      </c>
      <c r="AE199" s="71"/>
      <c r="AF199" s="71">
        <f t="shared" si="102"/>
        <v>359890</v>
      </c>
      <c r="AG199" s="72"/>
      <c r="AH199" s="71"/>
      <c r="AI199" s="71">
        <v>696700</v>
      </c>
      <c r="AJ199" s="71"/>
      <c r="AK199" s="71">
        <f t="shared" si="103"/>
        <v>696700</v>
      </c>
      <c r="AL199" s="72"/>
      <c r="AM199" s="71"/>
      <c r="AN199" s="71">
        <v>1017601</v>
      </c>
      <c r="AO199" s="71"/>
      <c r="AP199" s="71">
        <f t="shared" si="104"/>
        <v>1017601</v>
      </c>
      <c r="AQ199" s="72"/>
      <c r="AR199" s="71"/>
      <c r="AS199" s="71">
        <v>1477129.03</v>
      </c>
      <c r="AT199" s="71"/>
      <c r="AU199" s="71">
        <f t="shared" si="105"/>
        <v>1477129.03</v>
      </c>
      <c r="AV199" s="72"/>
      <c r="AW199" s="71"/>
      <c r="AX199" s="71">
        <v>1647442.9009</v>
      </c>
      <c r="AY199" s="71"/>
      <c r="AZ199" s="71">
        <f t="shared" si="106"/>
        <v>1647442.9009</v>
      </c>
      <c r="BA199" s="72"/>
    </row>
    <row r="200" spans="1:53" s="43" customFormat="1" ht="12.25" customHeight="1">
      <c r="A200" s="141">
        <v>102</v>
      </c>
      <c r="B200" s="70" t="s">
        <v>235</v>
      </c>
      <c r="C200" s="70"/>
      <c r="D200" s="71"/>
      <c r="E200" s="71">
        <v>0</v>
      </c>
      <c r="F200" s="71"/>
      <c r="G200" s="71">
        <f t="shared" si="95"/>
        <v>0</v>
      </c>
      <c r="H200" s="72"/>
      <c r="I200" s="71"/>
      <c r="J200" s="71">
        <v>0</v>
      </c>
      <c r="K200" s="71"/>
      <c r="L200" s="71">
        <f t="shared" si="96"/>
        <v>0</v>
      </c>
      <c r="M200" s="72"/>
      <c r="N200" s="71">
        <f t="shared" si="97"/>
        <v>0</v>
      </c>
      <c r="O200" s="71">
        <f t="shared" si="97"/>
        <v>0</v>
      </c>
      <c r="P200" s="71"/>
      <c r="Q200" s="71">
        <f t="shared" si="98"/>
        <v>0</v>
      </c>
      <c r="R200" s="72"/>
      <c r="S200" s="71"/>
      <c r="T200" s="71">
        <v>25920</v>
      </c>
      <c r="U200" s="71"/>
      <c r="V200" s="71">
        <f t="shared" si="99"/>
        <v>25920</v>
      </c>
      <c r="W200" s="72"/>
      <c r="X200" s="71"/>
      <c r="Y200" s="71">
        <v>0</v>
      </c>
      <c r="Z200" s="71"/>
      <c r="AA200" s="71">
        <f t="shared" si="100"/>
        <v>0</v>
      </c>
      <c r="AB200" s="72"/>
      <c r="AC200" s="71">
        <f t="shared" si="101"/>
        <v>0</v>
      </c>
      <c r="AD200" s="71">
        <f t="shared" si="101"/>
        <v>25920</v>
      </c>
      <c r="AE200" s="71"/>
      <c r="AF200" s="71">
        <f t="shared" si="102"/>
        <v>25920</v>
      </c>
      <c r="AG200" s="72"/>
      <c r="AH200" s="71"/>
      <c r="AI200" s="71">
        <v>40000</v>
      </c>
      <c r="AJ200" s="71"/>
      <c r="AK200" s="71">
        <f t="shared" si="103"/>
        <v>40000</v>
      </c>
      <c r="AL200" s="72"/>
      <c r="AM200" s="71"/>
      <c r="AN200" s="71">
        <v>123200</v>
      </c>
      <c r="AO200" s="71"/>
      <c r="AP200" s="71">
        <f t="shared" si="104"/>
        <v>123200</v>
      </c>
      <c r="AQ200" s="72"/>
      <c r="AR200" s="71"/>
      <c r="AS200" s="71">
        <v>126896</v>
      </c>
      <c r="AT200" s="71"/>
      <c r="AU200" s="71">
        <f t="shared" si="105"/>
        <v>126896</v>
      </c>
      <c r="AV200" s="72"/>
      <c r="AW200" s="71"/>
      <c r="AX200" s="71">
        <v>130702.88</v>
      </c>
      <c r="AY200" s="71"/>
      <c r="AZ200" s="71">
        <f t="shared" si="106"/>
        <v>130702.88</v>
      </c>
      <c r="BA200" s="72"/>
    </row>
    <row r="201" spans="1:53" s="43" customFormat="1" ht="12.25" hidden="1" customHeight="1">
      <c r="A201" s="141">
        <v>103</v>
      </c>
      <c r="B201" s="70" t="s">
        <v>236</v>
      </c>
      <c r="C201" s="70"/>
      <c r="D201" s="71"/>
      <c r="E201" s="71">
        <v>0</v>
      </c>
      <c r="F201" s="71"/>
      <c r="G201" s="71">
        <f t="shared" si="95"/>
        <v>0</v>
      </c>
      <c r="H201" s="72"/>
      <c r="I201" s="71"/>
      <c r="J201" s="71">
        <v>0</v>
      </c>
      <c r="K201" s="71"/>
      <c r="L201" s="71">
        <f t="shared" si="96"/>
        <v>0</v>
      </c>
      <c r="M201" s="72"/>
      <c r="N201" s="71">
        <f t="shared" si="97"/>
        <v>0</v>
      </c>
      <c r="O201" s="71">
        <f t="shared" si="97"/>
        <v>0</v>
      </c>
      <c r="P201" s="71"/>
      <c r="Q201" s="71">
        <f t="shared" si="98"/>
        <v>0</v>
      </c>
      <c r="R201" s="72"/>
      <c r="S201" s="71"/>
      <c r="T201" s="71">
        <v>0</v>
      </c>
      <c r="U201" s="71"/>
      <c r="V201" s="71">
        <f t="shared" si="99"/>
        <v>0</v>
      </c>
      <c r="W201" s="72"/>
      <c r="X201" s="71"/>
      <c r="Y201" s="71">
        <v>0</v>
      </c>
      <c r="Z201" s="71"/>
      <c r="AA201" s="71">
        <f t="shared" si="100"/>
        <v>0</v>
      </c>
      <c r="AB201" s="72"/>
      <c r="AC201" s="71">
        <f t="shared" si="101"/>
        <v>0</v>
      </c>
      <c r="AD201" s="71">
        <f t="shared" si="101"/>
        <v>0</v>
      </c>
      <c r="AE201" s="71"/>
      <c r="AF201" s="71">
        <f t="shared" si="102"/>
        <v>0</v>
      </c>
      <c r="AG201" s="72"/>
      <c r="AH201" s="71"/>
      <c r="AI201" s="71">
        <v>0</v>
      </c>
      <c r="AJ201" s="71"/>
      <c r="AK201" s="71">
        <f t="shared" si="103"/>
        <v>0</v>
      </c>
      <c r="AL201" s="72"/>
      <c r="AM201" s="71"/>
      <c r="AN201" s="71">
        <v>0</v>
      </c>
      <c r="AO201" s="71"/>
      <c r="AP201" s="71">
        <f t="shared" si="104"/>
        <v>0</v>
      </c>
      <c r="AQ201" s="72"/>
      <c r="AR201" s="71"/>
      <c r="AS201" s="71">
        <v>0</v>
      </c>
      <c r="AT201" s="71"/>
      <c r="AU201" s="71">
        <f t="shared" si="105"/>
        <v>0</v>
      </c>
      <c r="AV201" s="72"/>
      <c r="AW201" s="71"/>
      <c r="AX201" s="71">
        <v>0</v>
      </c>
      <c r="AY201" s="71"/>
      <c r="AZ201" s="71">
        <f t="shared" si="106"/>
        <v>0</v>
      </c>
      <c r="BA201" s="72"/>
    </row>
    <row r="202" spans="1:53" s="43" customFormat="1" ht="12.25" customHeight="1">
      <c r="A202" s="141">
        <v>104</v>
      </c>
      <c r="B202" s="70" t="s">
        <v>237</v>
      </c>
      <c r="C202" s="70"/>
      <c r="D202" s="71"/>
      <c r="E202" s="71">
        <v>100000</v>
      </c>
      <c r="F202" s="71"/>
      <c r="G202" s="71">
        <f t="shared" si="95"/>
        <v>100000</v>
      </c>
      <c r="H202" s="72"/>
      <c r="I202" s="71"/>
      <c r="J202" s="71">
        <v>0</v>
      </c>
      <c r="K202" s="71"/>
      <c r="L202" s="71">
        <f t="shared" si="96"/>
        <v>0</v>
      </c>
      <c r="M202" s="72"/>
      <c r="N202" s="71">
        <f t="shared" si="97"/>
        <v>0</v>
      </c>
      <c r="O202" s="71">
        <f t="shared" si="97"/>
        <v>100000</v>
      </c>
      <c r="P202" s="71"/>
      <c r="Q202" s="71">
        <f t="shared" si="98"/>
        <v>100000</v>
      </c>
      <c r="R202" s="72"/>
      <c r="S202" s="71"/>
      <c r="T202" s="71">
        <v>103000</v>
      </c>
      <c r="U202" s="71"/>
      <c r="V202" s="71">
        <f t="shared" si="99"/>
        <v>103000</v>
      </c>
      <c r="W202" s="72"/>
      <c r="X202" s="71"/>
      <c r="Y202" s="71">
        <v>100000</v>
      </c>
      <c r="Z202" s="71"/>
      <c r="AA202" s="71">
        <f t="shared" si="100"/>
        <v>100000</v>
      </c>
      <c r="AB202" s="72"/>
      <c r="AC202" s="71">
        <f t="shared" si="101"/>
        <v>0</v>
      </c>
      <c r="AD202" s="71">
        <f t="shared" si="101"/>
        <v>3000</v>
      </c>
      <c r="AE202" s="71"/>
      <c r="AF202" s="71">
        <f t="shared" si="102"/>
        <v>3000</v>
      </c>
      <c r="AG202" s="72"/>
      <c r="AH202" s="71"/>
      <c r="AI202" s="71">
        <v>103000</v>
      </c>
      <c r="AJ202" s="71"/>
      <c r="AK202" s="71">
        <f t="shared" si="103"/>
        <v>103000</v>
      </c>
      <c r="AL202" s="72"/>
      <c r="AM202" s="71"/>
      <c r="AN202" s="71">
        <v>106090</v>
      </c>
      <c r="AO202" s="71"/>
      <c r="AP202" s="71">
        <f t="shared" si="104"/>
        <v>106090</v>
      </c>
      <c r="AQ202" s="72"/>
      <c r="AR202" s="71"/>
      <c r="AS202" s="71">
        <v>109272.7</v>
      </c>
      <c r="AT202" s="71"/>
      <c r="AU202" s="71">
        <f t="shared" si="105"/>
        <v>109272.7</v>
      </c>
      <c r="AV202" s="72"/>
      <c r="AW202" s="71"/>
      <c r="AX202" s="71">
        <v>207550.88099999999</v>
      </c>
      <c r="AY202" s="71"/>
      <c r="AZ202" s="71">
        <f t="shared" si="106"/>
        <v>207550.88099999999</v>
      </c>
      <c r="BA202" s="72"/>
    </row>
    <row r="203" spans="1:53" s="43" customFormat="1" ht="12.25" customHeight="1">
      <c r="A203" s="141">
        <v>105</v>
      </c>
      <c r="B203" s="70" t="s">
        <v>238</v>
      </c>
      <c r="C203" s="70"/>
      <c r="D203" s="71"/>
      <c r="E203" s="71">
        <v>0</v>
      </c>
      <c r="F203" s="71"/>
      <c r="G203" s="71">
        <f t="shared" si="95"/>
        <v>0</v>
      </c>
      <c r="H203" s="72"/>
      <c r="I203" s="71"/>
      <c r="J203" s="71">
        <v>100000</v>
      </c>
      <c r="K203" s="71"/>
      <c r="L203" s="71">
        <f t="shared" si="96"/>
        <v>100000</v>
      </c>
      <c r="M203" s="72"/>
      <c r="N203" s="71">
        <f t="shared" si="97"/>
        <v>0</v>
      </c>
      <c r="O203" s="71">
        <f t="shared" si="97"/>
        <v>-100000</v>
      </c>
      <c r="P203" s="71"/>
      <c r="Q203" s="71">
        <f t="shared" si="98"/>
        <v>-100000</v>
      </c>
      <c r="R203" s="72"/>
      <c r="S203" s="71"/>
      <c r="T203" s="71">
        <v>0</v>
      </c>
      <c r="U203" s="71"/>
      <c r="V203" s="71">
        <f t="shared" si="99"/>
        <v>0</v>
      </c>
      <c r="W203" s="72"/>
      <c r="X203" s="71"/>
      <c r="Y203" s="71">
        <v>0</v>
      </c>
      <c r="Z203" s="71"/>
      <c r="AA203" s="71">
        <f t="shared" si="100"/>
        <v>0</v>
      </c>
      <c r="AB203" s="72"/>
      <c r="AC203" s="71">
        <f t="shared" si="101"/>
        <v>0</v>
      </c>
      <c r="AD203" s="71">
        <f t="shared" si="101"/>
        <v>0</v>
      </c>
      <c r="AE203" s="71"/>
      <c r="AF203" s="71">
        <f t="shared" si="102"/>
        <v>0</v>
      </c>
      <c r="AG203" s="72"/>
      <c r="AH203" s="71"/>
      <c r="AI203" s="71">
        <v>0</v>
      </c>
      <c r="AJ203" s="71"/>
      <c r="AK203" s="71">
        <f t="shared" si="103"/>
        <v>0</v>
      </c>
      <c r="AL203" s="72"/>
      <c r="AM203" s="71"/>
      <c r="AN203" s="71">
        <v>135000</v>
      </c>
      <c r="AO203" s="71"/>
      <c r="AP203" s="71">
        <f t="shared" si="104"/>
        <v>135000</v>
      </c>
      <c r="AQ203" s="72"/>
      <c r="AR203" s="71"/>
      <c r="AS203" s="71">
        <v>139050</v>
      </c>
      <c r="AT203" s="71"/>
      <c r="AU203" s="71">
        <f t="shared" si="105"/>
        <v>139050</v>
      </c>
      <c r="AV203" s="72"/>
      <c r="AW203" s="71"/>
      <c r="AX203" s="71">
        <v>143221.5</v>
      </c>
      <c r="AY203" s="71"/>
      <c r="AZ203" s="71">
        <f t="shared" si="106"/>
        <v>143221.5</v>
      </c>
      <c r="BA203" s="72"/>
    </row>
    <row r="204" spans="1:53" s="43" customFormat="1" ht="12.25" hidden="1" customHeight="1">
      <c r="A204" s="141">
        <v>106</v>
      </c>
      <c r="B204" s="70" t="s">
        <v>239</v>
      </c>
      <c r="C204" s="70"/>
      <c r="D204" s="71"/>
      <c r="E204" s="71">
        <v>0</v>
      </c>
      <c r="F204" s="71"/>
      <c r="G204" s="71">
        <f t="shared" si="95"/>
        <v>0</v>
      </c>
      <c r="H204" s="72"/>
      <c r="I204" s="71"/>
      <c r="J204" s="71">
        <v>0</v>
      </c>
      <c r="K204" s="71"/>
      <c r="L204" s="71">
        <f t="shared" si="96"/>
        <v>0</v>
      </c>
      <c r="M204" s="72"/>
      <c r="N204" s="71">
        <f t="shared" si="97"/>
        <v>0</v>
      </c>
      <c r="O204" s="71">
        <f t="shared" si="97"/>
        <v>0</v>
      </c>
      <c r="P204" s="71"/>
      <c r="Q204" s="71">
        <f t="shared" si="98"/>
        <v>0</v>
      </c>
      <c r="R204" s="72"/>
      <c r="S204" s="71"/>
      <c r="T204" s="71">
        <v>0</v>
      </c>
      <c r="U204" s="71"/>
      <c r="V204" s="71">
        <f t="shared" si="99"/>
        <v>0</v>
      </c>
      <c r="W204" s="72"/>
      <c r="X204" s="71"/>
      <c r="Y204" s="71">
        <v>0</v>
      </c>
      <c r="Z204" s="71"/>
      <c r="AA204" s="71">
        <f t="shared" si="100"/>
        <v>0</v>
      </c>
      <c r="AB204" s="72"/>
      <c r="AC204" s="71">
        <f t="shared" si="101"/>
        <v>0</v>
      </c>
      <c r="AD204" s="71">
        <f t="shared" si="101"/>
        <v>0</v>
      </c>
      <c r="AE204" s="71"/>
      <c r="AF204" s="71">
        <f t="shared" si="102"/>
        <v>0</v>
      </c>
      <c r="AG204" s="72"/>
      <c r="AH204" s="71"/>
      <c r="AI204" s="71">
        <v>0</v>
      </c>
      <c r="AJ204" s="71"/>
      <c r="AK204" s="71">
        <f t="shared" si="103"/>
        <v>0</v>
      </c>
      <c r="AL204" s="72"/>
      <c r="AM204" s="71"/>
      <c r="AN204" s="71">
        <v>0</v>
      </c>
      <c r="AO204" s="71"/>
      <c r="AP204" s="71">
        <f t="shared" si="104"/>
        <v>0</v>
      </c>
      <c r="AQ204" s="72"/>
      <c r="AR204" s="71"/>
      <c r="AS204" s="71">
        <v>0</v>
      </c>
      <c r="AT204" s="71"/>
      <c r="AU204" s="71">
        <f t="shared" si="105"/>
        <v>0</v>
      </c>
      <c r="AV204" s="72"/>
      <c r="AW204" s="71"/>
      <c r="AX204" s="71">
        <v>0</v>
      </c>
      <c r="AY204" s="71"/>
      <c r="AZ204" s="71">
        <f t="shared" si="106"/>
        <v>0</v>
      </c>
      <c r="BA204" s="72"/>
    </row>
    <row r="205" spans="1:53" s="43" customFormat="1" ht="12.25" customHeight="1">
      <c r="A205" s="141">
        <v>107</v>
      </c>
      <c r="B205" s="70" t="s">
        <v>240</v>
      </c>
      <c r="C205" s="70"/>
      <c r="D205" s="71"/>
      <c r="E205" s="71">
        <v>111600</v>
      </c>
      <c r="F205" s="71"/>
      <c r="G205" s="71">
        <f t="shared" si="95"/>
        <v>111600</v>
      </c>
      <c r="H205" s="72"/>
      <c r="I205" s="71"/>
      <c r="J205" s="71">
        <v>94059.139784946296</v>
      </c>
      <c r="K205" s="71"/>
      <c r="L205" s="71">
        <f t="shared" si="96"/>
        <v>94059.139784946296</v>
      </c>
      <c r="M205" s="72"/>
      <c r="N205" s="71">
        <f t="shared" si="97"/>
        <v>0</v>
      </c>
      <c r="O205" s="71">
        <f t="shared" si="97"/>
        <v>17540.860215053704</v>
      </c>
      <c r="P205" s="71"/>
      <c r="Q205" s="71">
        <f t="shared" si="98"/>
        <v>17540.860215053704</v>
      </c>
      <c r="R205" s="72"/>
      <c r="S205" s="71"/>
      <c r="T205" s="71">
        <v>114948</v>
      </c>
      <c r="U205" s="71"/>
      <c r="V205" s="71">
        <f t="shared" si="99"/>
        <v>114948</v>
      </c>
      <c r="W205" s="72"/>
      <c r="X205" s="71"/>
      <c r="Y205" s="71">
        <v>110000</v>
      </c>
      <c r="Z205" s="71"/>
      <c r="AA205" s="71">
        <f t="shared" si="100"/>
        <v>110000</v>
      </c>
      <c r="AB205" s="72"/>
      <c r="AC205" s="71">
        <f t="shared" si="101"/>
        <v>0</v>
      </c>
      <c r="AD205" s="71">
        <f t="shared" si="101"/>
        <v>4948</v>
      </c>
      <c r="AE205" s="71"/>
      <c r="AF205" s="71">
        <f t="shared" si="102"/>
        <v>4948</v>
      </c>
      <c r="AG205" s="72"/>
      <c r="AH205" s="71"/>
      <c r="AI205" s="71">
        <v>153300</v>
      </c>
      <c r="AJ205" s="71"/>
      <c r="AK205" s="71">
        <f t="shared" si="103"/>
        <v>153300</v>
      </c>
      <c r="AL205" s="72"/>
      <c r="AM205" s="71"/>
      <c r="AN205" s="71">
        <v>197899</v>
      </c>
      <c r="AO205" s="71"/>
      <c r="AP205" s="71">
        <f t="shared" si="104"/>
        <v>197899</v>
      </c>
      <c r="AQ205" s="72"/>
      <c r="AR205" s="71"/>
      <c r="AS205" s="71">
        <v>263835.96999999997</v>
      </c>
      <c r="AT205" s="71"/>
      <c r="AU205" s="71">
        <f t="shared" si="105"/>
        <v>263835.96999999997</v>
      </c>
      <c r="AV205" s="72"/>
      <c r="AW205" s="71"/>
      <c r="AX205" s="71">
        <v>355751.0491</v>
      </c>
      <c r="AY205" s="71"/>
      <c r="AZ205" s="71">
        <f t="shared" si="106"/>
        <v>355751.0491</v>
      </c>
      <c r="BA205" s="72"/>
    </row>
    <row r="206" spans="1:53" s="43" customFormat="1" ht="12.25" hidden="1" customHeight="1">
      <c r="A206" s="141">
        <v>108</v>
      </c>
      <c r="B206" s="70" t="s">
        <v>241</v>
      </c>
      <c r="C206" s="70"/>
      <c r="D206" s="71"/>
      <c r="E206" s="71">
        <v>0</v>
      </c>
      <c r="F206" s="71"/>
      <c r="G206" s="71">
        <f t="shared" si="95"/>
        <v>0</v>
      </c>
      <c r="H206" s="72"/>
      <c r="I206" s="71"/>
      <c r="J206" s="71">
        <v>0</v>
      </c>
      <c r="K206" s="71"/>
      <c r="L206" s="71">
        <f t="shared" si="96"/>
        <v>0</v>
      </c>
      <c r="M206" s="72"/>
      <c r="N206" s="71">
        <f t="shared" si="97"/>
        <v>0</v>
      </c>
      <c r="O206" s="71">
        <f t="shared" si="97"/>
        <v>0</v>
      </c>
      <c r="P206" s="71"/>
      <c r="Q206" s="71">
        <f t="shared" si="98"/>
        <v>0</v>
      </c>
      <c r="R206" s="72"/>
      <c r="S206" s="71"/>
      <c r="T206" s="71">
        <v>0</v>
      </c>
      <c r="U206" s="71"/>
      <c r="V206" s="71">
        <f t="shared" si="99"/>
        <v>0</v>
      </c>
      <c r="W206" s="72"/>
      <c r="X206" s="71"/>
      <c r="Y206" s="71">
        <v>0</v>
      </c>
      <c r="Z206" s="71"/>
      <c r="AA206" s="71">
        <f t="shared" si="100"/>
        <v>0</v>
      </c>
      <c r="AB206" s="72"/>
      <c r="AC206" s="71">
        <f t="shared" si="101"/>
        <v>0</v>
      </c>
      <c r="AD206" s="71">
        <f t="shared" si="101"/>
        <v>0</v>
      </c>
      <c r="AE206" s="71"/>
      <c r="AF206" s="71">
        <f t="shared" si="102"/>
        <v>0</v>
      </c>
      <c r="AG206" s="72"/>
      <c r="AH206" s="71"/>
      <c r="AI206" s="71">
        <v>0</v>
      </c>
      <c r="AJ206" s="71"/>
      <c r="AK206" s="71">
        <f t="shared" si="103"/>
        <v>0</v>
      </c>
      <c r="AL206" s="72"/>
      <c r="AM206" s="71"/>
      <c r="AN206" s="71">
        <v>0</v>
      </c>
      <c r="AO206" s="71"/>
      <c r="AP206" s="71">
        <f t="shared" si="104"/>
        <v>0</v>
      </c>
      <c r="AQ206" s="72"/>
      <c r="AR206" s="71"/>
      <c r="AS206" s="71">
        <v>0</v>
      </c>
      <c r="AT206" s="71"/>
      <c r="AU206" s="71">
        <f t="shared" si="105"/>
        <v>0</v>
      </c>
      <c r="AV206" s="72"/>
      <c r="AW206" s="71"/>
      <c r="AX206" s="71">
        <v>0</v>
      </c>
      <c r="AY206" s="71"/>
      <c r="AZ206" s="71">
        <f t="shared" si="106"/>
        <v>0</v>
      </c>
      <c r="BA206" s="72"/>
    </row>
    <row r="207" spans="1:53" s="43" customFormat="1" ht="12.25" hidden="1" customHeight="1">
      <c r="A207" s="141">
        <v>110</v>
      </c>
      <c r="B207" s="70" t="s">
        <v>242</v>
      </c>
      <c r="C207" s="70"/>
      <c r="D207" s="71"/>
      <c r="E207" s="71">
        <v>0</v>
      </c>
      <c r="F207" s="71"/>
      <c r="G207" s="71">
        <f t="shared" si="95"/>
        <v>0</v>
      </c>
      <c r="H207" s="72"/>
      <c r="I207" s="71"/>
      <c r="J207" s="71">
        <v>0</v>
      </c>
      <c r="K207" s="71"/>
      <c r="L207" s="71">
        <f t="shared" si="96"/>
        <v>0</v>
      </c>
      <c r="M207" s="72"/>
      <c r="N207" s="71">
        <f t="shared" si="97"/>
        <v>0</v>
      </c>
      <c r="O207" s="71">
        <f t="shared" si="97"/>
        <v>0</v>
      </c>
      <c r="P207" s="71"/>
      <c r="Q207" s="71">
        <f t="shared" si="98"/>
        <v>0</v>
      </c>
      <c r="R207" s="72"/>
      <c r="S207" s="71"/>
      <c r="T207" s="71">
        <v>0</v>
      </c>
      <c r="U207" s="71"/>
      <c r="V207" s="71">
        <f t="shared" si="99"/>
        <v>0</v>
      </c>
      <c r="W207" s="72"/>
      <c r="X207" s="71"/>
      <c r="Y207" s="71">
        <v>0</v>
      </c>
      <c r="Z207" s="71"/>
      <c r="AA207" s="71">
        <f t="shared" si="100"/>
        <v>0</v>
      </c>
      <c r="AB207" s="72"/>
      <c r="AC207" s="71">
        <f t="shared" si="101"/>
        <v>0</v>
      </c>
      <c r="AD207" s="71">
        <f t="shared" si="101"/>
        <v>0</v>
      </c>
      <c r="AE207" s="71"/>
      <c r="AF207" s="71">
        <f t="shared" si="102"/>
        <v>0</v>
      </c>
      <c r="AG207" s="72"/>
      <c r="AH207" s="71"/>
      <c r="AI207" s="71">
        <v>0</v>
      </c>
      <c r="AJ207" s="71"/>
      <c r="AK207" s="71">
        <f t="shared" si="103"/>
        <v>0</v>
      </c>
      <c r="AL207" s="72"/>
      <c r="AM207" s="71"/>
      <c r="AN207" s="71">
        <v>0</v>
      </c>
      <c r="AO207" s="71"/>
      <c r="AP207" s="71">
        <f t="shared" si="104"/>
        <v>0</v>
      </c>
      <c r="AQ207" s="72"/>
      <c r="AR207" s="71"/>
      <c r="AS207" s="71">
        <v>0</v>
      </c>
      <c r="AT207" s="71"/>
      <c r="AU207" s="71">
        <f t="shared" si="105"/>
        <v>0</v>
      </c>
      <c r="AV207" s="72"/>
      <c r="AW207" s="71"/>
      <c r="AX207" s="71">
        <v>0</v>
      </c>
      <c r="AY207" s="71"/>
      <c r="AZ207" s="71">
        <f t="shared" si="106"/>
        <v>0</v>
      </c>
      <c r="BA207" s="72"/>
    </row>
    <row r="208" spans="1:53" s="43" customFormat="1" ht="12.25" hidden="1" customHeight="1">
      <c r="A208" s="141">
        <v>112</v>
      </c>
      <c r="B208" s="70" t="s">
        <v>243</v>
      </c>
      <c r="C208" s="70"/>
      <c r="D208" s="71"/>
      <c r="E208" s="71">
        <v>0</v>
      </c>
      <c r="F208" s="71"/>
      <c r="G208" s="71">
        <f t="shared" si="95"/>
        <v>0</v>
      </c>
      <c r="H208" s="72"/>
      <c r="I208" s="71"/>
      <c r="J208" s="71">
        <v>0</v>
      </c>
      <c r="K208" s="71"/>
      <c r="L208" s="71">
        <f t="shared" si="96"/>
        <v>0</v>
      </c>
      <c r="M208" s="72"/>
      <c r="N208" s="71">
        <f t="shared" si="97"/>
        <v>0</v>
      </c>
      <c r="O208" s="71">
        <f t="shared" si="97"/>
        <v>0</v>
      </c>
      <c r="P208" s="71"/>
      <c r="Q208" s="71">
        <f t="shared" si="98"/>
        <v>0</v>
      </c>
      <c r="R208" s="72"/>
      <c r="S208" s="71"/>
      <c r="T208" s="71">
        <v>0</v>
      </c>
      <c r="U208" s="71"/>
      <c r="V208" s="71">
        <f t="shared" si="99"/>
        <v>0</v>
      </c>
      <c r="W208" s="72"/>
      <c r="X208" s="71"/>
      <c r="Y208" s="71">
        <v>0</v>
      </c>
      <c r="Z208" s="71"/>
      <c r="AA208" s="71">
        <f t="shared" si="100"/>
        <v>0</v>
      </c>
      <c r="AB208" s="72"/>
      <c r="AC208" s="71">
        <f t="shared" si="101"/>
        <v>0</v>
      </c>
      <c r="AD208" s="71">
        <f t="shared" si="101"/>
        <v>0</v>
      </c>
      <c r="AE208" s="71"/>
      <c r="AF208" s="71">
        <f t="shared" si="102"/>
        <v>0</v>
      </c>
      <c r="AG208" s="72"/>
      <c r="AH208" s="71"/>
      <c r="AI208" s="71">
        <v>0</v>
      </c>
      <c r="AJ208" s="71"/>
      <c r="AK208" s="71">
        <f t="shared" si="103"/>
        <v>0</v>
      </c>
      <c r="AL208" s="72"/>
      <c r="AM208" s="71"/>
      <c r="AN208" s="71">
        <v>0</v>
      </c>
      <c r="AO208" s="71"/>
      <c r="AP208" s="71">
        <f t="shared" si="104"/>
        <v>0</v>
      </c>
      <c r="AQ208" s="72"/>
      <c r="AR208" s="71"/>
      <c r="AS208" s="71">
        <v>0</v>
      </c>
      <c r="AT208" s="71"/>
      <c r="AU208" s="71">
        <f t="shared" si="105"/>
        <v>0</v>
      </c>
      <c r="AV208" s="72"/>
      <c r="AW208" s="71"/>
      <c r="AX208" s="71">
        <v>0</v>
      </c>
      <c r="AY208" s="71"/>
      <c r="AZ208" s="71">
        <f t="shared" si="106"/>
        <v>0</v>
      </c>
      <c r="BA208" s="72"/>
    </row>
    <row r="209" spans="1:53" s="43" customFormat="1" ht="12.25" hidden="1" customHeight="1">
      <c r="A209" s="141">
        <v>113</v>
      </c>
      <c r="B209" s="70" t="s">
        <v>244</v>
      </c>
      <c r="C209" s="70"/>
      <c r="D209" s="71"/>
      <c r="E209" s="71">
        <v>0</v>
      </c>
      <c r="F209" s="71"/>
      <c r="G209" s="71">
        <f t="shared" si="95"/>
        <v>0</v>
      </c>
      <c r="H209" s="72"/>
      <c r="I209" s="71"/>
      <c r="J209" s="71">
        <v>0</v>
      </c>
      <c r="K209" s="71"/>
      <c r="L209" s="71">
        <f t="shared" si="96"/>
        <v>0</v>
      </c>
      <c r="M209" s="72"/>
      <c r="N209" s="71">
        <f t="shared" si="97"/>
        <v>0</v>
      </c>
      <c r="O209" s="71">
        <f t="shared" si="97"/>
        <v>0</v>
      </c>
      <c r="P209" s="71"/>
      <c r="Q209" s="71">
        <f t="shared" si="98"/>
        <v>0</v>
      </c>
      <c r="R209" s="72"/>
      <c r="S209" s="71"/>
      <c r="T209" s="71">
        <v>0</v>
      </c>
      <c r="U209" s="71"/>
      <c r="V209" s="71">
        <f t="shared" si="99"/>
        <v>0</v>
      </c>
      <c r="W209" s="72"/>
      <c r="X209" s="71"/>
      <c r="Y209" s="71">
        <v>0</v>
      </c>
      <c r="Z209" s="71"/>
      <c r="AA209" s="71">
        <f t="shared" si="100"/>
        <v>0</v>
      </c>
      <c r="AB209" s="72"/>
      <c r="AC209" s="71">
        <f t="shared" si="101"/>
        <v>0</v>
      </c>
      <c r="AD209" s="71">
        <f t="shared" si="101"/>
        <v>0</v>
      </c>
      <c r="AE209" s="71"/>
      <c r="AF209" s="71">
        <f t="shared" si="102"/>
        <v>0</v>
      </c>
      <c r="AG209" s="72"/>
      <c r="AH209" s="71"/>
      <c r="AI209" s="71">
        <v>0</v>
      </c>
      <c r="AJ209" s="71"/>
      <c r="AK209" s="71">
        <f t="shared" si="103"/>
        <v>0</v>
      </c>
      <c r="AL209" s="72"/>
      <c r="AM209" s="71"/>
      <c r="AN209" s="71">
        <v>0</v>
      </c>
      <c r="AO209" s="71"/>
      <c r="AP209" s="71">
        <f t="shared" si="104"/>
        <v>0</v>
      </c>
      <c r="AQ209" s="72"/>
      <c r="AR209" s="71"/>
      <c r="AS209" s="71">
        <v>0</v>
      </c>
      <c r="AT209" s="71"/>
      <c r="AU209" s="71">
        <f t="shared" si="105"/>
        <v>0</v>
      </c>
      <c r="AV209" s="72"/>
      <c r="AW209" s="71"/>
      <c r="AX209" s="71">
        <v>0</v>
      </c>
      <c r="AY209" s="71"/>
      <c r="AZ209" s="71">
        <f t="shared" si="106"/>
        <v>0</v>
      </c>
      <c r="BA209" s="72"/>
    </row>
    <row r="210" spans="1:53" s="43" customFormat="1" ht="12.25" hidden="1" customHeight="1">
      <c r="A210" s="141">
        <v>114</v>
      </c>
      <c r="B210" s="70" t="s">
        <v>245</v>
      </c>
      <c r="C210" s="70"/>
      <c r="D210" s="71"/>
      <c r="E210" s="71">
        <v>0</v>
      </c>
      <c r="F210" s="71"/>
      <c r="G210" s="71">
        <f t="shared" si="95"/>
        <v>0</v>
      </c>
      <c r="H210" s="72"/>
      <c r="I210" s="71"/>
      <c r="J210" s="71">
        <v>0</v>
      </c>
      <c r="K210" s="71"/>
      <c r="L210" s="71">
        <f t="shared" si="96"/>
        <v>0</v>
      </c>
      <c r="M210" s="72"/>
      <c r="N210" s="71">
        <f t="shared" si="97"/>
        <v>0</v>
      </c>
      <c r="O210" s="71">
        <f t="shared" si="97"/>
        <v>0</v>
      </c>
      <c r="P210" s="71"/>
      <c r="Q210" s="71">
        <f t="shared" si="98"/>
        <v>0</v>
      </c>
      <c r="R210" s="72"/>
      <c r="S210" s="71"/>
      <c r="T210" s="71">
        <v>0</v>
      </c>
      <c r="U210" s="71"/>
      <c r="V210" s="71">
        <f t="shared" si="99"/>
        <v>0</v>
      </c>
      <c r="W210" s="72"/>
      <c r="X210" s="71"/>
      <c r="Y210" s="71">
        <v>0</v>
      </c>
      <c r="Z210" s="71"/>
      <c r="AA210" s="71">
        <f t="shared" si="100"/>
        <v>0</v>
      </c>
      <c r="AB210" s="72"/>
      <c r="AC210" s="71">
        <f t="shared" si="101"/>
        <v>0</v>
      </c>
      <c r="AD210" s="71">
        <f t="shared" si="101"/>
        <v>0</v>
      </c>
      <c r="AE210" s="71"/>
      <c r="AF210" s="71">
        <f t="shared" si="102"/>
        <v>0</v>
      </c>
      <c r="AG210" s="72"/>
      <c r="AH210" s="71"/>
      <c r="AI210" s="71">
        <v>0</v>
      </c>
      <c r="AJ210" s="71"/>
      <c r="AK210" s="71">
        <f t="shared" si="103"/>
        <v>0</v>
      </c>
      <c r="AL210" s="72"/>
      <c r="AM210" s="71"/>
      <c r="AN210" s="71">
        <v>0</v>
      </c>
      <c r="AO210" s="71"/>
      <c r="AP210" s="71">
        <f t="shared" si="104"/>
        <v>0</v>
      </c>
      <c r="AQ210" s="72"/>
      <c r="AR210" s="71"/>
      <c r="AS210" s="71">
        <v>0</v>
      </c>
      <c r="AT210" s="71"/>
      <c r="AU210" s="71">
        <f t="shared" si="105"/>
        <v>0</v>
      </c>
      <c r="AV210" s="72"/>
      <c r="AW210" s="71"/>
      <c r="AX210" s="71">
        <v>0</v>
      </c>
      <c r="AY210" s="71"/>
      <c r="AZ210" s="71">
        <f t="shared" si="106"/>
        <v>0</v>
      </c>
      <c r="BA210" s="72"/>
    </row>
    <row r="211" spans="1:53" s="43" customFormat="1" ht="12.25" hidden="1" customHeight="1">
      <c r="A211" s="141">
        <v>115</v>
      </c>
      <c r="B211" s="70" t="s">
        <v>246</v>
      </c>
      <c r="C211" s="70"/>
      <c r="D211" s="71"/>
      <c r="E211" s="71">
        <v>0</v>
      </c>
      <c r="F211" s="71"/>
      <c r="G211" s="71">
        <f t="shared" si="95"/>
        <v>0</v>
      </c>
      <c r="H211" s="72"/>
      <c r="I211" s="71"/>
      <c r="J211" s="71">
        <v>0</v>
      </c>
      <c r="K211" s="71"/>
      <c r="L211" s="71">
        <f t="shared" si="96"/>
        <v>0</v>
      </c>
      <c r="M211" s="72"/>
      <c r="N211" s="71">
        <f t="shared" si="97"/>
        <v>0</v>
      </c>
      <c r="O211" s="71">
        <f t="shared" si="97"/>
        <v>0</v>
      </c>
      <c r="P211" s="71"/>
      <c r="Q211" s="71">
        <f t="shared" si="98"/>
        <v>0</v>
      </c>
      <c r="R211" s="72"/>
      <c r="S211" s="71"/>
      <c r="T211" s="71">
        <v>0</v>
      </c>
      <c r="U211" s="71"/>
      <c r="V211" s="71">
        <f t="shared" si="99"/>
        <v>0</v>
      </c>
      <c r="W211" s="72"/>
      <c r="X211" s="71"/>
      <c r="Y211" s="71">
        <v>0</v>
      </c>
      <c r="Z211" s="71"/>
      <c r="AA211" s="71">
        <f t="shared" si="100"/>
        <v>0</v>
      </c>
      <c r="AB211" s="72"/>
      <c r="AC211" s="71">
        <f t="shared" si="101"/>
        <v>0</v>
      </c>
      <c r="AD211" s="71">
        <f t="shared" si="101"/>
        <v>0</v>
      </c>
      <c r="AE211" s="71"/>
      <c r="AF211" s="71">
        <f t="shared" si="102"/>
        <v>0</v>
      </c>
      <c r="AG211" s="72"/>
      <c r="AH211" s="71"/>
      <c r="AI211" s="71">
        <v>0</v>
      </c>
      <c r="AJ211" s="71"/>
      <c r="AK211" s="71">
        <f t="shared" si="103"/>
        <v>0</v>
      </c>
      <c r="AL211" s="72"/>
      <c r="AM211" s="71"/>
      <c r="AN211" s="71">
        <v>0</v>
      </c>
      <c r="AO211" s="71"/>
      <c r="AP211" s="71">
        <f t="shared" si="104"/>
        <v>0</v>
      </c>
      <c r="AQ211" s="72"/>
      <c r="AR211" s="71"/>
      <c r="AS211" s="71">
        <v>0</v>
      </c>
      <c r="AT211" s="71"/>
      <c r="AU211" s="71">
        <f t="shared" si="105"/>
        <v>0</v>
      </c>
      <c r="AV211" s="72"/>
      <c r="AW211" s="71"/>
      <c r="AX211" s="71">
        <v>0</v>
      </c>
      <c r="AY211" s="71"/>
      <c r="AZ211" s="71">
        <f t="shared" si="106"/>
        <v>0</v>
      </c>
      <c r="BA211" s="72"/>
    </row>
    <row r="212" spans="1:53" s="43" customFormat="1" ht="12.25" hidden="1" customHeight="1">
      <c r="A212" s="141">
        <v>120</v>
      </c>
      <c r="B212" s="70" t="s">
        <v>247</v>
      </c>
      <c r="C212" s="70"/>
      <c r="D212" s="71"/>
      <c r="E212" s="71">
        <v>0</v>
      </c>
      <c r="F212" s="71"/>
      <c r="G212" s="71">
        <f t="shared" si="95"/>
        <v>0</v>
      </c>
      <c r="H212" s="72"/>
      <c r="I212" s="71"/>
      <c r="J212" s="71">
        <v>0</v>
      </c>
      <c r="K212" s="71"/>
      <c r="L212" s="71">
        <f t="shared" si="96"/>
        <v>0</v>
      </c>
      <c r="M212" s="72"/>
      <c r="N212" s="71">
        <f t="shared" si="97"/>
        <v>0</v>
      </c>
      <c r="O212" s="71">
        <f t="shared" si="97"/>
        <v>0</v>
      </c>
      <c r="P212" s="71"/>
      <c r="Q212" s="71">
        <f t="shared" si="98"/>
        <v>0</v>
      </c>
      <c r="R212" s="72"/>
      <c r="S212" s="71"/>
      <c r="T212" s="71">
        <v>0</v>
      </c>
      <c r="U212" s="71"/>
      <c r="V212" s="71">
        <f t="shared" si="99"/>
        <v>0</v>
      </c>
      <c r="W212" s="72"/>
      <c r="X212" s="71"/>
      <c r="Y212" s="71">
        <v>0</v>
      </c>
      <c r="Z212" s="71"/>
      <c r="AA212" s="71">
        <f t="shared" si="100"/>
        <v>0</v>
      </c>
      <c r="AB212" s="72"/>
      <c r="AC212" s="71">
        <f t="shared" si="101"/>
        <v>0</v>
      </c>
      <c r="AD212" s="71">
        <f t="shared" si="101"/>
        <v>0</v>
      </c>
      <c r="AE212" s="71"/>
      <c r="AF212" s="71">
        <f t="shared" si="102"/>
        <v>0</v>
      </c>
      <c r="AG212" s="72"/>
      <c r="AH212" s="71"/>
      <c r="AI212" s="71">
        <v>0</v>
      </c>
      <c r="AJ212" s="71"/>
      <c r="AK212" s="71">
        <f t="shared" si="103"/>
        <v>0</v>
      </c>
      <c r="AL212" s="72"/>
      <c r="AM212" s="71"/>
      <c r="AN212" s="71">
        <v>0</v>
      </c>
      <c r="AO212" s="71"/>
      <c r="AP212" s="71">
        <f t="shared" si="104"/>
        <v>0</v>
      </c>
      <c r="AQ212" s="72"/>
      <c r="AR212" s="71"/>
      <c r="AS212" s="71">
        <v>0</v>
      </c>
      <c r="AT212" s="71"/>
      <c r="AU212" s="71">
        <f t="shared" si="105"/>
        <v>0</v>
      </c>
      <c r="AV212" s="72"/>
      <c r="AW212" s="71"/>
      <c r="AX212" s="71">
        <v>0</v>
      </c>
      <c r="AY212" s="71"/>
      <c r="AZ212" s="71">
        <f t="shared" si="106"/>
        <v>0</v>
      </c>
      <c r="BA212" s="72"/>
    </row>
    <row r="213" spans="1:53" s="43" customFormat="1" ht="12.25" hidden="1" customHeight="1">
      <c r="A213" s="141">
        <v>121</v>
      </c>
      <c r="B213" s="70" t="s">
        <v>248</v>
      </c>
      <c r="C213" s="70"/>
      <c r="D213" s="71"/>
      <c r="E213" s="71">
        <v>0</v>
      </c>
      <c r="F213" s="71"/>
      <c r="G213" s="71">
        <f t="shared" si="95"/>
        <v>0</v>
      </c>
      <c r="H213" s="72"/>
      <c r="I213" s="71"/>
      <c r="J213" s="71">
        <v>0</v>
      </c>
      <c r="K213" s="71"/>
      <c r="L213" s="71">
        <f t="shared" si="96"/>
        <v>0</v>
      </c>
      <c r="M213" s="72"/>
      <c r="N213" s="71">
        <f t="shared" si="97"/>
        <v>0</v>
      </c>
      <c r="O213" s="71">
        <f t="shared" si="97"/>
        <v>0</v>
      </c>
      <c r="P213" s="71"/>
      <c r="Q213" s="71">
        <f t="shared" si="98"/>
        <v>0</v>
      </c>
      <c r="R213" s="72"/>
      <c r="S213" s="71"/>
      <c r="T213" s="71">
        <v>0</v>
      </c>
      <c r="U213" s="71"/>
      <c r="V213" s="71">
        <f t="shared" si="99"/>
        <v>0</v>
      </c>
      <c r="W213" s="72"/>
      <c r="X213" s="71"/>
      <c r="Y213" s="71">
        <v>0</v>
      </c>
      <c r="Z213" s="71"/>
      <c r="AA213" s="71">
        <f t="shared" si="100"/>
        <v>0</v>
      </c>
      <c r="AB213" s="72"/>
      <c r="AC213" s="71">
        <f t="shared" si="101"/>
        <v>0</v>
      </c>
      <c r="AD213" s="71">
        <f t="shared" si="101"/>
        <v>0</v>
      </c>
      <c r="AE213" s="71"/>
      <c r="AF213" s="71">
        <f t="shared" si="102"/>
        <v>0</v>
      </c>
      <c r="AG213" s="72"/>
      <c r="AH213" s="71"/>
      <c r="AI213" s="71">
        <v>0</v>
      </c>
      <c r="AJ213" s="71"/>
      <c r="AK213" s="71">
        <f t="shared" si="103"/>
        <v>0</v>
      </c>
      <c r="AL213" s="72"/>
      <c r="AM213" s="71"/>
      <c r="AN213" s="71">
        <v>0</v>
      </c>
      <c r="AO213" s="71"/>
      <c r="AP213" s="71">
        <f t="shared" si="104"/>
        <v>0</v>
      </c>
      <c r="AQ213" s="72"/>
      <c r="AR213" s="71"/>
      <c r="AS213" s="71">
        <v>0</v>
      </c>
      <c r="AT213" s="71"/>
      <c r="AU213" s="71">
        <f t="shared" si="105"/>
        <v>0</v>
      </c>
      <c r="AV213" s="72"/>
      <c r="AW213" s="71"/>
      <c r="AX213" s="71">
        <v>0</v>
      </c>
      <c r="AY213" s="71"/>
      <c r="AZ213" s="71">
        <f t="shared" si="106"/>
        <v>0</v>
      </c>
      <c r="BA213" s="72"/>
    </row>
    <row r="214" spans="1:53" s="43" customFormat="1" ht="12.25" hidden="1" customHeight="1">
      <c r="A214" s="141">
        <v>122</v>
      </c>
      <c r="B214" s="70" t="s">
        <v>249</v>
      </c>
      <c r="C214" s="70"/>
      <c r="D214" s="71"/>
      <c r="E214" s="71">
        <v>0</v>
      </c>
      <c r="F214" s="71"/>
      <c r="G214" s="71">
        <f t="shared" si="95"/>
        <v>0</v>
      </c>
      <c r="H214" s="72"/>
      <c r="I214" s="71"/>
      <c r="J214" s="71">
        <v>0</v>
      </c>
      <c r="K214" s="71"/>
      <c r="L214" s="71">
        <f t="shared" si="96"/>
        <v>0</v>
      </c>
      <c r="M214" s="72"/>
      <c r="N214" s="71">
        <f t="shared" si="97"/>
        <v>0</v>
      </c>
      <c r="O214" s="71">
        <f t="shared" si="97"/>
        <v>0</v>
      </c>
      <c r="P214" s="71"/>
      <c r="Q214" s="71">
        <f t="shared" si="98"/>
        <v>0</v>
      </c>
      <c r="R214" s="72"/>
      <c r="S214" s="71"/>
      <c r="T214" s="71">
        <v>0</v>
      </c>
      <c r="U214" s="71"/>
      <c r="V214" s="71">
        <f t="shared" si="99"/>
        <v>0</v>
      </c>
      <c r="W214" s="72"/>
      <c r="X214" s="71"/>
      <c r="Y214" s="71">
        <v>0</v>
      </c>
      <c r="Z214" s="71"/>
      <c r="AA214" s="71">
        <f t="shared" si="100"/>
        <v>0</v>
      </c>
      <c r="AB214" s="72"/>
      <c r="AC214" s="71">
        <f t="shared" si="101"/>
        <v>0</v>
      </c>
      <c r="AD214" s="71">
        <f t="shared" si="101"/>
        <v>0</v>
      </c>
      <c r="AE214" s="71"/>
      <c r="AF214" s="71">
        <f t="shared" si="102"/>
        <v>0</v>
      </c>
      <c r="AG214" s="72"/>
      <c r="AH214" s="71"/>
      <c r="AI214" s="71">
        <v>0</v>
      </c>
      <c r="AJ214" s="71"/>
      <c r="AK214" s="71">
        <f t="shared" si="103"/>
        <v>0</v>
      </c>
      <c r="AL214" s="72"/>
      <c r="AM214" s="71"/>
      <c r="AN214" s="71">
        <v>0</v>
      </c>
      <c r="AO214" s="71"/>
      <c r="AP214" s="71">
        <f t="shared" si="104"/>
        <v>0</v>
      </c>
      <c r="AQ214" s="72"/>
      <c r="AR214" s="71"/>
      <c r="AS214" s="71">
        <v>0</v>
      </c>
      <c r="AT214" s="71"/>
      <c r="AU214" s="71">
        <f t="shared" si="105"/>
        <v>0</v>
      </c>
      <c r="AV214" s="72"/>
      <c r="AW214" s="71"/>
      <c r="AX214" s="71">
        <v>0</v>
      </c>
      <c r="AY214" s="71"/>
      <c r="AZ214" s="71">
        <f t="shared" si="106"/>
        <v>0</v>
      </c>
      <c r="BA214" s="72"/>
    </row>
    <row r="215" spans="1:53" s="43" customFormat="1" ht="12.25" hidden="1" customHeight="1">
      <c r="A215" s="141">
        <v>123</v>
      </c>
      <c r="B215" s="70" t="s">
        <v>250</v>
      </c>
      <c r="C215" s="70"/>
      <c r="D215" s="71"/>
      <c r="E215" s="71">
        <v>0</v>
      </c>
      <c r="F215" s="71"/>
      <c r="G215" s="71">
        <f t="shared" si="95"/>
        <v>0</v>
      </c>
      <c r="H215" s="72"/>
      <c r="I215" s="71"/>
      <c r="J215" s="71">
        <v>0</v>
      </c>
      <c r="K215" s="71"/>
      <c r="L215" s="71">
        <f t="shared" si="96"/>
        <v>0</v>
      </c>
      <c r="M215" s="72"/>
      <c r="N215" s="71">
        <f t="shared" si="97"/>
        <v>0</v>
      </c>
      <c r="O215" s="71">
        <f t="shared" si="97"/>
        <v>0</v>
      </c>
      <c r="P215" s="71"/>
      <c r="Q215" s="71">
        <f t="shared" si="98"/>
        <v>0</v>
      </c>
      <c r="R215" s="72"/>
      <c r="S215" s="71"/>
      <c r="T215" s="71">
        <v>0</v>
      </c>
      <c r="U215" s="71"/>
      <c r="V215" s="71">
        <f t="shared" si="99"/>
        <v>0</v>
      </c>
      <c r="W215" s="72"/>
      <c r="X215" s="71"/>
      <c r="Y215" s="71">
        <v>0</v>
      </c>
      <c r="Z215" s="71"/>
      <c r="AA215" s="71">
        <f t="shared" si="100"/>
        <v>0</v>
      </c>
      <c r="AB215" s="72"/>
      <c r="AC215" s="71">
        <f t="shared" si="101"/>
        <v>0</v>
      </c>
      <c r="AD215" s="71">
        <f t="shared" si="101"/>
        <v>0</v>
      </c>
      <c r="AE215" s="71"/>
      <c r="AF215" s="71">
        <f t="shared" si="102"/>
        <v>0</v>
      </c>
      <c r="AG215" s="72"/>
      <c r="AH215" s="71"/>
      <c r="AI215" s="71">
        <v>0</v>
      </c>
      <c r="AJ215" s="71"/>
      <c r="AK215" s="71">
        <f t="shared" si="103"/>
        <v>0</v>
      </c>
      <c r="AL215" s="72"/>
      <c r="AM215" s="71"/>
      <c r="AN215" s="71">
        <v>0</v>
      </c>
      <c r="AO215" s="71"/>
      <c r="AP215" s="71">
        <f t="shared" si="104"/>
        <v>0</v>
      </c>
      <c r="AQ215" s="72"/>
      <c r="AR215" s="71"/>
      <c r="AS215" s="71">
        <v>0</v>
      </c>
      <c r="AT215" s="71"/>
      <c r="AU215" s="71">
        <f t="shared" si="105"/>
        <v>0</v>
      </c>
      <c r="AV215" s="72"/>
      <c r="AW215" s="71"/>
      <c r="AX215" s="71">
        <v>0</v>
      </c>
      <c r="AY215" s="71"/>
      <c r="AZ215" s="71">
        <f t="shared" si="106"/>
        <v>0</v>
      </c>
      <c r="BA215" s="72"/>
    </row>
    <row r="216" spans="1:53" s="43" customFormat="1" ht="12.25" hidden="1" customHeight="1">
      <c r="A216" s="141">
        <v>124</v>
      </c>
      <c r="B216" s="70" t="s">
        <v>251</v>
      </c>
      <c r="C216" s="70"/>
      <c r="D216" s="71"/>
      <c r="E216" s="71">
        <v>0</v>
      </c>
      <c r="F216" s="71"/>
      <c r="G216" s="71">
        <f t="shared" si="95"/>
        <v>0</v>
      </c>
      <c r="H216" s="72"/>
      <c r="I216" s="71"/>
      <c r="J216" s="71">
        <v>0</v>
      </c>
      <c r="K216" s="71"/>
      <c r="L216" s="71">
        <f t="shared" si="96"/>
        <v>0</v>
      </c>
      <c r="M216" s="72"/>
      <c r="N216" s="71">
        <f t="shared" si="97"/>
        <v>0</v>
      </c>
      <c r="O216" s="71">
        <f t="shared" si="97"/>
        <v>0</v>
      </c>
      <c r="P216" s="71"/>
      <c r="Q216" s="71">
        <f t="shared" si="98"/>
        <v>0</v>
      </c>
      <c r="R216" s="72"/>
      <c r="S216" s="71"/>
      <c r="T216" s="71">
        <v>0</v>
      </c>
      <c r="U216" s="71"/>
      <c r="V216" s="71">
        <f t="shared" si="99"/>
        <v>0</v>
      </c>
      <c r="W216" s="72"/>
      <c r="X216" s="71"/>
      <c r="Y216" s="71">
        <v>0</v>
      </c>
      <c r="Z216" s="71"/>
      <c r="AA216" s="71">
        <f t="shared" si="100"/>
        <v>0</v>
      </c>
      <c r="AB216" s="72"/>
      <c r="AC216" s="71">
        <f t="shared" si="101"/>
        <v>0</v>
      </c>
      <c r="AD216" s="71">
        <f t="shared" si="101"/>
        <v>0</v>
      </c>
      <c r="AE216" s="71"/>
      <c r="AF216" s="71">
        <f t="shared" si="102"/>
        <v>0</v>
      </c>
      <c r="AG216" s="72"/>
      <c r="AH216" s="71"/>
      <c r="AI216" s="71">
        <v>0</v>
      </c>
      <c r="AJ216" s="71"/>
      <c r="AK216" s="71">
        <f t="shared" si="103"/>
        <v>0</v>
      </c>
      <c r="AL216" s="72"/>
      <c r="AM216" s="71"/>
      <c r="AN216" s="71">
        <v>0</v>
      </c>
      <c r="AO216" s="71"/>
      <c r="AP216" s="71">
        <f t="shared" si="104"/>
        <v>0</v>
      </c>
      <c r="AQ216" s="72"/>
      <c r="AR216" s="71"/>
      <c r="AS216" s="71">
        <v>0</v>
      </c>
      <c r="AT216" s="71"/>
      <c r="AU216" s="71">
        <f t="shared" si="105"/>
        <v>0</v>
      </c>
      <c r="AV216" s="72"/>
      <c r="AW216" s="71"/>
      <c r="AX216" s="71">
        <v>0</v>
      </c>
      <c r="AY216" s="71"/>
      <c r="AZ216" s="71">
        <f t="shared" si="106"/>
        <v>0</v>
      </c>
      <c r="BA216" s="72"/>
    </row>
    <row r="217" spans="1:53" s="43" customFormat="1" ht="12.25" hidden="1" customHeight="1">
      <c r="A217" s="141">
        <v>125</v>
      </c>
      <c r="B217" s="70" t="s">
        <v>252</v>
      </c>
      <c r="C217" s="70"/>
      <c r="D217" s="71"/>
      <c r="E217" s="71">
        <v>0</v>
      </c>
      <c r="F217" s="71"/>
      <c r="G217" s="71">
        <f t="shared" si="95"/>
        <v>0</v>
      </c>
      <c r="H217" s="72"/>
      <c r="I217" s="71"/>
      <c r="J217" s="71">
        <v>0</v>
      </c>
      <c r="K217" s="71"/>
      <c r="L217" s="71">
        <f t="shared" si="96"/>
        <v>0</v>
      </c>
      <c r="M217" s="72"/>
      <c r="N217" s="71">
        <f t="shared" ref="N217:O236" si="107">INDEX($D217:$F217,1,MATCH(N$8,$D$8:$F$8,0))-INDEX($I217:$K217,1,MATCH(N$8,$I$8:$K$8,0))</f>
        <v>0</v>
      </c>
      <c r="O217" s="71">
        <f t="shared" si="107"/>
        <v>0</v>
      </c>
      <c r="P217" s="71"/>
      <c r="Q217" s="71">
        <f t="shared" si="98"/>
        <v>0</v>
      </c>
      <c r="R217" s="72"/>
      <c r="S217" s="71"/>
      <c r="T217" s="71">
        <v>0</v>
      </c>
      <c r="U217" s="71"/>
      <c r="V217" s="71">
        <f t="shared" si="99"/>
        <v>0</v>
      </c>
      <c r="W217" s="72"/>
      <c r="X217" s="71"/>
      <c r="Y217" s="71">
        <v>0</v>
      </c>
      <c r="Z217" s="71"/>
      <c r="AA217" s="71">
        <f t="shared" si="100"/>
        <v>0</v>
      </c>
      <c r="AB217" s="72"/>
      <c r="AC217" s="71">
        <f t="shared" ref="AC217:AD236" si="108">INDEX($S217:$U217,1,MATCH(AC$8,$S$8:$U$8,0))-INDEX($X217:$Z217,1,MATCH(AC$8,$X$8:$Z$8,0))</f>
        <v>0</v>
      </c>
      <c r="AD217" s="71">
        <f t="shared" si="108"/>
        <v>0</v>
      </c>
      <c r="AE217" s="71"/>
      <c r="AF217" s="71">
        <f t="shared" si="102"/>
        <v>0</v>
      </c>
      <c r="AG217" s="72"/>
      <c r="AH217" s="71"/>
      <c r="AI217" s="71">
        <v>0</v>
      </c>
      <c r="AJ217" s="71"/>
      <c r="AK217" s="71">
        <f t="shared" si="103"/>
        <v>0</v>
      </c>
      <c r="AL217" s="72"/>
      <c r="AM217" s="71"/>
      <c r="AN217" s="71">
        <v>0</v>
      </c>
      <c r="AO217" s="71"/>
      <c r="AP217" s="71">
        <f t="shared" si="104"/>
        <v>0</v>
      </c>
      <c r="AQ217" s="72"/>
      <c r="AR217" s="71"/>
      <c r="AS217" s="71">
        <v>0</v>
      </c>
      <c r="AT217" s="71"/>
      <c r="AU217" s="71">
        <f t="shared" si="105"/>
        <v>0</v>
      </c>
      <c r="AV217" s="72"/>
      <c r="AW217" s="71"/>
      <c r="AX217" s="71">
        <v>0</v>
      </c>
      <c r="AY217" s="71"/>
      <c r="AZ217" s="71">
        <f t="shared" si="106"/>
        <v>0</v>
      </c>
      <c r="BA217" s="72"/>
    </row>
    <row r="218" spans="1:53" s="43" customFormat="1" ht="12.25" hidden="1" customHeight="1">
      <c r="A218" s="141">
        <v>126</v>
      </c>
      <c r="B218" s="70" t="s">
        <v>253</v>
      </c>
      <c r="C218" s="70"/>
      <c r="D218" s="71"/>
      <c r="E218" s="71">
        <v>0</v>
      </c>
      <c r="F218" s="71"/>
      <c r="G218" s="71">
        <f t="shared" si="95"/>
        <v>0</v>
      </c>
      <c r="H218" s="72"/>
      <c r="I218" s="71"/>
      <c r="J218" s="71">
        <v>0</v>
      </c>
      <c r="K218" s="71"/>
      <c r="L218" s="71">
        <f t="shared" si="96"/>
        <v>0</v>
      </c>
      <c r="M218" s="72"/>
      <c r="N218" s="71">
        <f t="shared" si="107"/>
        <v>0</v>
      </c>
      <c r="O218" s="71">
        <f t="shared" si="107"/>
        <v>0</v>
      </c>
      <c r="P218" s="71"/>
      <c r="Q218" s="71">
        <f t="shared" si="98"/>
        <v>0</v>
      </c>
      <c r="R218" s="72"/>
      <c r="S218" s="71"/>
      <c r="T218" s="71">
        <v>0</v>
      </c>
      <c r="U218" s="71"/>
      <c r="V218" s="71">
        <f t="shared" si="99"/>
        <v>0</v>
      </c>
      <c r="W218" s="72"/>
      <c r="X218" s="71"/>
      <c r="Y218" s="71">
        <v>0</v>
      </c>
      <c r="Z218" s="71"/>
      <c r="AA218" s="71">
        <f t="shared" si="100"/>
        <v>0</v>
      </c>
      <c r="AB218" s="72"/>
      <c r="AC218" s="71">
        <f t="shared" si="108"/>
        <v>0</v>
      </c>
      <c r="AD218" s="71">
        <f t="shared" si="108"/>
        <v>0</v>
      </c>
      <c r="AE218" s="71"/>
      <c r="AF218" s="71">
        <f t="shared" si="102"/>
        <v>0</v>
      </c>
      <c r="AG218" s="72"/>
      <c r="AH218" s="71"/>
      <c r="AI218" s="71">
        <v>0</v>
      </c>
      <c r="AJ218" s="71"/>
      <c r="AK218" s="71">
        <f t="shared" si="103"/>
        <v>0</v>
      </c>
      <c r="AL218" s="72"/>
      <c r="AM218" s="71"/>
      <c r="AN218" s="71">
        <v>0</v>
      </c>
      <c r="AO218" s="71"/>
      <c r="AP218" s="71">
        <f t="shared" si="104"/>
        <v>0</v>
      </c>
      <c r="AQ218" s="72"/>
      <c r="AR218" s="71"/>
      <c r="AS218" s="71">
        <v>0</v>
      </c>
      <c r="AT218" s="71"/>
      <c r="AU218" s="71">
        <f t="shared" si="105"/>
        <v>0</v>
      </c>
      <c r="AV218" s="72"/>
      <c r="AW218" s="71"/>
      <c r="AX218" s="71">
        <v>0</v>
      </c>
      <c r="AY218" s="71"/>
      <c r="AZ218" s="71">
        <f t="shared" si="106"/>
        <v>0</v>
      </c>
      <c r="BA218" s="72"/>
    </row>
    <row r="219" spans="1:53" s="43" customFormat="1" ht="12.25" hidden="1" customHeight="1">
      <c r="A219" s="141">
        <v>127</v>
      </c>
      <c r="B219" s="70" t="s">
        <v>254</v>
      </c>
      <c r="C219" s="70"/>
      <c r="D219" s="71"/>
      <c r="E219" s="71">
        <v>0</v>
      </c>
      <c r="F219" s="71"/>
      <c r="G219" s="71">
        <f t="shared" si="95"/>
        <v>0</v>
      </c>
      <c r="H219" s="72"/>
      <c r="I219" s="71"/>
      <c r="J219" s="71">
        <v>0</v>
      </c>
      <c r="K219" s="71"/>
      <c r="L219" s="71">
        <f t="shared" si="96"/>
        <v>0</v>
      </c>
      <c r="M219" s="72"/>
      <c r="N219" s="71">
        <f t="shared" si="107"/>
        <v>0</v>
      </c>
      <c r="O219" s="71">
        <f t="shared" si="107"/>
        <v>0</v>
      </c>
      <c r="P219" s="71"/>
      <c r="Q219" s="71">
        <f t="shared" si="98"/>
        <v>0</v>
      </c>
      <c r="R219" s="72"/>
      <c r="S219" s="71"/>
      <c r="T219" s="71">
        <v>0</v>
      </c>
      <c r="U219" s="71"/>
      <c r="V219" s="71">
        <f t="shared" si="99"/>
        <v>0</v>
      </c>
      <c r="W219" s="72"/>
      <c r="X219" s="71"/>
      <c r="Y219" s="71">
        <v>0</v>
      </c>
      <c r="Z219" s="71"/>
      <c r="AA219" s="71">
        <f t="shared" si="100"/>
        <v>0</v>
      </c>
      <c r="AB219" s="72"/>
      <c r="AC219" s="71">
        <f t="shared" si="108"/>
        <v>0</v>
      </c>
      <c r="AD219" s="71">
        <f t="shared" si="108"/>
        <v>0</v>
      </c>
      <c r="AE219" s="71"/>
      <c r="AF219" s="71">
        <f t="shared" si="102"/>
        <v>0</v>
      </c>
      <c r="AG219" s="72"/>
      <c r="AH219" s="71"/>
      <c r="AI219" s="71">
        <v>0</v>
      </c>
      <c r="AJ219" s="71"/>
      <c r="AK219" s="71">
        <f t="shared" si="103"/>
        <v>0</v>
      </c>
      <c r="AL219" s="72"/>
      <c r="AM219" s="71"/>
      <c r="AN219" s="71">
        <v>0</v>
      </c>
      <c r="AO219" s="71"/>
      <c r="AP219" s="71">
        <f t="shared" si="104"/>
        <v>0</v>
      </c>
      <c r="AQ219" s="72"/>
      <c r="AR219" s="71"/>
      <c r="AS219" s="71">
        <v>0</v>
      </c>
      <c r="AT219" s="71"/>
      <c r="AU219" s="71">
        <f t="shared" si="105"/>
        <v>0</v>
      </c>
      <c r="AV219" s="72"/>
      <c r="AW219" s="71"/>
      <c r="AX219" s="71">
        <v>0</v>
      </c>
      <c r="AY219" s="71"/>
      <c r="AZ219" s="71">
        <f t="shared" si="106"/>
        <v>0</v>
      </c>
      <c r="BA219" s="72"/>
    </row>
    <row r="220" spans="1:53" s="43" customFormat="1" ht="12.25" hidden="1" customHeight="1">
      <c r="A220" s="141">
        <v>128</v>
      </c>
      <c r="B220" s="70" t="s">
        <v>255</v>
      </c>
      <c r="C220" s="70"/>
      <c r="D220" s="71"/>
      <c r="E220" s="71">
        <v>0</v>
      </c>
      <c r="F220" s="71"/>
      <c r="G220" s="71">
        <f t="shared" si="95"/>
        <v>0</v>
      </c>
      <c r="H220" s="72"/>
      <c r="I220" s="71"/>
      <c r="J220" s="71">
        <v>0</v>
      </c>
      <c r="K220" s="71"/>
      <c r="L220" s="71">
        <f t="shared" si="96"/>
        <v>0</v>
      </c>
      <c r="M220" s="72"/>
      <c r="N220" s="71">
        <f t="shared" si="107"/>
        <v>0</v>
      </c>
      <c r="O220" s="71">
        <f t="shared" si="107"/>
        <v>0</v>
      </c>
      <c r="P220" s="71"/>
      <c r="Q220" s="71">
        <f t="shared" si="98"/>
        <v>0</v>
      </c>
      <c r="R220" s="72"/>
      <c r="S220" s="71"/>
      <c r="T220" s="71">
        <v>0</v>
      </c>
      <c r="U220" s="71"/>
      <c r="V220" s="71">
        <f t="shared" si="99"/>
        <v>0</v>
      </c>
      <c r="W220" s="72"/>
      <c r="X220" s="71"/>
      <c r="Y220" s="71">
        <v>0</v>
      </c>
      <c r="Z220" s="71"/>
      <c r="AA220" s="71">
        <f t="shared" si="100"/>
        <v>0</v>
      </c>
      <c r="AB220" s="72"/>
      <c r="AC220" s="71">
        <f t="shared" si="108"/>
        <v>0</v>
      </c>
      <c r="AD220" s="71">
        <f t="shared" si="108"/>
        <v>0</v>
      </c>
      <c r="AE220" s="71"/>
      <c r="AF220" s="71">
        <f t="shared" si="102"/>
        <v>0</v>
      </c>
      <c r="AG220" s="72"/>
      <c r="AH220" s="71"/>
      <c r="AI220" s="71">
        <v>0</v>
      </c>
      <c r="AJ220" s="71"/>
      <c r="AK220" s="71">
        <f t="shared" si="103"/>
        <v>0</v>
      </c>
      <c r="AL220" s="72"/>
      <c r="AM220" s="71"/>
      <c r="AN220" s="71">
        <v>0</v>
      </c>
      <c r="AO220" s="71"/>
      <c r="AP220" s="71">
        <f t="shared" si="104"/>
        <v>0</v>
      </c>
      <c r="AQ220" s="72"/>
      <c r="AR220" s="71"/>
      <c r="AS220" s="71">
        <v>0</v>
      </c>
      <c r="AT220" s="71"/>
      <c r="AU220" s="71">
        <f t="shared" si="105"/>
        <v>0</v>
      </c>
      <c r="AV220" s="72"/>
      <c r="AW220" s="71"/>
      <c r="AX220" s="71">
        <v>0</v>
      </c>
      <c r="AY220" s="71"/>
      <c r="AZ220" s="71">
        <f t="shared" si="106"/>
        <v>0</v>
      </c>
      <c r="BA220" s="72"/>
    </row>
    <row r="221" spans="1:53" s="43" customFormat="1" ht="12.25" hidden="1" customHeight="1">
      <c r="A221" s="141">
        <v>130</v>
      </c>
      <c r="B221" s="70" t="s">
        <v>256</v>
      </c>
      <c r="C221" s="70"/>
      <c r="D221" s="71"/>
      <c r="E221" s="71">
        <v>0</v>
      </c>
      <c r="F221" s="71"/>
      <c r="G221" s="71">
        <f t="shared" si="95"/>
        <v>0</v>
      </c>
      <c r="H221" s="72"/>
      <c r="I221" s="71"/>
      <c r="J221" s="71">
        <v>0</v>
      </c>
      <c r="K221" s="71"/>
      <c r="L221" s="71">
        <f t="shared" si="96"/>
        <v>0</v>
      </c>
      <c r="M221" s="72"/>
      <c r="N221" s="71">
        <f t="shared" si="107"/>
        <v>0</v>
      </c>
      <c r="O221" s="71">
        <f t="shared" si="107"/>
        <v>0</v>
      </c>
      <c r="P221" s="71"/>
      <c r="Q221" s="71">
        <f t="shared" si="98"/>
        <v>0</v>
      </c>
      <c r="R221" s="72"/>
      <c r="S221" s="71"/>
      <c r="T221" s="71">
        <v>0</v>
      </c>
      <c r="U221" s="71"/>
      <c r="V221" s="71">
        <f t="shared" si="99"/>
        <v>0</v>
      </c>
      <c r="W221" s="72"/>
      <c r="X221" s="71"/>
      <c r="Y221" s="71">
        <v>0</v>
      </c>
      <c r="Z221" s="71"/>
      <c r="AA221" s="71">
        <f t="shared" si="100"/>
        <v>0</v>
      </c>
      <c r="AB221" s="72"/>
      <c r="AC221" s="71">
        <f t="shared" si="108"/>
        <v>0</v>
      </c>
      <c r="AD221" s="71">
        <f t="shared" si="108"/>
        <v>0</v>
      </c>
      <c r="AE221" s="71"/>
      <c r="AF221" s="71">
        <f t="shared" si="102"/>
        <v>0</v>
      </c>
      <c r="AG221" s="72"/>
      <c r="AH221" s="71"/>
      <c r="AI221" s="71">
        <v>0</v>
      </c>
      <c r="AJ221" s="71"/>
      <c r="AK221" s="71">
        <f t="shared" si="103"/>
        <v>0</v>
      </c>
      <c r="AL221" s="72"/>
      <c r="AM221" s="71"/>
      <c r="AN221" s="71">
        <v>0</v>
      </c>
      <c r="AO221" s="71"/>
      <c r="AP221" s="71">
        <f t="shared" si="104"/>
        <v>0</v>
      </c>
      <c r="AQ221" s="72"/>
      <c r="AR221" s="71"/>
      <c r="AS221" s="71">
        <v>0</v>
      </c>
      <c r="AT221" s="71"/>
      <c r="AU221" s="71">
        <f t="shared" si="105"/>
        <v>0</v>
      </c>
      <c r="AV221" s="72"/>
      <c r="AW221" s="71"/>
      <c r="AX221" s="71">
        <v>0</v>
      </c>
      <c r="AY221" s="71"/>
      <c r="AZ221" s="71">
        <f t="shared" si="106"/>
        <v>0</v>
      </c>
      <c r="BA221" s="72"/>
    </row>
    <row r="222" spans="1:53" s="43" customFormat="1" ht="12.25" hidden="1" customHeight="1">
      <c r="A222" s="141">
        <v>131</v>
      </c>
      <c r="B222" s="70" t="s">
        <v>257</v>
      </c>
      <c r="C222" s="70"/>
      <c r="D222" s="71"/>
      <c r="E222" s="71">
        <v>0</v>
      </c>
      <c r="F222" s="71"/>
      <c r="G222" s="71">
        <f t="shared" si="95"/>
        <v>0</v>
      </c>
      <c r="H222" s="72"/>
      <c r="I222" s="71"/>
      <c r="J222" s="71">
        <v>0</v>
      </c>
      <c r="K222" s="71"/>
      <c r="L222" s="71">
        <f t="shared" si="96"/>
        <v>0</v>
      </c>
      <c r="M222" s="72"/>
      <c r="N222" s="71">
        <f t="shared" si="107"/>
        <v>0</v>
      </c>
      <c r="O222" s="71">
        <f t="shared" si="107"/>
        <v>0</v>
      </c>
      <c r="P222" s="71"/>
      <c r="Q222" s="71">
        <f t="shared" si="98"/>
        <v>0</v>
      </c>
      <c r="R222" s="72"/>
      <c r="S222" s="71"/>
      <c r="T222" s="71">
        <v>0</v>
      </c>
      <c r="U222" s="71"/>
      <c r="V222" s="71">
        <f t="shared" si="99"/>
        <v>0</v>
      </c>
      <c r="W222" s="72"/>
      <c r="X222" s="71"/>
      <c r="Y222" s="71">
        <v>0</v>
      </c>
      <c r="Z222" s="71"/>
      <c r="AA222" s="71">
        <f t="shared" si="100"/>
        <v>0</v>
      </c>
      <c r="AB222" s="72"/>
      <c r="AC222" s="71">
        <f t="shared" si="108"/>
        <v>0</v>
      </c>
      <c r="AD222" s="71">
        <f t="shared" si="108"/>
        <v>0</v>
      </c>
      <c r="AE222" s="71"/>
      <c r="AF222" s="71">
        <f t="shared" si="102"/>
        <v>0</v>
      </c>
      <c r="AG222" s="72"/>
      <c r="AH222" s="71"/>
      <c r="AI222" s="71">
        <v>0</v>
      </c>
      <c r="AJ222" s="71"/>
      <c r="AK222" s="71">
        <f t="shared" si="103"/>
        <v>0</v>
      </c>
      <c r="AL222" s="72"/>
      <c r="AM222" s="71"/>
      <c r="AN222" s="71">
        <v>0</v>
      </c>
      <c r="AO222" s="71"/>
      <c r="AP222" s="71">
        <f t="shared" si="104"/>
        <v>0</v>
      </c>
      <c r="AQ222" s="72"/>
      <c r="AR222" s="71"/>
      <c r="AS222" s="71">
        <v>0</v>
      </c>
      <c r="AT222" s="71"/>
      <c r="AU222" s="71">
        <f t="shared" si="105"/>
        <v>0</v>
      </c>
      <c r="AV222" s="72"/>
      <c r="AW222" s="71"/>
      <c r="AX222" s="71">
        <v>0</v>
      </c>
      <c r="AY222" s="71"/>
      <c r="AZ222" s="71">
        <f t="shared" si="106"/>
        <v>0</v>
      </c>
      <c r="BA222" s="72"/>
    </row>
    <row r="223" spans="1:53" s="43" customFormat="1" ht="12.25" hidden="1" customHeight="1">
      <c r="A223" s="141">
        <v>132</v>
      </c>
      <c r="B223" s="70" t="s">
        <v>258</v>
      </c>
      <c r="C223" s="70"/>
      <c r="D223" s="71"/>
      <c r="E223" s="71">
        <v>0</v>
      </c>
      <c r="F223" s="71"/>
      <c r="G223" s="71">
        <f t="shared" si="95"/>
        <v>0</v>
      </c>
      <c r="H223" s="72"/>
      <c r="I223" s="71"/>
      <c r="J223" s="71">
        <v>0</v>
      </c>
      <c r="K223" s="71"/>
      <c r="L223" s="71">
        <f t="shared" si="96"/>
        <v>0</v>
      </c>
      <c r="M223" s="72"/>
      <c r="N223" s="71">
        <f t="shared" si="107"/>
        <v>0</v>
      </c>
      <c r="O223" s="71">
        <f t="shared" si="107"/>
        <v>0</v>
      </c>
      <c r="P223" s="71"/>
      <c r="Q223" s="71">
        <f t="shared" si="98"/>
        <v>0</v>
      </c>
      <c r="R223" s="72"/>
      <c r="S223" s="71"/>
      <c r="T223" s="71">
        <v>0</v>
      </c>
      <c r="U223" s="71"/>
      <c r="V223" s="71">
        <f t="shared" si="99"/>
        <v>0</v>
      </c>
      <c r="W223" s="72"/>
      <c r="X223" s="71"/>
      <c r="Y223" s="71">
        <v>0</v>
      </c>
      <c r="Z223" s="71"/>
      <c r="AA223" s="71">
        <f t="shared" si="100"/>
        <v>0</v>
      </c>
      <c r="AB223" s="72"/>
      <c r="AC223" s="71">
        <f t="shared" si="108"/>
        <v>0</v>
      </c>
      <c r="AD223" s="71">
        <f t="shared" si="108"/>
        <v>0</v>
      </c>
      <c r="AE223" s="71"/>
      <c r="AF223" s="71">
        <f t="shared" si="102"/>
        <v>0</v>
      </c>
      <c r="AG223" s="72"/>
      <c r="AH223" s="71"/>
      <c r="AI223" s="71">
        <v>0</v>
      </c>
      <c r="AJ223" s="71"/>
      <c r="AK223" s="71">
        <f t="shared" si="103"/>
        <v>0</v>
      </c>
      <c r="AL223" s="72"/>
      <c r="AM223" s="71"/>
      <c r="AN223" s="71">
        <v>0</v>
      </c>
      <c r="AO223" s="71"/>
      <c r="AP223" s="71">
        <f t="shared" si="104"/>
        <v>0</v>
      </c>
      <c r="AQ223" s="72"/>
      <c r="AR223" s="71"/>
      <c r="AS223" s="71">
        <v>0</v>
      </c>
      <c r="AT223" s="71"/>
      <c r="AU223" s="71">
        <f t="shared" si="105"/>
        <v>0</v>
      </c>
      <c r="AV223" s="72"/>
      <c r="AW223" s="71"/>
      <c r="AX223" s="71">
        <v>0</v>
      </c>
      <c r="AY223" s="71"/>
      <c r="AZ223" s="71">
        <f t="shared" si="106"/>
        <v>0</v>
      </c>
      <c r="BA223" s="72"/>
    </row>
    <row r="224" spans="1:53" s="43" customFormat="1" ht="12.25" hidden="1" customHeight="1">
      <c r="A224" s="141">
        <v>133</v>
      </c>
      <c r="B224" s="70" t="s">
        <v>259</v>
      </c>
      <c r="C224" s="70"/>
      <c r="D224" s="71"/>
      <c r="E224" s="71">
        <v>0</v>
      </c>
      <c r="F224" s="71"/>
      <c r="G224" s="71">
        <f t="shared" si="95"/>
        <v>0</v>
      </c>
      <c r="H224" s="72"/>
      <c r="I224" s="71"/>
      <c r="J224" s="71">
        <v>0</v>
      </c>
      <c r="K224" s="71"/>
      <c r="L224" s="71">
        <f t="shared" si="96"/>
        <v>0</v>
      </c>
      <c r="M224" s="72"/>
      <c r="N224" s="71">
        <f t="shared" si="107"/>
        <v>0</v>
      </c>
      <c r="O224" s="71">
        <f t="shared" si="107"/>
        <v>0</v>
      </c>
      <c r="P224" s="71"/>
      <c r="Q224" s="71">
        <f t="shared" si="98"/>
        <v>0</v>
      </c>
      <c r="R224" s="72"/>
      <c r="S224" s="71"/>
      <c r="T224" s="71">
        <v>0</v>
      </c>
      <c r="U224" s="71"/>
      <c r="V224" s="71">
        <f t="shared" si="99"/>
        <v>0</v>
      </c>
      <c r="W224" s="72"/>
      <c r="X224" s="71"/>
      <c r="Y224" s="71">
        <v>0</v>
      </c>
      <c r="Z224" s="71"/>
      <c r="AA224" s="71">
        <f t="shared" si="100"/>
        <v>0</v>
      </c>
      <c r="AB224" s="72"/>
      <c r="AC224" s="71">
        <f t="shared" si="108"/>
        <v>0</v>
      </c>
      <c r="AD224" s="71">
        <f t="shared" si="108"/>
        <v>0</v>
      </c>
      <c r="AE224" s="71"/>
      <c r="AF224" s="71">
        <f t="shared" si="102"/>
        <v>0</v>
      </c>
      <c r="AG224" s="72"/>
      <c r="AH224" s="71"/>
      <c r="AI224" s="71">
        <v>0</v>
      </c>
      <c r="AJ224" s="71"/>
      <c r="AK224" s="71">
        <f t="shared" si="103"/>
        <v>0</v>
      </c>
      <c r="AL224" s="72"/>
      <c r="AM224" s="71"/>
      <c r="AN224" s="71">
        <v>0</v>
      </c>
      <c r="AO224" s="71"/>
      <c r="AP224" s="71">
        <f t="shared" si="104"/>
        <v>0</v>
      </c>
      <c r="AQ224" s="72"/>
      <c r="AR224" s="71"/>
      <c r="AS224" s="71">
        <v>0</v>
      </c>
      <c r="AT224" s="71"/>
      <c r="AU224" s="71">
        <f t="shared" si="105"/>
        <v>0</v>
      </c>
      <c r="AV224" s="72"/>
      <c r="AW224" s="71"/>
      <c r="AX224" s="71">
        <v>0</v>
      </c>
      <c r="AY224" s="71"/>
      <c r="AZ224" s="71">
        <f t="shared" si="106"/>
        <v>0</v>
      </c>
      <c r="BA224" s="72"/>
    </row>
    <row r="225" spans="1:53" s="43" customFormat="1" ht="12.25" hidden="1" customHeight="1">
      <c r="A225" s="141">
        <v>134</v>
      </c>
      <c r="B225" s="70" t="s">
        <v>260</v>
      </c>
      <c r="C225" s="70"/>
      <c r="D225" s="71"/>
      <c r="E225" s="71">
        <v>0</v>
      </c>
      <c r="F225" s="71"/>
      <c r="G225" s="71">
        <f t="shared" si="95"/>
        <v>0</v>
      </c>
      <c r="H225" s="72"/>
      <c r="I225" s="71"/>
      <c r="J225" s="71">
        <v>0</v>
      </c>
      <c r="K225" s="71"/>
      <c r="L225" s="71">
        <f t="shared" si="96"/>
        <v>0</v>
      </c>
      <c r="M225" s="72"/>
      <c r="N225" s="71">
        <f t="shared" si="107"/>
        <v>0</v>
      </c>
      <c r="O225" s="71">
        <f t="shared" si="107"/>
        <v>0</v>
      </c>
      <c r="P225" s="71"/>
      <c r="Q225" s="71">
        <f t="shared" si="98"/>
        <v>0</v>
      </c>
      <c r="R225" s="72"/>
      <c r="S225" s="71"/>
      <c r="T225" s="71">
        <v>0</v>
      </c>
      <c r="U225" s="71"/>
      <c r="V225" s="71">
        <f t="shared" si="99"/>
        <v>0</v>
      </c>
      <c r="W225" s="72"/>
      <c r="X225" s="71"/>
      <c r="Y225" s="71">
        <v>0</v>
      </c>
      <c r="Z225" s="71"/>
      <c r="AA225" s="71">
        <f t="shared" si="100"/>
        <v>0</v>
      </c>
      <c r="AB225" s="72"/>
      <c r="AC225" s="71">
        <f t="shared" si="108"/>
        <v>0</v>
      </c>
      <c r="AD225" s="71">
        <f t="shared" si="108"/>
        <v>0</v>
      </c>
      <c r="AE225" s="71"/>
      <c r="AF225" s="71">
        <f t="shared" si="102"/>
        <v>0</v>
      </c>
      <c r="AG225" s="72"/>
      <c r="AH225" s="71"/>
      <c r="AI225" s="71">
        <v>0</v>
      </c>
      <c r="AJ225" s="71"/>
      <c r="AK225" s="71">
        <f t="shared" si="103"/>
        <v>0</v>
      </c>
      <c r="AL225" s="72"/>
      <c r="AM225" s="71"/>
      <c r="AN225" s="71">
        <v>0</v>
      </c>
      <c r="AO225" s="71"/>
      <c r="AP225" s="71">
        <f t="shared" si="104"/>
        <v>0</v>
      </c>
      <c r="AQ225" s="72"/>
      <c r="AR225" s="71"/>
      <c r="AS225" s="71">
        <v>0</v>
      </c>
      <c r="AT225" s="71"/>
      <c r="AU225" s="71">
        <f t="shared" si="105"/>
        <v>0</v>
      </c>
      <c r="AV225" s="72"/>
      <c r="AW225" s="71"/>
      <c r="AX225" s="71">
        <v>0</v>
      </c>
      <c r="AY225" s="71"/>
      <c r="AZ225" s="71">
        <f t="shared" si="106"/>
        <v>0</v>
      </c>
      <c r="BA225" s="72"/>
    </row>
    <row r="226" spans="1:53" s="43" customFormat="1" ht="12.25" hidden="1" customHeight="1">
      <c r="A226" s="141">
        <v>135</v>
      </c>
      <c r="B226" s="70" t="s">
        <v>261</v>
      </c>
      <c r="C226" s="70"/>
      <c r="D226" s="71"/>
      <c r="E226" s="71">
        <v>0</v>
      </c>
      <c r="F226" s="71"/>
      <c r="G226" s="71">
        <f t="shared" si="95"/>
        <v>0</v>
      </c>
      <c r="H226" s="72"/>
      <c r="I226" s="71"/>
      <c r="J226" s="71">
        <v>0</v>
      </c>
      <c r="K226" s="71"/>
      <c r="L226" s="71">
        <f t="shared" si="96"/>
        <v>0</v>
      </c>
      <c r="M226" s="72"/>
      <c r="N226" s="71">
        <f t="shared" si="107"/>
        <v>0</v>
      </c>
      <c r="O226" s="71">
        <f t="shared" si="107"/>
        <v>0</v>
      </c>
      <c r="P226" s="71"/>
      <c r="Q226" s="71">
        <f t="shared" si="98"/>
        <v>0</v>
      </c>
      <c r="R226" s="72"/>
      <c r="S226" s="71"/>
      <c r="T226" s="71">
        <v>0</v>
      </c>
      <c r="U226" s="71"/>
      <c r="V226" s="71">
        <f t="shared" si="99"/>
        <v>0</v>
      </c>
      <c r="W226" s="72"/>
      <c r="X226" s="71"/>
      <c r="Y226" s="71">
        <v>0</v>
      </c>
      <c r="Z226" s="71"/>
      <c r="AA226" s="71">
        <f t="shared" si="100"/>
        <v>0</v>
      </c>
      <c r="AB226" s="72"/>
      <c r="AC226" s="71">
        <f t="shared" si="108"/>
        <v>0</v>
      </c>
      <c r="AD226" s="71">
        <f t="shared" si="108"/>
        <v>0</v>
      </c>
      <c r="AE226" s="71"/>
      <c r="AF226" s="71">
        <f t="shared" si="102"/>
        <v>0</v>
      </c>
      <c r="AG226" s="72"/>
      <c r="AH226" s="71"/>
      <c r="AI226" s="71">
        <v>0</v>
      </c>
      <c r="AJ226" s="71"/>
      <c r="AK226" s="71">
        <f t="shared" si="103"/>
        <v>0</v>
      </c>
      <c r="AL226" s="72"/>
      <c r="AM226" s="71"/>
      <c r="AN226" s="71">
        <v>0</v>
      </c>
      <c r="AO226" s="71"/>
      <c r="AP226" s="71">
        <f t="shared" si="104"/>
        <v>0</v>
      </c>
      <c r="AQ226" s="72"/>
      <c r="AR226" s="71"/>
      <c r="AS226" s="71">
        <v>0</v>
      </c>
      <c r="AT226" s="71"/>
      <c r="AU226" s="71">
        <f t="shared" si="105"/>
        <v>0</v>
      </c>
      <c r="AV226" s="72"/>
      <c r="AW226" s="71"/>
      <c r="AX226" s="71">
        <v>0</v>
      </c>
      <c r="AY226" s="71"/>
      <c r="AZ226" s="71">
        <f t="shared" si="106"/>
        <v>0</v>
      </c>
      <c r="BA226" s="72"/>
    </row>
    <row r="227" spans="1:53" s="43" customFormat="1" ht="12.25" hidden="1" customHeight="1">
      <c r="A227" s="141">
        <v>136</v>
      </c>
      <c r="B227" s="70" t="s">
        <v>262</v>
      </c>
      <c r="C227" s="70"/>
      <c r="D227" s="71"/>
      <c r="E227" s="71">
        <v>0</v>
      </c>
      <c r="F227" s="71"/>
      <c r="G227" s="71">
        <f t="shared" si="95"/>
        <v>0</v>
      </c>
      <c r="H227" s="72"/>
      <c r="I227" s="71"/>
      <c r="J227" s="71">
        <v>0</v>
      </c>
      <c r="K227" s="71"/>
      <c r="L227" s="71">
        <f t="shared" si="96"/>
        <v>0</v>
      </c>
      <c r="M227" s="72"/>
      <c r="N227" s="71">
        <f t="shared" si="107"/>
        <v>0</v>
      </c>
      <c r="O227" s="71">
        <f t="shared" si="107"/>
        <v>0</v>
      </c>
      <c r="P227" s="71"/>
      <c r="Q227" s="71">
        <f t="shared" si="98"/>
        <v>0</v>
      </c>
      <c r="R227" s="72"/>
      <c r="S227" s="71"/>
      <c r="T227" s="71">
        <v>0</v>
      </c>
      <c r="U227" s="71"/>
      <c r="V227" s="71">
        <f t="shared" si="99"/>
        <v>0</v>
      </c>
      <c r="W227" s="72"/>
      <c r="X227" s="71"/>
      <c r="Y227" s="71">
        <v>0</v>
      </c>
      <c r="Z227" s="71"/>
      <c r="AA227" s="71">
        <f t="shared" si="100"/>
        <v>0</v>
      </c>
      <c r="AB227" s="72"/>
      <c r="AC227" s="71">
        <f t="shared" si="108"/>
        <v>0</v>
      </c>
      <c r="AD227" s="71">
        <f t="shared" si="108"/>
        <v>0</v>
      </c>
      <c r="AE227" s="71"/>
      <c r="AF227" s="71">
        <f t="shared" si="102"/>
        <v>0</v>
      </c>
      <c r="AG227" s="72"/>
      <c r="AH227" s="71"/>
      <c r="AI227" s="71">
        <v>0</v>
      </c>
      <c r="AJ227" s="71"/>
      <c r="AK227" s="71">
        <f t="shared" si="103"/>
        <v>0</v>
      </c>
      <c r="AL227" s="72"/>
      <c r="AM227" s="71"/>
      <c r="AN227" s="71">
        <v>0</v>
      </c>
      <c r="AO227" s="71"/>
      <c r="AP227" s="71">
        <f t="shared" si="104"/>
        <v>0</v>
      </c>
      <c r="AQ227" s="72"/>
      <c r="AR227" s="71"/>
      <c r="AS227" s="71">
        <v>0</v>
      </c>
      <c r="AT227" s="71"/>
      <c r="AU227" s="71">
        <f t="shared" si="105"/>
        <v>0</v>
      </c>
      <c r="AV227" s="72"/>
      <c r="AW227" s="71"/>
      <c r="AX227" s="71">
        <v>0</v>
      </c>
      <c r="AY227" s="71"/>
      <c r="AZ227" s="71">
        <f t="shared" si="106"/>
        <v>0</v>
      </c>
      <c r="BA227" s="72"/>
    </row>
    <row r="228" spans="1:53" s="43" customFormat="1" ht="12.25" hidden="1" customHeight="1">
      <c r="A228" s="141">
        <v>137</v>
      </c>
      <c r="B228" s="70" t="s">
        <v>263</v>
      </c>
      <c r="C228" s="70"/>
      <c r="D228" s="71"/>
      <c r="E228" s="71">
        <v>0</v>
      </c>
      <c r="F228" s="71"/>
      <c r="G228" s="71">
        <f t="shared" si="95"/>
        <v>0</v>
      </c>
      <c r="H228" s="72"/>
      <c r="I228" s="71"/>
      <c r="J228" s="71">
        <v>0</v>
      </c>
      <c r="K228" s="71"/>
      <c r="L228" s="71">
        <f t="shared" si="96"/>
        <v>0</v>
      </c>
      <c r="M228" s="72"/>
      <c r="N228" s="71">
        <f t="shared" si="107"/>
        <v>0</v>
      </c>
      <c r="O228" s="71">
        <f t="shared" si="107"/>
        <v>0</v>
      </c>
      <c r="P228" s="71"/>
      <c r="Q228" s="71">
        <f t="shared" si="98"/>
        <v>0</v>
      </c>
      <c r="R228" s="72"/>
      <c r="S228" s="71"/>
      <c r="T228" s="71">
        <v>0</v>
      </c>
      <c r="U228" s="71"/>
      <c r="V228" s="71">
        <f t="shared" si="99"/>
        <v>0</v>
      </c>
      <c r="W228" s="72"/>
      <c r="X228" s="71"/>
      <c r="Y228" s="71">
        <v>0</v>
      </c>
      <c r="Z228" s="71"/>
      <c r="AA228" s="71">
        <f t="shared" si="100"/>
        <v>0</v>
      </c>
      <c r="AB228" s="72"/>
      <c r="AC228" s="71">
        <f t="shared" si="108"/>
        <v>0</v>
      </c>
      <c r="AD228" s="71">
        <f t="shared" si="108"/>
        <v>0</v>
      </c>
      <c r="AE228" s="71"/>
      <c r="AF228" s="71">
        <f t="shared" si="102"/>
        <v>0</v>
      </c>
      <c r="AG228" s="72"/>
      <c r="AH228" s="71"/>
      <c r="AI228" s="71">
        <v>0</v>
      </c>
      <c r="AJ228" s="71"/>
      <c r="AK228" s="71">
        <f t="shared" si="103"/>
        <v>0</v>
      </c>
      <c r="AL228" s="72"/>
      <c r="AM228" s="71"/>
      <c r="AN228" s="71">
        <v>0</v>
      </c>
      <c r="AO228" s="71"/>
      <c r="AP228" s="71">
        <f t="shared" si="104"/>
        <v>0</v>
      </c>
      <c r="AQ228" s="72"/>
      <c r="AR228" s="71"/>
      <c r="AS228" s="71">
        <v>0</v>
      </c>
      <c r="AT228" s="71"/>
      <c r="AU228" s="71">
        <f t="shared" si="105"/>
        <v>0</v>
      </c>
      <c r="AV228" s="72"/>
      <c r="AW228" s="71"/>
      <c r="AX228" s="71">
        <v>0</v>
      </c>
      <c r="AY228" s="71"/>
      <c r="AZ228" s="71">
        <f t="shared" si="106"/>
        <v>0</v>
      </c>
      <c r="BA228" s="72"/>
    </row>
    <row r="229" spans="1:53" s="43" customFormat="1" ht="12.25" hidden="1" customHeight="1">
      <c r="A229" s="141">
        <v>140</v>
      </c>
      <c r="B229" s="70" t="s">
        <v>264</v>
      </c>
      <c r="C229" s="70"/>
      <c r="D229" s="71"/>
      <c r="E229" s="71">
        <v>0</v>
      </c>
      <c r="F229" s="71"/>
      <c r="G229" s="71">
        <f t="shared" ref="G229:G253" si="109">SUM(D229:F229)</f>
        <v>0</v>
      </c>
      <c r="H229" s="72"/>
      <c r="I229" s="71"/>
      <c r="J229" s="71">
        <v>0</v>
      </c>
      <c r="K229" s="71"/>
      <c r="L229" s="71">
        <f t="shared" ref="L229:L253" si="110">SUM(I229:K229)</f>
        <v>0</v>
      </c>
      <c r="M229" s="72"/>
      <c r="N229" s="71">
        <f t="shared" si="107"/>
        <v>0</v>
      </c>
      <c r="O229" s="71">
        <f t="shared" si="107"/>
        <v>0</v>
      </c>
      <c r="P229" s="71"/>
      <c r="Q229" s="71">
        <f t="shared" ref="Q229:Q253" si="111">SUM(N229:P229)</f>
        <v>0</v>
      </c>
      <c r="R229" s="72"/>
      <c r="S229" s="71"/>
      <c r="T229" s="71">
        <v>0</v>
      </c>
      <c r="U229" s="71"/>
      <c r="V229" s="71">
        <f t="shared" ref="V229:V253" si="112">SUM(S229:U229)</f>
        <v>0</v>
      </c>
      <c r="W229" s="72"/>
      <c r="X229" s="71"/>
      <c r="Y229" s="71">
        <v>0</v>
      </c>
      <c r="Z229" s="71"/>
      <c r="AA229" s="71">
        <f t="shared" ref="AA229:AA253" si="113">SUM(X229:Z229)</f>
        <v>0</v>
      </c>
      <c r="AB229" s="72"/>
      <c r="AC229" s="71">
        <f t="shared" si="108"/>
        <v>0</v>
      </c>
      <c r="AD229" s="71">
        <f t="shared" si="108"/>
        <v>0</v>
      </c>
      <c r="AE229" s="71"/>
      <c r="AF229" s="71">
        <f t="shared" ref="AF229:AF253" si="114">SUM(AC229:AE229)</f>
        <v>0</v>
      </c>
      <c r="AG229" s="72"/>
      <c r="AH229" s="71"/>
      <c r="AI229" s="71">
        <v>0</v>
      </c>
      <c r="AJ229" s="71"/>
      <c r="AK229" s="71">
        <f t="shared" ref="AK229:AK253" si="115">SUM(AH229:AJ229)</f>
        <v>0</v>
      </c>
      <c r="AL229" s="72"/>
      <c r="AM229" s="71"/>
      <c r="AN229" s="71">
        <v>0</v>
      </c>
      <c r="AO229" s="71"/>
      <c r="AP229" s="71">
        <f t="shared" ref="AP229:AP253" si="116">SUM(AM229:AO229)</f>
        <v>0</v>
      </c>
      <c r="AQ229" s="72"/>
      <c r="AR229" s="71"/>
      <c r="AS229" s="71">
        <v>0</v>
      </c>
      <c r="AT229" s="71"/>
      <c r="AU229" s="71">
        <f t="shared" ref="AU229:AU253" si="117">SUM(AR229:AT229)</f>
        <v>0</v>
      </c>
      <c r="AV229" s="72"/>
      <c r="AW229" s="71"/>
      <c r="AX229" s="71">
        <v>0</v>
      </c>
      <c r="AY229" s="71"/>
      <c r="AZ229" s="71">
        <f t="shared" ref="AZ229:AZ253" si="118">SUM(AW229:AY229)</f>
        <v>0</v>
      </c>
      <c r="BA229" s="72"/>
    </row>
    <row r="230" spans="1:53" s="43" customFormat="1" ht="12.25" hidden="1" customHeight="1">
      <c r="A230" s="141">
        <v>141</v>
      </c>
      <c r="B230" s="70" t="s">
        <v>265</v>
      </c>
      <c r="C230" s="70"/>
      <c r="D230" s="71"/>
      <c r="E230" s="71">
        <v>0</v>
      </c>
      <c r="F230" s="71"/>
      <c r="G230" s="71">
        <f t="shared" si="109"/>
        <v>0</v>
      </c>
      <c r="H230" s="72"/>
      <c r="I230" s="71"/>
      <c r="J230" s="71">
        <v>0</v>
      </c>
      <c r="K230" s="71"/>
      <c r="L230" s="71">
        <f t="shared" si="110"/>
        <v>0</v>
      </c>
      <c r="M230" s="72"/>
      <c r="N230" s="71">
        <f t="shared" si="107"/>
        <v>0</v>
      </c>
      <c r="O230" s="71">
        <f t="shared" si="107"/>
        <v>0</v>
      </c>
      <c r="P230" s="71"/>
      <c r="Q230" s="71">
        <f t="shared" si="111"/>
        <v>0</v>
      </c>
      <c r="R230" s="72"/>
      <c r="S230" s="71"/>
      <c r="T230" s="71">
        <v>0</v>
      </c>
      <c r="U230" s="71"/>
      <c r="V230" s="71">
        <f t="shared" si="112"/>
        <v>0</v>
      </c>
      <c r="W230" s="72"/>
      <c r="X230" s="71"/>
      <c r="Y230" s="71">
        <v>0</v>
      </c>
      <c r="Z230" s="71"/>
      <c r="AA230" s="71">
        <f t="shared" si="113"/>
        <v>0</v>
      </c>
      <c r="AB230" s="72"/>
      <c r="AC230" s="71">
        <f t="shared" si="108"/>
        <v>0</v>
      </c>
      <c r="AD230" s="71">
        <f t="shared" si="108"/>
        <v>0</v>
      </c>
      <c r="AE230" s="71"/>
      <c r="AF230" s="71">
        <f t="shared" si="114"/>
        <v>0</v>
      </c>
      <c r="AG230" s="72"/>
      <c r="AH230" s="71"/>
      <c r="AI230" s="71">
        <v>0</v>
      </c>
      <c r="AJ230" s="71"/>
      <c r="AK230" s="71">
        <f t="shared" si="115"/>
        <v>0</v>
      </c>
      <c r="AL230" s="72"/>
      <c r="AM230" s="71"/>
      <c r="AN230" s="71">
        <v>0</v>
      </c>
      <c r="AO230" s="71"/>
      <c r="AP230" s="71">
        <f t="shared" si="116"/>
        <v>0</v>
      </c>
      <c r="AQ230" s="72"/>
      <c r="AR230" s="71"/>
      <c r="AS230" s="71">
        <v>0</v>
      </c>
      <c r="AT230" s="71"/>
      <c r="AU230" s="71">
        <f t="shared" si="117"/>
        <v>0</v>
      </c>
      <c r="AV230" s="72"/>
      <c r="AW230" s="71"/>
      <c r="AX230" s="71">
        <v>0</v>
      </c>
      <c r="AY230" s="71"/>
      <c r="AZ230" s="71">
        <f t="shared" si="118"/>
        <v>0</v>
      </c>
      <c r="BA230" s="72"/>
    </row>
    <row r="231" spans="1:53" s="43" customFormat="1" ht="12.25" hidden="1" customHeight="1">
      <c r="A231" s="141">
        <v>142</v>
      </c>
      <c r="B231" s="70" t="s">
        <v>266</v>
      </c>
      <c r="C231" s="70"/>
      <c r="D231" s="71"/>
      <c r="E231" s="71">
        <v>0</v>
      </c>
      <c r="F231" s="71"/>
      <c r="G231" s="71">
        <f t="shared" si="109"/>
        <v>0</v>
      </c>
      <c r="H231" s="72"/>
      <c r="I231" s="71"/>
      <c r="J231" s="71">
        <v>0</v>
      </c>
      <c r="K231" s="71"/>
      <c r="L231" s="71">
        <f t="shared" si="110"/>
        <v>0</v>
      </c>
      <c r="M231" s="72"/>
      <c r="N231" s="71">
        <f t="shared" si="107"/>
        <v>0</v>
      </c>
      <c r="O231" s="71">
        <f t="shared" si="107"/>
        <v>0</v>
      </c>
      <c r="P231" s="71"/>
      <c r="Q231" s="71">
        <f t="shared" si="111"/>
        <v>0</v>
      </c>
      <c r="R231" s="72"/>
      <c r="S231" s="71"/>
      <c r="T231" s="71">
        <v>0</v>
      </c>
      <c r="U231" s="71"/>
      <c r="V231" s="71">
        <f t="shared" si="112"/>
        <v>0</v>
      </c>
      <c r="W231" s="72"/>
      <c r="X231" s="71"/>
      <c r="Y231" s="71">
        <v>0</v>
      </c>
      <c r="Z231" s="71"/>
      <c r="AA231" s="71">
        <f t="shared" si="113"/>
        <v>0</v>
      </c>
      <c r="AB231" s="72"/>
      <c r="AC231" s="71">
        <f t="shared" si="108"/>
        <v>0</v>
      </c>
      <c r="AD231" s="71">
        <f t="shared" si="108"/>
        <v>0</v>
      </c>
      <c r="AE231" s="71"/>
      <c r="AF231" s="71">
        <f t="shared" si="114"/>
        <v>0</v>
      </c>
      <c r="AG231" s="72"/>
      <c r="AH231" s="71"/>
      <c r="AI231" s="71">
        <v>0</v>
      </c>
      <c r="AJ231" s="71"/>
      <c r="AK231" s="71">
        <f t="shared" si="115"/>
        <v>0</v>
      </c>
      <c r="AL231" s="72"/>
      <c r="AM231" s="71"/>
      <c r="AN231" s="71">
        <v>0</v>
      </c>
      <c r="AO231" s="71"/>
      <c r="AP231" s="71">
        <f t="shared" si="116"/>
        <v>0</v>
      </c>
      <c r="AQ231" s="72"/>
      <c r="AR231" s="71"/>
      <c r="AS231" s="71">
        <v>0</v>
      </c>
      <c r="AT231" s="71"/>
      <c r="AU231" s="71">
        <f t="shared" si="117"/>
        <v>0</v>
      </c>
      <c r="AV231" s="72"/>
      <c r="AW231" s="71"/>
      <c r="AX231" s="71">
        <v>0</v>
      </c>
      <c r="AY231" s="71"/>
      <c r="AZ231" s="71">
        <f t="shared" si="118"/>
        <v>0</v>
      </c>
      <c r="BA231" s="72"/>
    </row>
    <row r="232" spans="1:53" s="43" customFormat="1" ht="12.25" hidden="1" customHeight="1">
      <c r="A232" s="141">
        <v>143</v>
      </c>
      <c r="B232" s="70" t="s">
        <v>267</v>
      </c>
      <c r="C232" s="70"/>
      <c r="D232" s="71"/>
      <c r="E232" s="71">
        <v>0</v>
      </c>
      <c r="F232" s="71"/>
      <c r="G232" s="71">
        <f t="shared" si="109"/>
        <v>0</v>
      </c>
      <c r="H232" s="72"/>
      <c r="I232" s="71"/>
      <c r="J232" s="71">
        <v>0</v>
      </c>
      <c r="K232" s="71"/>
      <c r="L232" s="71">
        <f t="shared" si="110"/>
        <v>0</v>
      </c>
      <c r="M232" s="72"/>
      <c r="N232" s="71">
        <f t="shared" si="107"/>
        <v>0</v>
      </c>
      <c r="O232" s="71">
        <f t="shared" si="107"/>
        <v>0</v>
      </c>
      <c r="P232" s="71"/>
      <c r="Q232" s="71">
        <f t="shared" si="111"/>
        <v>0</v>
      </c>
      <c r="R232" s="72"/>
      <c r="S232" s="71"/>
      <c r="T232" s="71">
        <v>0</v>
      </c>
      <c r="U232" s="71"/>
      <c r="V232" s="71">
        <f t="shared" si="112"/>
        <v>0</v>
      </c>
      <c r="W232" s="72"/>
      <c r="X232" s="71"/>
      <c r="Y232" s="71">
        <v>0</v>
      </c>
      <c r="Z232" s="71"/>
      <c r="AA232" s="71">
        <f t="shared" si="113"/>
        <v>0</v>
      </c>
      <c r="AB232" s="72"/>
      <c r="AC232" s="71">
        <f t="shared" si="108"/>
        <v>0</v>
      </c>
      <c r="AD232" s="71">
        <f t="shared" si="108"/>
        <v>0</v>
      </c>
      <c r="AE232" s="71"/>
      <c r="AF232" s="71">
        <f t="shared" si="114"/>
        <v>0</v>
      </c>
      <c r="AG232" s="72"/>
      <c r="AH232" s="71"/>
      <c r="AI232" s="71">
        <v>0</v>
      </c>
      <c r="AJ232" s="71"/>
      <c r="AK232" s="71">
        <f t="shared" si="115"/>
        <v>0</v>
      </c>
      <c r="AL232" s="72"/>
      <c r="AM232" s="71"/>
      <c r="AN232" s="71">
        <v>0</v>
      </c>
      <c r="AO232" s="71"/>
      <c r="AP232" s="71">
        <f t="shared" si="116"/>
        <v>0</v>
      </c>
      <c r="AQ232" s="72"/>
      <c r="AR232" s="71"/>
      <c r="AS232" s="71">
        <v>0</v>
      </c>
      <c r="AT232" s="71"/>
      <c r="AU232" s="71">
        <f t="shared" si="117"/>
        <v>0</v>
      </c>
      <c r="AV232" s="72"/>
      <c r="AW232" s="71"/>
      <c r="AX232" s="71">
        <v>0</v>
      </c>
      <c r="AY232" s="71"/>
      <c r="AZ232" s="71">
        <f t="shared" si="118"/>
        <v>0</v>
      </c>
      <c r="BA232" s="72"/>
    </row>
    <row r="233" spans="1:53" s="43" customFormat="1" ht="12.25" hidden="1" customHeight="1">
      <c r="A233" s="141">
        <v>144</v>
      </c>
      <c r="B233" s="70" t="s">
        <v>268</v>
      </c>
      <c r="C233" s="70"/>
      <c r="D233" s="71"/>
      <c r="E233" s="71">
        <v>0</v>
      </c>
      <c r="F233" s="71"/>
      <c r="G233" s="71">
        <f t="shared" si="109"/>
        <v>0</v>
      </c>
      <c r="H233" s="72"/>
      <c r="I233" s="71"/>
      <c r="J233" s="71">
        <v>0</v>
      </c>
      <c r="K233" s="71"/>
      <c r="L233" s="71">
        <f t="shared" si="110"/>
        <v>0</v>
      </c>
      <c r="M233" s="72"/>
      <c r="N233" s="71">
        <f t="shared" si="107"/>
        <v>0</v>
      </c>
      <c r="O233" s="71">
        <f t="shared" si="107"/>
        <v>0</v>
      </c>
      <c r="P233" s="71"/>
      <c r="Q233" s="71">
        <f t="shared" si="111"/>
        <v>0</v>
      </c>
      <c r="R233" s="72"/>
      <c r="S233" s="71"/>
      <c r="T233" s="71">
        <v>0</v>
      </c>
      <c r="U233" s="71"/>
      <c r="V233" s="71">
        <f t="shared" si="112"/>
        <v>0</v>
      </c>
      <c r="W233" s="72"/>
      <c r="X233" s="71"/>
      <c r="Y233" s="71">
        <v>0</v>
      </c>
      <c r="Z233" s="71"/>
      <c r="AA233" s="71">
        <f t="shared" si="113"/>
        <v>0</v>
      </c>
      <c r="AB233" s="72"/>
      <c r="AC233" s="71">
        <f t="shared" si="108"/>
        <v>0</v>
      </c>
      <c r="AD233" s="71">
        <f t="shared" si="108"/>
        <v>0</v>
      </c>
      <c r="AE233" s="71"/>
      <c r="AF233" s="71">
        <f t="shared" si="114"/>
        <v>0</v>
      </c>
      <c r="AG233" s="72"/>
      <c r="AH233" s="71"/>
      <c r="AI233" s="71">
        <v>0</v>
      </c>
      <c r="AJ233" s="71"/>
      <c r="AK233" s="71">
        <f t="shared" si="115"/>
        <v>0</v>
      </c>
      <c r="AL233" s="72"/>
      <c r="AM233" s="71"/>
      <c r="AN233" s="71">
        <v>0</v>
      </c>
      <c r="AO233" s="71"/>
      <c r="AP233" s="71">
        <f t="shared" si="116"/>
        <v>0</v>
      </c>
      <c r="AQ233" s="72"/>
      <c r="AR233" s="71"/>
      <c r="AS233" s="71">
        <v>0</v>
      </c>
      <c r="AT233" s="71"/>
      <c r="AU233" s="71">
        <f t="shared" si="117"/>
        <v>0</v>
      </c>
      <c r="AV233" s="72"/>
      <c r="AW233" s="71"/>
      <c r="AX233" s="71">
        <v>0</v>
      </c>
      <c r="AY233" s="71"/>
      <c r="AZ233" s="71">
        <f t="shared" si="118"/>
        <v>0</v>
      </c>
      <c r="BA233" s="72"/>
    </row>
    <row r="234" spans="1:53" s="43" customFormat="1" ht="12.25" hidden="1" customHeight="1">
      <c r="A234" s="141">
        <v>145</v>
      </c>
      <c r="B234" s="70" t="s">
        <v>269</v>
      </c>
      <c r="C234" s="70"/>
      <c r="D234" s="71"/>
      <c r="E234" s="71">
        <v>0</v>
      </c>
      <c r="F234" s="71"/>
      <c r="G234" s="71">
        <f t="shared" si="109"/>
        <v>0</v>
      </c>
      <c r="H234" s="72"/>
      <c r="I234" s="71"/>
      <c r="J234" s="71">
        <v>0</v>
      </c>
      <c r="K234" s="71"/>
      <c r="L234" s="71">
        <f t="shared" si="110"/>
        <v>0</v>
      </c>
      <c r="M234" s="72"/>
      <c r="N234" s="71">
        <f t="shared" si="107"/>
        <v>0</v>
      </c>
      <c r="O234" s="71">
        <f t="shared" si="107"/>
        <v>0</v>
      </c>
      <c r="P234" s="71"/>
      <c r="Q234" s="71">
        <f t="shared" si="111"/>
        <v>0</v>
      </c>
      <c r="R234" s="72"/>
      <c r="S234" s="71"/>
      <c r="T234" s="71">
        <v>0</v>
      </c>
      <c r="U234" s="71"/>
      <c r="V234" s="71">
        <f t="shared" si="112"/>
        <v>0</v>
      </c>
      <c r="W234" s="72"/>
      <c r="X234" s="71"/>
      <c r="Y234" s="71">
        <v>0</v>
      </c>
      <c r="Z234" s="71"/>
      <c r="AA234" s="71">
        <f t="shared" si="113"/>
        <v>0</v>
      </c>
      <c r="AB234" s="72"/>
      <c r="AC234" s="71">
        <f t="shared" si="108"/>
        <v>0</v>
      </c>
      <c r="AD234" s="71">
        <f t="shared" si="108"/>
        <v>0</v>
      </c>
      <c r="AE234" s="71"/>
      <c r="AF234" s="71">
        <f t="shared" si="114"/>
        <v>0</v>
      </c>
      <c r="AG234" s="72"/>
      <c r="AH234" s="71"/>
      <c r="AI234" s="71">
        <v>0</v>
      </c>
      <c r="AJ234" s="71"/>
      <c r="AK234" s="71">
        <f t="shared" si="115"/>
        <v>0</v>
      </c>
      <c r="AL234" s="72"/>
      <c r="AM234" s="71"/>
      <c r="AN234" s="71">
        <v>0</v>
      </c>
      <c r="AO234" s="71"/>
      <c r="AP234" s="71">
        <f t="shared" si="116"/>
        <v>0</v>
      </c>
      <c r="AQ234" s="72"/>
      <c r="AR234" s="71"/>
      <c r="AS234" s="71">
        <v>0</v>
      </c>
      <c r="AT234" s="71"/>
      <c r="AU234" s="71">
        <f t="shared" si="117"/>
        <v>0</v>
      </c>
      <c r="AV234" s="72"/>
      <c r="AW234" s="71"/>
      <c r="AX234" s="71">
        <v>0</v>
      </c>
      <c r="AY234" s="71"/>
      <c r="AZ234" s="71">
        <f t="shared" si="118"/>
        <v>0</v>
      </c>
      <c r="BA234" s="72"/>
    </row>
    <row r="235" spans="1:53" s="43" customFormat="1" ht="12.25" hidden="1" customHeight="1">
      <c r="A235" s="141">
        <v>146</v>
      </c>
      <c r="B235" s="70" t="s">
        <v>270</v>
      </c>
      <c r="C235" s="70"/>
      <c r="D235" s="71"/>
      <c r="E235" s="71">
        <v>0</v>
      </c>
      <c r="F235" s="71"/>
      <c r="G235" s="71">
        <f t="shared" si="109"/>
        <v>0</v>
      </c>
      <c r="H235" s="72"/>
      <c r="I235" s="71"/>
      <c r="J235" s="71">
        <v>0</v>
      </c>
      <c r="K235" s="71"/>
      <c r="L235" s="71">
        <f t="shared" si="110"/>
        <v>0</v>
      </c>
      <c r="M235" s="72"/>
      <c r="N235" s="71">
        <f t="shared" si="107"/>
        <v>0</v>
      </c>
      <c r="O235" s="71">
        <f t="shared" si="107"/>
        <v>0</v>
      </c>
      <c r="P235" s="71"/>
      <c r="Q235" s="71">
        <f t="shared" si="111"/>
        <v>0</v>
      </c>
      <c r="R235" s="72"/>
      <c r="S235" s="71"/>
      <c r="T235" s="71">
        <v>0</v>
      </c>
      <c r="U235" s="71"/>
      <c r="V235" s="71">
        <f t="shared" si="112"/>
        <v>0</v>
      </c>
      <c r="W235" s="72"/>
      <c r="X235" s="71"/>
      <c r="Y235" s="71">
        <v>0</v>
      </c>
      <c r="Z235" s="71"/>
      <c r="AA235" s="71">
        <f t="shared" si="113"/>
        <v>0</v>
      </c>
      <c r="AB235" s="72"/>
      <c r="AC235" s="71">
        <f t="shared" si="108"/>
        <v>0</v>
      </c>
      <c r="AD235" s="71">
        <f t="shared" si="108"/>
        <v>0</v>
      </c>
      <c r="AE235" s="71"/>
      <c r="AF235" s="71">
        <f t="shared" si="114"/>
        <v>0</v>
      </c>
      <c r="AG235" s="72"/>
      <c r="AH235" s="71"/>
      <c r="AI235" s="71">
        <v>0</v>
      </c>
      <c r="AJ235" s="71"/>
      <c r="AK235" s="71">
        <f t="shared" si="115"/>
        <v>0</v>
      </c>
      <c r="AL235" s="72"/>
      <c r="AM235" s="71"/>
      <c r="AN235" s="71">
        <v>0</v>
      </c>
      <c r="AO235" s="71"/>
      <c r="AP235" s="71">
        <f t="shared" si="116"/>
        <v>0</v>
      </c>
      <c r="AQ235" s="72"/>
      <c r="AR235" s="71"/>
      <c r="AS235" s="71">
        <v>0</v>
      </c>
      <c r="AT235" s="71"/>
      <c r="AU235" s="71">
        <f t="shared" si="117"/>
        <v>0</v>
      </c>
      <c r="AV235" s="72"/>
      <c r="AW235" s="71"/>
      <c r="AX235" s="71">
        <v>0</v>
      </c>
      <c r="AY235" s="71"/>
      <c r="AZ235" s="71">
        <f t="shared" si="118"/>
        <v>0</v>
      </c>
      <c r="BA235" s="72"/>
    </row>
    <row r="236" spans="1:53" s="43" customFormat="1" ht="12.25" hidden="1" customHeight="1">
      <c r="A236" s="141">
        <v>147</v>
      </c>
      <c r="B236" s="70" t="s">
        <v>271</v>
      </c>
      <c r="C236" s="70"/>
      <c r="D236" s="71"/>
      <c r="E236" s="71">
        <v>0</v>
      </c>
      <c r="F236" s="71"/>
      <c r="G236" s="71">
        <f t="shared" si="109"/>
        <v>0</v>
      </c>
      <c r="H236" s="72"/>
      <c r="I236" s="71"/>
      <c r="J236" s="71">
        <v>0</v>
      </c>
      <c r="K236" s="71"/>
      <c r="L236" s="71">
        <f t="shared" si="110"/>
        <v>0</v>
      </c>
      <c r="M236" s="72"/>
      <c r="N236" s="71">
        <f t="shared" si="107"/>
        <v>0</v>
      </c>
      <c r="O236" s="71">
        <f t="shared" si="107"/>
        <v>0</v>
      </c>
      <c r="P236" s="71"/>
      <c r="Q236" s="71">
        <f t="shared" si="111"/>
        <v>0</v>
      </c>
      <c r="R236" s="72"/>
      <c r="S236" s="71"/>
      <c r="T236" s="71">
        <v>0</v>
      </c>
      <c r="U236" s="71"/>
      <c r="V236" s="71">
        <f t="shared" si="112"/>
        <v>0</v>
      </c>
      <c r="W236" s="72"/>
      <c r="X236" s="71"/>
      <c r="Y236" s="71">
        <v>0</v>
      </c>
      <c r="Z236" s="71"/>
      <c r="AA236" s="71">
        <f t="shared" si="113"/>
        <v>0</v>
      </c>
      <c r="AB236" s="72"/>
      <c r="AC236" s="71">
        <f t="shared" si="108"/>
        <v>0</v>
      </c>
      <c r="AD236" s="71">
        <f t="shared" si="108"/>
        <v>0</v>
      </c>
      <c r="AE236" s="71"/>
      <c r="AF236" s="71">
        <f t="shared" si="114"/>
        <v>0</v>
      </c>
      <c r="AG236" s="72"/>
      <c r="AH236" s="71"/>
      <c r="AI236" s="71">
        <v>0</v>
      </c>
      <c r="AJ236" s="71"/>
      <c r="AK236" s="71">
        <f t="shared" si="115"/>
        <v>0</v>
      </c>
      <c r="AL236" s="72"/>
      <c r="AM236" s="71"/>
      <c r="AN236" s="71">
        <v>0</v>
      </c>
      <c r="AO236" s="71"/>
      <c r="AP236" s="71">
        <f t="shared" si="116"/>
        <v>0</v>
      </c>
      <c r="AQ236" s="72"/>
      <c r="AR236" s="71"/>
      <c r="AS236" s="71">
        <v>0</v>
      </c>
      <c r="AT236" s="71"/>
      <c r="AU236" s="71">
        <f t="shared" si="117"/>
        <v>0</v>
      </c>
      <c r="AV236" s="72"/>
      <c r="AW236" s="71"/>
      <c r="AX236" s="71">
        <v>0</v>
      </c>
      <c r="AY236" s="71"/>
      <c r="AZ236" s="71">
        <f t="shared" si="118"/>
        <v>0</v>
      </c>
      <c r="BA236" s="72"/>
    </row>
    <row r="237" spans="1:53" s="43" customFormat="1" ht="12.25" hidden="1" customHeight="1">
      <c r="A237" s="141">
        <v>150</v>
      </c>
      <c r="B237" s="70" t="s">
        <v>272</v>
      </c>
      <c r="C237" s="70"/>
      <c r="D237" s="71"/>
      <c r="E237" s="71">
        <v>0</v>
      </c>
      <c r="F237" s="71"/>
      <c r="G237" s="71">
        <f t="shared" si="109"/>
        <v>0</v>
      </c>
      <c r="H237" s="72"/>
      <c r="I237" s="71"/>
      <c r="J237" s="71">
        <v>0</v>
      </c>
      <c r="K237" s="71"/>
      <c r="L237" s="71">
        <f t="shared" si="110"/>
        <v>0</v>
      </c>
      <c r="M237" s="72"/>
      <c r="N237" s="71">
        <f t="shared" ref="N237:O253" si="119">INDEX($D237:$F237,1,MATCH(N$8,$D$8:$F$8,0))-INDEX($I237:$K237,1,MATCH(N$8,$I$8:$K$8,0))</f>
        <v>0</v>
      </c>
      <c r="O237" s="71">
        <f t="shared" si="119"/>
        <v>0</v>
      </c>
      <c r="P237" s="71"/>
      <c r="Q237" s="71">
        <f t="shared" si="111"/>
        <v>0</v>
      </c>
      <c r="R237" s="72"/>
      <c r="S237" s="71"/>
      <c r="T237" s="71">
        <v>0</v>
      </c>
      <c r="U237" s="71"/>
      <c r="V237" s="71">
        <f t="shared" si="112"/>
        <v>0</v>
      </c>
      <c r="W237" s="72"/>
      <c r="X237" s="71"/>
      <c r="Y237" s="71">
        <v>0</v>
      </c>
      <c r="Z237" s="71"/>
      <c r="AA237" s="71">
        <f t="shared" si="113"/>
        <v>0</v>
      </c>
      <c r="AB237" s="72"/>
      <c r="AC237" s="71">
        <f t="shared" ref="AC237:AD253" si="120">INDEX($S237:$U237,1,MATCH(AC$8,$S$8:$U$8,0))-INDEX($X237:$Z237,1,MATCH(AC$8,$X$8:$Z$8,0))</f>
        <v>0</v>
      </c>
      <c r="AD237" s="71">
        <f t="shared" si="120"/>
        <v>0</v>
      </c>
      <c r="AE237" s="71"/>
      <c r="AF237" s="71">
        <f t="shared" si="114"/>
        <v>0</v>
      </c>
      <c r="AG237" s="72"/>
      <c r="AH237" s="71"/>
      <c r="AI237" s="71">
        <v>0</v>
      </c>
      <c r="AJ237" s="71"/>
      <c r="AK237" s="71">
        <f t="shared" si="115"/>
        <v>0</v>
      </c>
      <c r="AL237" s="72"/>
      <c r="AM237" s="71"/>
      <c r="AN237" s="71">
        <v>0</v>
      </c>
      <c r="AO237" s="71"/>
      <c r="AP237" s="71">
        <f t="shared" si="116"/>
        <v>0</v>
      </c>
      <c r="AQ237" s="72"/>
      <c r="AR237" s="71"/>
      <c r="AS237" s="71">
        <v>0</v>
      </c>
      <c r="AT237" s="71"/>
      <c r="AU237" s="71">
        <f t="shared" si="117"/>
        <v>0</v>
      </c>
      <c r="AV237" s="72"/>
      <c r="AW237" s="71"/>
      <c r="AX237" s="71">
        <v>0</v>
      </c>
      <c r="AY237" s="71"/>
      <c r="AZ237" s="71">
        <f t="shared" si="118"/>
        <v>0</v>
      </c>
      <c r="BA237" s="72"/>
    </row>
    <row r="238" spans="1:53" s="43" customFormat="1" ht="12.25" customHeight="1">
      <c r="A238" s="141">
        <v>151</v>
      </c>
      <c r="B238" s="70" t="s">
        <v>273</v>
      </c>
      <c r="C238" s="70"/>
      <c r="D238" s="71"/>
      <c r="E238" s="71">
        <v>30000</v>
      </c>
      <c r="F238" s="71"/>
      <c r="G238" s="71">
        <f t="shared" si="109"/>
        <v>30000</v>
      </c>
      <c r="H238" s="72"/>
      <c r="I238" s="71"/>
      <c r="J238" s="71">
        <v>0</v>
      </c>
      <c r="K238" s="71"/>
      <c r="L238" s="71">
        <f t="shared" si="110"/>
        <v>0</v>
      </c>
      <c r="M238" s="72"/>
      <c r="N238" s="71">
        <f t="shared" si="119"/>
        <v>0</v>
      </c>
      <c r="O238" s="71">
        <f t="shared" si="119"/>
        <v>30000</v>
      </c>
      <c r="P238" s="71"/>
      <c r="Q238" s="71">
        <f t="shared" si="111"/>
        <v>30000</v>
      </c>
      <c r="R238" s="72"/>
      <c r="S238" s="71"/>
      <c r="T238" s="71">
        <v>30000</v>
      </c>
      <c r="U238" s="71"/>
      <c r="V238" s="71">
        <f t="shared" si="112"/>
        <v>30000</v>
      </c>
      <c r="W238" s="72"/>
      <c r="X238" s="71"/>
      <c r="Y238" s="71">
        <v>30000</v>
      </c>
      <c r="Z238" s="71"/>
      <c r="AA238" s="71">
        <f t="shared" si="113"/>
        <v>30000</v>
      </c>
      <c r="AB238" s="72"/>
      <c r="AC238" s="71">
        <f t="shared" si="120"/>
        <v>0</v>
      </c>
      <c r="AD238" s="71">
        <f t="shared" si="120"/>
        <v>0</v>
      </c>
      <c r="AE238" s="71"/>
      <c r="AF238" s="71">
        <f t="shared" si="114"/>
        <v>0</v>
      </c>
      <c r="AG238" s="72"/>
      <c r="AH238" s="71"/>
      <c r="AI238" s="71">
        <v>35000</v>
      </c>
      <c r="AJ238" s="71"/>
      <c r="AK238" s="71">
        <f t="shared" si="115"/>
        <v>35000</v>
      </c>
      <c r="AL238" s="72"/>
      <c r="AM238" s="71"/>
      <c r="AN238" s="71">
        <v>40000</v>
      </c>
      <c r="AO238" s="71"/>
      <c r="AP238" s="71">
        <f t="shared" si="116"/>
        <v>40000</v>
      </c>
      <c r="AQ238" s="72"/>
      <c r="AR238" s="71"/>
      <c r="AS238" s="71">
        <v>45000</v>
      </c>
      <c r="AT238" s="71"/>
      <c r="AU238" s="71">
        <f t="shared" si="117"/>
        <v>45000</v>
      </c>
      <c r="AV238" s="72"/>
      <c r="AW238" s="71"/>
      <c r="AX238" s="71">
        <v>46350</v>
      </c>
      <c r="AY238" s="71"/>
      <c r="AZ238" s="71">
        <f t="shared" si="118"/>
        <v>46350</v>
      </c>
      <c r="BA238" s="72"/>
    </row>
    <row r="239" spans="1:53" s="43" customFormat="1" ht="12.25" hidden="1" customHeight="1">
      <c r="A239" s="141">
        <v>152</v>
      </c>
      <c r="B239" s="70" t="s">
        <v>274</v>
      </c>
      <c r="C239" s="70"/>
      <c r="D239" s="71"/>
      <c r="E239" s="71">
        <v>0</v>
      </c>
      <c r="F239" s="71"/>
      <c r="G239" s="71">
        <f t="shared" si="109"/>
        <v>0</v>
      </c>
      <c r="H239" s="72"/>
      <c r="I239" s="71"/>
      <c r="J239" s="71">
        <v>0</v>
      </c>
      <c r="K239" s="71"/>
      <c r="L239" s="71">
        <f t="shared" si="110"/>
        <v>0</v>
      </c>
      <c r="M239" s="72"/>
      <c r="N239" s="71">
        <f t="shared" si="119"/>
        <v>0</v>
      </c>
      <c r="O239" s="71">
        <f t="shared" si="119"/>
        <v>0</v>
      </c>
      <c r="P239" s="71"/>
      <c r="Q239" s="71">
        <f t="shared" si="111"/>
        <v>0</v>
      </c>
      <c r="R239" s="72"/>
      <c r="S239" s="71"/>
      <c r="T239" s="71">
        <v>0</v>
      </c>
      <c r="U239" s="71"/>
      <c r="V239" s="71">
        <f t="shared" si="112"/>
        <v>0</v>
      </c>
      <c r="W239" s="72"/>
      <c r="X239" s="71"/>
      <c r="Y239" s="71">
        <v>0</v>
      </c>
      <c r="Z239" s="71"/>
      <c r="AA239" s="71">
        <f t="shared" si="113"/>
        <v>0</v>
      </c>
      <c r="AB239" s="72"/>
      <c r="AC239" s="71">
        <f t="shared" si="120"/>
        <v>0</v>
      </c>
      <c r="AD239" s="71">
        <f t="shared" si="120"/>
        <v>0</v>
      </c>
      <c r="AE239" s="71"/>
      <c r="AF239" s="71">
        <f t="shared" si="114"/>
        <v>0</v>
      </c>
      <c r="AG239" s="72"/>
      <c r="AH239" s="71"/>
      <c r="AI239" s="71">
        <v>0</v>
      </c>
      <c r="AJ239" s="71"/>
      <c r="AK239" s="71">
        <f t="shared" si="115"/>
        <v>0</v>
      </c>
      <c r="AL239" s="72"/>
      <c r="AM239" s="71"/>
      <c r="AN239" s="71">
        <v>0</v>
      </c>
      <c r="AO239" s="71"/>
      <c r="AP239" s="71">
        <f t="shared" si="116"/>
        <v>0</v>
      </c>
      <c r="AQ239" s="72"/>
      <c r="AR239" s="71"/>
      <c r="AS239" s="71">
        <v>0</v>
      </c>
      <c r="AT239" s="71"/>
      <c r="AU239" s="71">
        <f t="shared" si="117"/>
        <v>0</v>
      </c>
      <c r="AV239" s="72"/>
      <c r="AW239" s="71"/>
      <c r="AX239" s="71">
        <v>0</v>
      </c>
      <c r="AY239" s="71"/>
      <c r="AZ239" s="71">
        <f t="shared" si="118"/>
        <v>0</v>
      </c>
      <c r="BA239" s="72"/>
    </row>
    <row r="240" spans="1:53" s="43" customFormat="1" ht="12.25" hidden="1" customHeight="1">
      <c r="A240" s="141">
        <v>153</v>
      </c>
      <c r="B240" s="70" t="s">
        <v>275</v>
      </c>
      <c r="C240" s="70"/>
      <c r="D240" s="71"/>
      <c r="E240" s="71">
        <v>0</v>
      </c>
      <c r="F240" s="71"/>
      <c r="G240" s="71">
        <f t="shared" si="109"/>
        <v>0</v>
      </c>
      <c r="H240" s="72"/>
      <c r="I240" s="71"/>
      <c r="J240" s="71">
        <v>0</v>
      </c>
      <c r="K240" s="71"/>
      <c r="L240" s="71">
        <f t="shared" si="110"/>
        <v>0</v>
      </c>
      <c r="M240" s="72"/>
      <c r="N240" s="71">
        <f t="shared" si="119"/>
        <v>0</v>
      </c>
      <c r="O240" s="71">
        <f t="shared" si="119"/>
        <v>0</v>
      </c>
      <c r="P240" s="71"/>
      <c r="Q240" s="71">
        <f t="shared" si="111"/>
        <v>0</v>
      </c>
      <c r="R240" s="72"/>
      <c r="S240" s="71"/>
      <c r="T240" s="71">
        <v>0</v>
      </c>
      <c r="U240" s="71"/>
      <c r="V240" s="71">
        <f t="shared" si="112"/>
        <v>0</v>
      </c>
      <c r="W240" s="72"/>
      <c r="X240" s="71"/>
      <c r="Y240" s="71">
        <v>0</v>
      </c>
      <c r="Z240" s="71"/>
      <c r="AA240" s="71">
        <f t="shared" si="113"/>
        <v>0</v>
      </c>
      <c r="AB240" s="72"/>
      <c r="AC240" s="71">
        <f t="shared" si="120"/>
        <v>0</v>
      </c>
      <c r="AD240" s="71">
        <f t="shared" si="120"/>
        <v>0</v>
      </c>
      <c r="AE240" s="71"/>
      <c r="AF240" s="71">
        <f t="shared" si="114"/>
        <v>0</v>
      </c>
      <c r="AG240" s="72"/>
      <c r="AH240" s="71"/>
      <c r="AI240" s="71">
        <v>0</v>
      </c>
      <c r="AJ240" s="71"/>
      <c r="AK240" s="71">
        <f t="shared" si="115"/>
        <v>0</v>
      </c>
      <c r="AL240" s="72"/>
      <c r="AM240" s="71"/>
      <c r="AN240" s="71">
        <v>0</v>
      </c>
      <c r="AO240" s="71"/>
      <c r="AP240" s="71">
        <f t="shared" si="116"/>
        <v>0</v>
      </c>
      <c r="AQ240" s="72"/>
      <c r="AR240" s="71"/>
      <c r="AS240" s="71">
        <v>0</v>
      </c>
      <c r="AT240" s="71"/>
      <c r="AU240" s="71">
        <f t="shared" si="117"/>
        <v>0</v>
      </c>
      <c r="AV240" s="72"/>
      <c r="AW240" s="71"/>
      <c r="AX240" s="71">
        <v>0</v>
      </c>
      <c r="AY240" s="71"/>
      <c r="AZ240" s="71">
        <f t="shared" si="118"/>
        <v>0</v>
      </c>
      <c r="BA240" s="72"/>
    </row>
    <row r="241" spans="1:53" s="43" customFormat="1" ht="12.25" hidden="1" customHeight="1">
      <c r="A241" s="141">
        <v>154</v>
      </c>
      <c r="B241" s="70" t="s">
        <v>276</v>
      </c>
      <c r="C241" s="70"/>
      <c r="D241" s="71"/>
      <c r="E241" s="71">
        <v>0</v>
      </c>
      <c r="F241" s="71"/>
      <c r="G241" s="71">
        <f t="shared" si="109"/>
        <v>0</v>
      </c>
      <c r="H241" s="72"/>
      <c r="I241" s="71"/>
      <c r="J241" s="71">
        <v>0</v>
      </c>
      <c r="K241" s="71"/>
      <c r="L241" s="71">
        <f t="shared" si="110"/>
        <v>0</v>
      </c>
      <c r="M241" s="72"/>
      <c r="N241" s="71">
        <f t="shared" si="119"/>
        <v>0</v>
      </c>
      <c r="O241" s="71">
        <f t="shared" si="119"/>
        <v>0</v>
      </c>
      <c r="P241" s="71"/>
      <c r="Q241" s="71">
        <f t="shared" si="111"/>
        <v>0</v>
      </c>
      <c r="R241" s="72"/>
      <c r="S241" s="71"/>
      <c r="T241" s="71">
        <v>0</v>
      </c>
      <c r="U241" s="71"/>
      <c r="V241" s="71">
        <f t="shared" si="112"/>
        <v>0</v>
      </c>
      <c r="W241" s="72"/>
      <c r="X241" s="71"/>
      <c r="Y241" s="71">
        <v>0</v>
      </c>
      <c r="Z241" s="71"/>
      <c r="AA241" s="71">
        <f t="shared" si="113"/>
        <v>0</v>
      </c>
      <c r="AB241" s="72"/>
      <c r="AC241" s="71">
        <f t="shared" si="120"/>
        <v>0</v>
      </c>
      <c r="AD241" s="71">
        <f t="shared" si="120"/>
        <v>0</v>
      </c>
      <c r="AE241" s="71"/>
      <c r="AF241" s="71">
        <f t="shared" si="114"/>
        <v>0</v>
      </c>
      <c r="AG241" s="72"/>
      <c r="AH241" s="71"/>
      <c r="AI241" s="71">
        <v>0</v>
      </c>
      <c r="AJ241" s="71"/>
      <c r="AK241" s="71">
        <f t="shared" si="115"/>
        <v>0</v>
      </c>
      <c r="AL241" s="72"/>
      <c r="AM241" s="71"/>
      <c r="AN241" s="71">
        <v>0</v>
      </c>
      <c r="AO241" s="71"/>
      <c r="AP241" s="71">
        <f t="shared" si="116"/>
        <v>0</v>
      </c>
      <c r="AQ241" s="72"/>
      <c r="AR241" s="71"/>
      <c r="AS241" s="71">
        <v>0</v>
      </c>
      <c r="AT241" s="71"/>
      <c r="AU241" s="71">
        <f t="shared" si="117"/>
        <v>0</v>
      </c>
      <c r="AV241" s="72"/>
      <c r="AW241" s="71"/>
      <c r="AX241" s="71">
        <v>0</v>
      </c>
      <c r="AY241" s="71"/>
      <c r="AZ241" s="71">
        <f t="shared" si="118"/>
        <v>0</v>
      </c>
      <c r="BA241" s="72"/>
    </row>
    <row r="242" spans="1:53" s="43" customFormat="1" ht="12.25" hidden="1" customHeight="1">
      <c r="A242" s="141">
        <v>155</v>
      </c>
      <c r="B242" s="70" t="s">
        <v>277</v>
      </c>
      <c r="C242" s="70"/>
      <c r="D242" s="71"/>
      <c r="E242" s="71">
        <v>0</v>
      </c>
      <c r="F242" s="71"/>
      <c r="G242" s="71">
        <f t="shared" si="109"/>
        <v>0</v>
      </c>
      <c r="H242" s="72"/>
      <c r="I242" s="71"/>
      <c r="J242" s="71">
        <v>0</v>
      </c>
      <c r="K242" s="71"/>
      <c r="L242" s="71">
        <f t="shared" si="110"/>
        <v>0</v>
      </c>
      <c r="M242" s="72"/>
      <c r="N242" s="71">
        <f t="shared" si="119"/>
        <v>0</v>
      </c>
      <c r="O242" s="71">
        <f t="shared" si="119"/>
        <v>0</v>
      </c>
      <c r="P242" s="71"/>
      <c r="Q242" s="71">
        <f t="shared" si="111"/>
        <v>0</v>
      </c>
      <c r="R242" s="72"/>
      <c r="S242" s="71"/>
      <c r="T242" s="71">
        <v>0</v>
      </c>
      <c r="U242" s="71"/>
      <c r="V242" s="71">
        <f t="shared" si="112"/>
        <v>0</v>
      </c>
      <c r="W242" s="72"/>
      <c r="X242" s="71"/>
      <c r="Y242" s="71">
        <v>0</v>
      </c>
      <c r="Z242" s="71"/>
      <c r="AA242" s="71">
        <f t="shared" si="113"/>
        <v>0</v>
      </c>
      <c r="AB242" s="72"/>
      <c r="AC242" s="71">
        <f t="shared" si="120"/>
        <v>0</v>
      </c>
      <c r="AD242" s="71">
        <f t="shared" si="120"/>
        <v>0</v>
      </c>
      <c r="AE242" s="71"/>
      <c r="AF242" s="71">
        <f t="shared" si="114"/>
        <v>0</v>
      </c>
      <c r="AG242" s="72"/>
      <c r="AH242" s="71"/>
      <c r="AI242" s="71">
        <v>0</v>
      </c>
      <c r="AJ242" s="71"/>
      <c r="AK242" s="71">
        <f t="shared" si="115"/>
        <v>0</v>
      </c>
      <c r="AL242" s="72"/>
      <c r="AM242" s="71"/>
      <c r="AN242" s="71">
        <v>0</v>
      </c>
      <c r="AO242" s="71"/>
      <c r="AP242" s="71">
        <f t="shared" si="116"/>
        <v>0</v>
      </c>
      <c r="AQ242" s="72"/>
      <c r="AR242" s="71"/>
      <c r="AS242" s="71">
        <v>0</v>
      </c>
      <c r="AT242" s="71"/>
      <c r="AU242" s="71">
        <f t="shared" si="117"/>
        <v>0</v>
      </c>
      <c r="AV242" s="72"/>
      <c r="AW242" s="71"/>
      <c r="AX242" s="71">
        <v>0</v>
      </c>
      <c r="AY242" s="71"/>
      <c r="AZ242" s="71">
        <f t="shared" si="118"/>
        <v>0</v>
      </c>
      <c r="BA242" s="72"/>
    </row>
    <row r="243" spans="1:53" s="43" customFormat="1" ht="12.25" hidden="1" customHeight="1">
      <c r="A243" s="141">
        <v>156</v>
      </c>
      <c r="B243" s="70" t="s">
        <v>278</v>
      </c>
      <c r="C243" s="70"/>
      <c r="D243" s="71"/>
      <c r="E243" s="71">
        <v>0</v>
      </c>
      <c r="F243" s="71"/>
      <c r="G243" s="71">
        <f t="shared" si="109"/>
        <v>0</v>
      </c>
      <c r="H243" s="72"/>
      <c r="I243" s="71"/>
      <c r="J243" s="71">
        <v>0</v>
      </c>
      <c r="K243" s="71"/>
      <c r="L243" s="71">
        <f t="shared" si="110"/>
        <v>0</v>
      </c>
      <c r="M243" s="72"/>
      <c r="N243" s="71">
        <f t="shared" si="119"/>
        <v>0</v>
      </c>
      <c r="O243" s="71">
        <f t="shared" si="119"/>
        <v>0</v>
      </c>
      <c r="P243" s="71"/>
      <c r="Q243" s="71">
        <f t="shared" si="111"/>
        <v>0</v>
      </c>
      <c r="R243" s="72"/>
      <c r="S243" s="71"/>
      <c r="T243" s="71">
        <v>0</v>
      </c>
      <c r="U243" s="71"/>
      <c r="V243" s="71">
        <f t="shared" si="112"/>
        <v>0</v>
      </c>
      <c r="W243" s="72"/>
      <c r="X243" s="71"/>
      <c r="Y243" s="71">
        <v>0</v>
      </c>
      <c r="Z243" s="71"/>
      <c r="AA243" s="71">
        <f t="shared" si="113"/>
        <v>0</v>
      </c>
      <c r="AB243" s="72"/>
      <c r="AC243" s="71">
        <f t="shared" si="120"/>
        <v>0</v>
      </c>
      <c r="AD243" s="71">
        <f t="shared" si="120"/>
        <v>0</v>
      </c>
      <c r="AE243" s="71"/>
      <c r="AF243" s="71">
        <f t="shared" si="114"/>
        <v>0</v>
      </c>
      <c r="AG243" s="72"/>
      <c r="AH243" s="71"/>
      <c r="AI243" s="71">
        <v>0</v>
      </c>
      <c r="AJ243" s="71"/>
      <c r="AK243" s="71">
        <f t="shared" si="115"/>
        <v>0</v>
      </c>
      <c r="AL243" s="72"/>
      <c r="AM243" s="71"/>
      <c r="AN243" s="71">
        <v>0</v>
      </c>
      <c r="AO243" s="71"/>
      <c r="AP243" s="71">
        <f t="shared" si="116"/>
        <v>0</v>
      </c>
      <c r="AQ243" s="72"/>
      <c r="AR243" s="71"/>
      <c r="AS243" s="71">
        <v>0</v>
      </c>
      <c r="AT243" s="71"/>
      <c r="AU243" s="71">
        <f t="shared" si="117"/>
        <v>0</v>
      </c>
      <c r="AV243" s="72"/>
      <c r="AW243" s="71"/>
      <c r="AX243" s="71">
        <v>0</v>
      </c>
      <c r="AY243" s="71"/>
      <c r="AZ243" s="71">
        <f t="shared" si="118"/>
        <v>0</v>
      </c>
      <c r="BA243" s="72"/>
    </row>
    <row r="244" spans="1:53" s="43" customFormat="1" ht="12.25" hidden="1" customHeight="1">
      <c r="A244" s="141">
        <v>157</v>
      </c>
      <c r="B244" s="70" t="s">
        <v>279</v>
      </c>
      <c r="C244" s="70"/>
      <c r="D244" s="71"/>
      <c r="E244" s="71">
        <v>0</v>
      </c>
      <c r="F244" s="71"/>
      <c r="G244" s="71">
        <f t="shared" si="109"/>
        <v>0</v>
      </c>
      <c r="H244" s="72"/>
      <c r="I244" s="71"/>
      <c r="J244" s="71">
        <v>0</v>
      </c>
      <c r="K244" s="71"/>
      <c r="L244" s="71">
        <f t="shared" si="110"/>
        <v>0</v>
      </c>
      <c r="M244" s="72"/>
      <c r="N244" s="71">
        <f t="shared" si="119"/>
        <v>0</v>
      </c>
      <c r="O244" s="71">
        <f t="shared" si="119"/>
        <v>0</v>
      </c>
      <c r="P244" s="71"/>
      <c r="Q244" s="71">
        <f t="shared" si="111"/>
        <v>0</v>
      </c>
      <c r="R244" s="72"/>
      <c r="S244" s="71"/>
      <c r="T244" s="71">
        <v>0</v>
      </c>
      <c r="U244" s="71"/>
      <c r="V244" s="71">
        <f t="shared" si="112"/>
        <v>0</v>
      </c>
      <c r="W244" s="72"/>
      <c r="X244" s="71"/>
      <c r="Y244" s="71">
        <v>0</v>
      </c>
      <c r="Z244" s="71"/>
      <c r="AA244" s="71">
        <f t="shared" si="113"/>
        <v>0</v>
      </c>
      <c r="AB244" s="72"/>
      <c r="AC244" s="71">
        <f t="shared" si="120"/>
        <v>0</v>
      </c>
      <c r="AD244" s="71">
        <f t="shared" si="120"/>
        <v>0</v>
      </c>
      <c r="AE244" s="71"/>
      <c r="AF244" s="71">
        <f t="shared" si="114"/>
        <v>0</v>
      </c>
      <c r="AG244" s="72"/>
      <c r="AH244" s="71"/>
      <c r="AI244" s="71">
        <v>0</v>
      </c>
      <c r="AJ244" s="71"/>
      <c r="AK244" s="71">
        <f t="shared" si="115"/>
        <v>0</v>
      </c>
      <c r="AL244" s="72"/>
      <c r="AM244" s="71"/>
      <c r="AN244" s="71">
        <v>0</v>
      </c>
      <c r="AO244" s="71"/>
      <c r="AP244" s="71">
        <f t="shared" si="116"/>
        <v>0</v>
      </c>
      <c r="AQ244" s="72"/>
      <c r="AR244" s="71"/>
      <c r="AS244" s="71">
        <v>0</v>
      </c>
      <c r="AT244" s="71"/>
      <c r="AU244" s="71">
        <f t="shared" si="117"/>
        <v>0</v>
      </c>
      <c r="AV244" s="72"/>
      <c r="AW244" s="71"/>
      <c r="AX244" s="71">
        <v>0</v>
      </c>
      <c r="AY244" s="71"/>
      <c r="AZ244" s="71">
        <f t="shared" si="118"/>
        <v>0</v>
      </c>
      <c r="BA244" s="72"/>
    </row>
    <row r="245" spans="1:53" s="43" customFormat="1" ht="12.25" hidden="1" customHeight="1">
      <c r="A245" s="141">
        <v>160</v>
      </c>
      <c r="B245" s="70" t="s">
        <v>280</v>
      </c>
      <c r="C245" s="70"/>
      <c r="D245" s="71"/>
      <c r="E245" s="71">
        <v>0</v>
      </c>
      <c r="F245" s="71"/>
      <c r="G245" s="71">
        <f t="shared" si="109"/>
        <v>0</v>
      </c>
      <c r="H245" s="72"/>
      <c r="I245" s="71"/>
      <c r="J245" s="71">
        <v>0</v>
      </c>
      <c r="K245" s="71"/>
      <c r="L245" s="71">
        <f t="shared" si="110"/>
        <v>0</v>
      </c>
      <c r="M245" s="72"/>
      <c r="N245" s="71">
        <f t="shared" si="119"/>
        <v>0</v>
      </c>
      <c r="O245" s="71">
        <f t="shared" si="119"/>
        <v>0</v>
      </c>
      <c r="P245" s="71"/>
      <c r="Q245" s="71">
        <f t="shared" si="111"/>
        <v>0</v>
      </c>
      <c r="R245" s="72"/>
      <c r="S245" s="71"/>
      <c r="T245" s="71">
        <v>0</v>
      </c>
      <c r="U245" s="71"/>
      <c r="V245" s="71">
        <f t="shared" si="112"/>
        <v>0</v>
      </c>
      <c r="W245" s="72"/>
      <c r="X245" s="71"/>
      <c r="Y245" s="71">
        <v>0</v>
      </c>
      <c r="Z245" s="71"/>
      <c r="AA245" s="71">
        <f t="shared" si="113"/>
        <v>0</v>
      </c>
      <c r="AB245" s="72"/>
      <c r="AC245" s="71">
        <f t="shared" si="120"/>
        <v>0</v>
      </c>
      <c r="AD245" s="71">
        <f t="shared" si="120"/>
        <v>0</v>
      </c>
      <c r="AE245" s="71"/>
      <c r="AF245" s="71">
        <f t="shared" si="114"/>
        <v>0</v>
      </c>
      <c r="AG245" s="72"/>
      <c r="AH245" s="71"/>
      <c r="AI245" s="71">
        <v>0</v>
      </c>
      <c r="AJ245" s="71"/>
      <c r="AK245" s="71">
        <f t="shared" si="115"/>
        <v>0</v>
      </c>
      <c r="AL245" s="72"/>
      <c r="AM245" s="71"/>
      <c r="AN245" s="71">
        <v>0</v>
      </c>
      <c r="AO245" s="71"/>
      <c r="AP245" s="71">
        <f t="shared" si="116"/>
        <v>0</v>
      </c>
      <c r="AQ245" s="72"/>
      <c r="AR245" s="71"/>
      <c r="AS245" s="71">
        <v>0</v>
      </c>
      <c r="AT245" s="71"/>
      <c r="AU245" s="71">
        <f t="shared" si="117"/>
        <v>0</v>
      </c>
      <c r="AV245" s="72"/>
      <c r="AW245" s="71"/>
      <c r="AX245" s="71">
        <v>0</v>
      </c>
      <c r="AY245" s="71"/>
      <c r="AZ245" s="71">
        <f t="shared" si="118"/>
        <v>0</v>
      </c>
      <c r="BA245" s="72"/>
    </row>
    <row r="246" spans="1:53" s="43" customFormat="1" ht="12.25" hidden="1" customHeight="1">
      <c r="A246" s="141">
        <v>161</v>
      </c>
      <c r="B246" s="70" t="s">
        <v>281</v>
      </c>
      <c r="C246" s="70"/>
      <c r="D246" s="71"/>
      <c r="E246" s="71">
        <v>0</v>
      </c>
      <c r="F246" s="71"/>
      <c r="G246" s="71">
        <f t="shared" si="109"/>
        <v>0</v>
      </c>
      <c r="H246" s="72"/>
      <c r="I246" s="71"/>
      <c r="J246" s="71">
        <v>0</v>
      </c>
      <c r="K246" s="71"/>
      <c r="L246" s="71">
        <f t="shared" si="110"/>
        <v>0</v>
      </c>
      <c r="M246" s="72"/>
      <c r="N246" s="71">
        <f t="shared" si="119"/>
        <v>0</v>
      </c>
      <c r="O246" s="71">
        <f t="shared" si="119"/>
        <v>0</v>
      </c>
      <c r="P246" s="71"/>
      <c r="Q246" s="71">
        <f t="shared" si="111"/>
        <v>0</v>
      </c>
      <c r="R246" s="72"/>
      <c r="S246" s="71"/>
      <c r="T246" s="71">
        <v>0</v>
      </c>
      <c r="U246" s="71"/>
      <c r="V246" s="71">
        <f t="shared" si="112"/>
        <v>0</v>
      </c>
      <c r="W246" s="72"/>
      <c r="X246" s="71"/>
      <c r="Y246" s="71">
        <v>0</v>
      </c>
      <c r="Z246" s="71"/>
      <c r="AA246" s="71">
        <f t="shared" si="113"/>
        <v>0</v>
      </c>
      <c r="AB246" s="72"/>
      <c r="AC246" s="71">
        <f t="shared" si="120"/>
        <v>0</v>
      </c>
      <c r="AD246" s="71">
        <f t="shared" si="120"/>
        <v>0</v>
      </c>
      <c r="AE246" s="71"/>
      <c r="AF246" s="71">
        <f t="shared" si="114"/>
        <v>0</v>
      </c>
      <c r="AG246" s="72"/>
      <c r="AH246" s="71"/>
      <c r="AI246" s="71">
        <v>0</v>
      </c>
      <c r="AJ246" s="71"/>
      <c r="AK246" s="71">
        <f t="shared" si="115"/>
        <v>0</v>
      </c>
      <c r="AL246" s="72"/>
      <c r="AM246" s="71"/>
      <c r="AN246" s="71">
        <v>0</v>
      </c>
      <c r="AO246" s="71"/>
      <c r="AP246" s="71">
        <f t="shared" si="116"/>
        <v>0</v>
      </c>
      <c r="AQ246" s="72"/>
      <c r="AR246" s="71"/>
      <c r="AS246" s="71">
        <v>0</v>
      </c>
      <c r="AT246" s="71"/>
      <c r="AU246" s="71">
        <f t="shared" si="117"/>
        <v>0</v>
      </c>
      <c r="AV246" s="72"/>
      <c r="AW246" s="71"/>
      <c r="AX246" s="71">
        <v>0</v>
      </c>
      <c r="AY246" s="71"/>
      <c r="AZ246" s="71">
        <f t="shared" si="118"/>
        <v>0</v>
      </c>
      <c r="BA246" s="72"/>
    </row>
    <row r="247" spans="1:53" s="43" customFormat="1" ht="12.25" hidden="1" customHeight="1">
      <c r="A247" s="141">
        <v>162</v>
      </c>
      <c r="B247" s="70" t="s">
        <v>282</v>
      </c>
      <c r="C247" s="70"/>
      <c r="D247" s="71"/>
      <c r="E247" s="71">
        <v>0</v>
      </c>
      <c r="F247" s="71"/>
      <c r="G247" s="71">
        <f t="shared" si="109"/>
        <v>0</v>
      </c>
      <c r="H247" s="72"/>
      <c r="I247" s="71"/>
      <c r="J247" s="71">
        <v>0</v>
      </c>
      <c r="K247" s="71"/>
      <c r="L247" s="71">
        <f t="shared" si="110"/>
        <v>0</v>
      </c>
      <c r="M247" s="72"/>
      <c r="N247" s="71">
        <f t="shared" si="119"/>
        <v>0</v>
      </c>
      <c r="O247" s="71">
        <f t="shared" si="119"/>
        <v>0</v>
      </c>
      <c r="P247" s="71"/>
      <c r="Q247" s="71">
        <f t="shared" si="111"/>
        <v>0</v>
      </c>
      <c r="R247" s="72"/>
      <c r="S247" s="71"/>
      <c r="T247" s="71">
        <v>0</v>
      </c>
      <c r="U247" s="71"/>
      <c r="V247" s="71">
        <f t="shared" si="112"/>
        <v>0</v>
      </c>
      <c r="W247" s="72"/>
      <c r="X247" s="71"/>
      <c r="Y247" s="71">
        <v>0</v>
      </c>
      <c r="Z247" s="71"/>
      <c r="AA247" s="71">
        <f t="shared" si="113"/>
        <v>0</v>
      </c>
      <c r="AB247" s="72"/>
      <c r="AC247" s="71">
        <f t="shared" si="120"/>
        <v>0</v>
      </c>
      <c r="AD247" s="71">
        <f t="shared" si="120"/>
        <v>0</v>
      </c>
      <c r="AE247" s="71"/>
      <c r="AF247" s="71">
        <f t="shared" si="114"/>
        <v>0</v>
      </c>
      <c r="AG247" s="72"/>
      <c r="AH247" s="71"/>
      <c r="AI247" s="71">
        <v>0</v>
      </c>
      <c r="AJ247" s="71"/>
      <c r="AK247" s="71">
        <f t="shared" si="115"/>
        <v>0</v>
      </c>
      <c r="AL247" s="72"/>
      <c r="AM247" s="71"/>
      <c r="AN247" s="71">
        <v>0</v>
      </c>
      <c r="AO247" s="71"/>
      <c r="AP247" s="71">
        <f t="shared" si="116"/>
        <v>0</v>
      </c>
      <c r="AQ247" s="72"/>
      <c r="AR247" s="71"/>
      <c r="AS247" s="71">
        <v>0</v>
      </c>
      <c r="AT247" s="71"/>
      <c r="AU247" s="71">
        <f t="shared" si="117"/>
        <v>0</v>
      </c>
      <c r="AV247" s="72"/>
      <c r="AW247" s="71"/>
      <c r="AX247" s="71">
        <v>0</v>
      </c>
      <c r="AY247" s="71"/>
      <c r="AZ247" s="71">
        <f t="shared" si="118"/>
        <v>0</v>
      </c>
      <c r="BA247" s="72"/>
    </row>
    <row r="248" spans="1:53" s="43" customFormat="1" ht="12.25" hidden="1" customHeight="1">
      <c r="A248" s="141">
        <v>163</v>
      </c>
      <c r="B248" s="70" t="s">
        <v>283</v>
      </c>
      <c r="C248" s="70"/>
      <c r="D248" s="71"/>
      <c r="E248" s="71">
        <v>0</v>
      </c>
      <c r="F248" s="71"/>
      <c r="G248" s="71">
        <f t="shared" si="109"/>
        <v>0</v>
      </c>
      <c r="H248" s="72"/>
      <c r="I248" s="71"/>
      <c r="J248" s="71">
        <v>0</v>
      </c>
      <c r="K248" s="71"/>
      <c r="L248" s="71">
        <f t="shared" si="110"/>
        <v>0</v>
      </c>
      <c r="M248" s="72"/>
      <c r="N248" s="71">
        <f t="shared" si="119"/>
        <v>0</v>
      </c>
      <c r="O248" s="71">
        <f t="shared" si="119"/>
        <v>0</v>
      </c>
      <c r="P248" s="71"/>
      <c r="Q248" s="71">
        <f t="shared" si="111"/>
        <v>0</v>
      </c>
      <c r="R248" s="72"/>
      <c r="S248" s="71"/>
      <c r="T248" s="71">
        <v>0</v>
      </c>
      <c r="U248" s="71"/>
      <c r="V248" s="71">
        <f t="shared" si="112"/>
        <v>0</v>
      </c>
      <c r="W248" s="72"/>
      <c r="X248" s="71"/>
      <c r="Y248" s="71">
        <v>0</v>
      </c>
      <c r="Z248" s="71"/>
      <c r="AA248" s="71">
        <f t="shared" si="113"/>
        <v>0</v>
      </c>
      <c r="AB248" s="72"/>
      <c r="AC248" s="71">
        <f t="shared" si="120"/>
        <v>0</v>
      </c>
      <c r="AD248" s="71">
        <f t="shared" si="120"/>
        <v>0</v>
      </c>
      <c r="AE248" s="71"/>
      <c r="AF248" s="71">
        <f t="shared" si="114"/>
        <v>0</v>
      </c>
      <c r="AG248" s="72"/>
      <c r="AH248" s="71"/>
      <c r="AI248" s="71">
        <v>0</v>
      </c>
      <c r="AJ248" s="71"/>
      <c r="AK248" s="71">
        <f t="shared" si="115"/>
        <v>0</v>
      </c>
      <c r="AL248" s="72"/>
      <c r="AM248" s="71"/>
      <c r="AN248" s="71">
        <v>0</v>
      </c>
      <c r="AO248" s="71"/>
      <c r="AP248" s="71">
        <f t="shared" si="116"/>
        <v>0</v>
      </c>
      <c r="AQ248" s="72"/>
      <c r="AR248" s="71"/>
      <c r="AS248" s="71">
        <v>0</v>
      </c>
      <c r="AT248" s="71"/>
      <c r="AU248" s="71">
        <f t="shared" si="117"/>
        <v>0</v>
      </c>
      <c r="AV248" s="72"/>
      <c r="AW248" s="71"/>
      <c r="AX248" s="71">
        <v>0</v>
      </c>
      <c r="AY248" s="71"/>
      <c r="AZ248" s="71">
        <f t="shared" si="118"/>
        <v>0</v>
      </c>
      <c r="BA248" s="72"/>
    </row>
    <row r="249" spans="1:53" s="43" customFormat="1" ht="12.25" hidden="1" customHeight="1">
      <c r="A249" s="141">
        <v>164</v>
      </c>
      <c r="B249" s="70" t="s">
        <v>284</v>
      </c>
      <c r="C249" s="70"/>
      <c r="D249" s="71"/>
      <c r="E249" s="71">
        <v>0</v>
      </c>
      <c r="F249" s="71"/>
      <c r="G249" s="71">
        <f t="shared" si="109"/>
        <v>0</v>
      </c>
      <c r="H249" s="72"/>
      <c r="I249" s="71"/>
      <c r="J249" s="71">
        <v>0</v>
      </c>
      <c r="K249" s="71"/>
      <c r="L249" s="71">
        <f t="shared" si="110"/>
        <v>0</v>
      </c>
      <c r="M249" s="72"/>
      <c r="N249" s="71">
        <f t="shared" si="119"/>
        <v>0</v>
      </c>
      <c r="O249" s="71">
        <f t="shared" si="119"/>
        <v>0</v>
      </c>
      <c r="P249" s="71"/>
      <c r="Q249" s="71">
        <f t="shared" si="111"/>
        <v>0</v>
      </c>
      <c r="R249" s="72"/>
      <c r="S249" s="71"/>
      <c r="T249" s="71">
        <v>0</v>
      </c>
      <c r="U249" s="71"/>
      <c r="V249" s="71">
        <f t="shared" si="112"/>
        <v>0</v>
      </c>
      <c r="W249" s="72"/>
      <c r="X249" s="71"/>
      <c r="Y249" s="71">
        <v>0</v>
      </c>
      <c r="Z249" s="71"/>
      <c r="AA249" s="71">
        <f t="shared" si="113"/>
        <v>0</v>
      </c>
      <c r="AB249" s="72"/>
      <c r="AC249" s="71">
        <f t="shared" si="120"/>
        <v>0</v>
      </c>
      <c r="AD249" s="71">
        <f t="shared" si="120"/>
        <v>0</v>
      </c>
      <c r="AE249" s="71"/>
      <c r="AF249" s="71">
        <f t="shared" si="114"/>
        <v>0</v>
      </c>
      <c r="AG249" s="72"/>
      <c r="AH249" s="71"/>
      <c r="AI249" s="71">
        <v>0</v>
      </c>
      <c r="AJ249" s="71"/>
      <c r="AK249" s="71">
        <f t="shared" si="115"/>
        <v>0</v>
      </c>
      <c r="AL249" s="72"/>
      <c r="AM249" s="71"/>
      <c r="AN249" s="71">
        <v>0</v>
      </c>
      <c r="AO249" s="71"/>
      <c r="AP249" s="71">
        <f t="shared" si="116"/>
        <v>0</v>
      </c>
      <c r="AQ249" s="72"/>
      <c r="AR249" s="71"/>
      <c r="AS249" s="71">
        <v>0</v>
      </c>
      <c r="AT249" s="71"/>
      <c r="AU249" s="71">
        <f t="shared" si="117"/>
        <v>0</v>
      </c>
      <c r="AV249" s="72"/>
      <c r="AW249" s="71"/>
      <c r="AX249" s="71">
        <v>0</v>
      </c>
      <c r="AY249" s="71"/>
      <c r="AZ249" s="71">
        <f t="shared" si="118"/>
        <v>0</v>
      </c>
      <c r="BA249" s="72"/>
    </row>
    <row r="250" spans="1:53" s="43" customFormat="1" ht="12.25" hidden="1" customHeight="1">
      <c r="A250" s="141">
        <v>165</v>
      </c>
      <c r="B250" s="70" t="s">
        <v>285</v>
      </c>
      <c r="C250" s="70"/>
      <c r="D250" s="71"/>
      <c r="E250" s="71">
        <v>0</v>
      </c>
      <c r="F250" s="71"/>
      <c r="G250" s="71">
        <f t="shared" si="109"/>
        <v>0</v>
      </c>
      <c r="H250" s="72"/>
      <c r="I250" s="71"/>
      <c r="J250" s="71">
        <v>0</v>
      </c>
      <c r="K250" s="71"/>
      <c r="L250" s="71">
        <f t="shared" si="110"/>
        <v>0</v>
      </c>
      <c r="M250" s="72"/>
      <c r="N250" s="71">
        <f t="shared" si="119"/>
        <v>0</v>
      </c>
      <c r="O250" s="71">
        <f t="shared" si="119"/>
        <v>0</v>
      </c>
      <c r="P250" s="71"/>
      <c r="Q250" s="71">
        <f t="shared" si="111"/>
        <v>0</v>
      </c>
      <c r="R250" s="72"/>
      <c r="S250" s="71"/>
      <c r="T250" s="71">
        <v>0</v>
      </c>
      <c r="U250" s="71"/>
      <c r="V250" s="71">
        <f t="shared" si="112"/>
        <v>0</v>
      </c>
      <c r="W250" s="72"/>
      <c r="X250" s="71"/>
      <c r="Y250" s="71">
        <v>0</v>
      </c>
      <c r="Z250" s="71"/>
      <c r="AA250" s="71">
        <f t="shared" si="113"/>
        <v>0</v>
      </c>
      <c r="AB250" s="72"/>
      <c r="AC250" s="71">
        <f t="shared" si="120"/>
        <v>0</v>
      </c>
      <c r="AD250" s="71">
        <f t="shared" si="120"/>
        <v>0</v>
      </c>
      <c r="AE250" s="71"/>
      <c r="AF250" s="71">
        <f t="shared" si="114"/>
        <v>0</v>
      </c>
      <c r="AG250" s="72"/>
      <c r="AH250" s="71"/>
      <c r="AI250" s="71">
        <v>0</v>
      </c>
      <c r="AJ250" s="71"/>
      <c r="AK250" s="71">
        <f t="shared" si="115"/>
        <v>0</v>
      </c>
      <c r="AL250" s="72"/>
      <c r="AM250" s="71"/>
      <c r="AN250" s="71">
        <v>0</v>
      </c>
      <c r="AO250" s="71"/>
      <c r="AP250" s="71">
        <f t="shared" si="116"/>
        <v>0</v>
      </c>
      <c r="AQ250" s="72"/>
      <c r="AR250" s="71"/>
      <c r="AS250" s="71">
        <v>0</v>
      </c>
      <c r="AT250" s="71"/>
      <c r="AU250" s="71">
        <f t="shared" si="117"/>
        <v>0</v>
      </c>
      <c r="AV250" s="72"/>
      <c r="AW250" s="71"/>
      <c r="AX250" s="71">
        <v>0</v>
      </c>
      <c r="AY250" s="71"/>
      <c r="AZ250" s="71">
        <f t="shared" si="118"/>
        <v>0</v>
      </c>
      <c r="BA250" s="72"/>
    </row>
    <row r="251" spans="1:53" s="43" customFormat="1" ht="12.25" hidden="1" customHeight="1">
      <c r="A251" s="141">
        <v>166</v>
      </c>
      <c r="B251" s="70" t="s">
        <v>286</v>
      </c>
      <c r="C251" s="70"/>
      <c r="D251" s="71"/>
      <c r="E251" s="71">
        <v>0</v>
      </c>
      <c r="F251" s="71"/>
      <c r="G251" s="71">
        <f t="shared" si="109"/>
        <v>0</v>
      </c>
      <c r="H251" s="72"/>
      <c r="I251" s="71"/>
      <c r="J251" s="71">
        <v>0</v>
      </c>
      <c r="K251" s="71"/>
      <c r="L251" s="71">
        <f t="shared" si="110"/>
        <v>0</v>
      </c>
      <c r="M251" s="72"/>
      <c r="N251" s="71">
        <f t="shared" si="119"/>
        <v>0</v>
      </c>
      <c r="O251" s="71">
        <f t="shared" si="119"/>
        <v>0</v>
      </c>
      <c r="P251" s="71"/>
      <c r="Q251" s="71">
        <f t="shared" si="111"/>
        <v>0</v>
      </c>
      <c r="R251" s="72"/>
      <c r="S251" s="71"/>
      <c r="T251" s="71">
        <v>0</v>
      </c>
      <c r="U251" s="71"/>
      <c r="V251" s="71">
        <f t="shared" si="112"/>
        <v>0</v>
      </c>
      <c r="W251" s="72"/>
      <c r="X251" s="71"/>
      <c r="Y251" s="71">
        <v>0</v>
      </c>
      <c r="Z251" s="71"/>
      <c r="AA251" s="71">
        <f t="shared" si="113"/>
        <v>0</v>
      </c>
      <c r="AB251" s="72"/>
      <c r="AC251" s="71">
        <f t="shared" si="120"/>
        <v>0</v>
      </c>
      <c r="AD251" s="71">
        <f t="shared" si="120"/>
        <v>0</v>
      </c>
      <c r="AE251" s="71"/>
      <c r="AF251" s="71">
        <f t="shared" si="114"/>
        <v>0</v>
      </c>
      <c r="AG251" s="72"/>
      <c r="AH251" s="71"/>
      <c r="AI251" s="71">
        <v>0</v>
      </c>
      <c r="AJ251" s="71"/>
      <c r="AK251" s="71">
        <f t="shared" si="115"/>
        <v>0</v>
      </c>
      <c r="AL251" s="72"/>
      <c r="AM251" s="71"/>
      <c r="AN251" s="71">
        <v>0</v>
      </c>
      <c r="AO251" s="71"/>
      <c r="AP251" s="71">
        <f t="shared" si="116"/>
        <v>0</v>
      </c>
      <c r="AQ251" s="72"/>
      <c r="AR251" s="71"/>
      <c r="AS251" s="71">
        <v>0</v>
      </c>
      <c r="AT251" s="71"/>
      <c r="AU251" s="71">
        <f t="shared" si="117"/>
        <v>0</v>
      </c>
      <c r="AV251" s="72"/>
      <c r="AW251" s="71"/>
      <c r="AX251" s="71">
        <v>0</v>
      </c>
      <c r="AY251" s="71"/>
      <c r="AZ251" s="71">
        <f t="shared" si="118"/>
        <v>0</v>
      </c>
      <c r="BA251" s="72"/>
    </row>
    <row r="252" spans="1:53" s="43" customFormat="1" ht="12.25" hidden="1" customHeight="1">
      <c r="A252" s="141">
        <v>167</v>
      </c>
      <c r="B252" s="70" t="s">
        <v>287</v>
      </c>
      <c r="C252" s="70"/>
      <c r="D252" s="71"/>
      <c r="E252" s="71">
        <v>0</v>
      </c>
      <c r="F252" s="71"/>
      <c r="G252" s="71">
        <f t="shared" si="109"/>
        <v>0</v>
      </c>
      <c r="H252" s="72"/>
      <c r="I252" s="71"/>
      <c r="J252" s="71">
        <v>0</v>
      </c>
      <c r="K252" s="71"/>
      <c r="L252" s="71">
        <f t="shared" si="110"/>
        <v>0</v>
      </c>
      <c r="M252" s="72"/>
      <c r="N252" s="71">
        <f t="shared" si="119"/>
        <v>0</v>
      </c>
      <c r="O252" s="71">
        <f t="shared" si="119"/>
        <v>0</v>
      </c>
      <c r="P252" s="71"/>
      <c r="Q252" s="71">
        <f t="shared" si="111"/>
        <v>0</v>
      </c>
      <c r="R252" s="72"/>
      <c r="S252" s="71"/>
      <c r="T252" s="71">
        <v>0</v>
      </c>
      <c r="U252" s="71"/>
      <c r="V252" s="71">
        <f t="shared" si="112"/>
        <v>0</v>
      </c>
      <c r="W252" s="72"/>
      <c r="X252" s="71"/>
      <c r="Y252" s="71">
        <v>0</v>
      </c>
      <c r="Z252" s="71"/>
      <c r="AA252" s="71">
        <f t="shared" si="113"/>
        <v>0</v>
      </c>
      <c r="AB252" s="72"/>
      <c r="AC252" s="71">
        <f t="shared" si="120"/>
        <v>0</v>
      </c>
      <c r="AD252" s="71">
        <f t="shared" si="120"/>
        <v>0</v>
      </c>
      <c r="AE252" s="71"/>
      <c r="AF252" s="71">
        <f t="shared" si="114"/>
        <v>0</v>
      </c>
      <c r="AG252" s="72"/>
      <c r="AH252" s="71"/>
      <c r="AI252" s="71">
        <v>0</v>
      </c>
      <c r="AJ252" s="71"/>
      <c r="AK252" s="71">
        <f t="shared" si="115"/>
        <v>0</v>
      </c>
      <c r="AL252" s="72"/>
      <c r="AM252" s="71"/>
      <c r="AN252" s="71">
        <v>0</v>
      </c>
      <c r="AO252" s="71"/>
      <c r="AP252" s="71">
        <f t="shared" si="116"/>
        <v>0</v>
      </c>
      <c r="AQ252" s="72"/>
      <c r="AR252" s="71"/>
      <c r="AS252" s="71">
        <v>0</v>
      </c>
      <c r="AT252" s="71"/>
      <c r="AU252" s="71">
        <f t="shared" si="117"/>
        <v>0</v>
      </c>
      <c r="AV252" s="72"/>
      <c r="AW252" s="71"/>
      <c r="AX252" s="71">
        <v>0</v>
      </c>
      <c r="AY252" s="71"/>
      <c r="AZ252" s="71">
        <f t="shared" si="118"/>
        <v>0</v>
      </c>
      <c r="BA252" s="72"/>
    </row>
    <row r="253" spans="1:53" s="43" customFormat="1" ht="12.25" hidden="1" customHeight="1">
      <c r="A253" s="141">
        <v>199</v>
      </c>
      <c r="B253" s="70" t="s">
        <v>288</v>
      </c>
      <c r="C253" s="70"/>
      <c r="D253" s="71"/>
      <c r="E253" s="71">
        <v>0</v>
      </c>
      <c r="F253" s="71"/>
      <c r="G253" s="71">
        <f t="shared" si="109"/>
        <v>0</v>
      </c>
      <c r="H253" s="72"/>
      <c r="I253" s="71"/>
      <c r="J253" s="71">
        <v>0</v>
      </c>
      <c r="K253" s="71"/>
      <c r="L253" s="71">
        <f t="shared" si="110"/>
        <v>0</v>
      </c>
      <c r="M253" s="72"/>
      <c r="N253" s="71">
        <f t="shared" si="119"/>
        <v>0</v>
      </c>
      <c r="O253" s="71">
        <f t="shared" si="119"/>
        <v>0</v>
      </c>
      <c r="P253" s="71"/>
      <c r="Q253" s="71">
        <f t="shared" si="111"/>
        <v>0</v>
      </c>
      <c r="R253" s="72"/>
      <c r="S253" s="71"/>
      <c r="T253" s="71">
        <v>0</v>
      </c>
      <c r="U253" s="71"/>
      <c r="V253" s="71">
        <f t="shared" si="112"/>
        <v>0</v>
      </c>
      <c r="W253" s="72"/>
      <c r="X253" s="71"/>
      <c r="Y253" s="71">
        <v>0</v>
      </c>
      <c r="Z253" s="71"/>
      <c r="AA253" s="71">
        <f t="shared" si="113"/>
        <v>0</v>
      </c>
      <c r="AB253" s="72"/>
      <c r="AC253" s="71">
        <f t="shared" si="120"/>
        <v>0</v>
      </c>
      <c r="AD253" s="71">
        <f t="shared" si="120"/>
        <v>0</v>
      </c>
      <c r="AE253" s="71"/>
      <c r="AF253" s="71">
        <f t="shared" si="114"/>
        <v>0</v>
      </c>
      <c r="AG253" s="72"/>
      <c r="AH253" s="71"/>
      <c r="AI253" s="71">
        <v>0</v>
      </c>
      <c r="AJ253" s="71"/>
      <c r="AK253" s="71">
        <f t="shared" si="115"/>
        <v>0</v>
      </c>
      <c r="AL253" s="72"/>
      <c r="AM253" s="71"/>
      <c r="AN253" s="71">
        <v>0</v>
      </c>
      <c r="AO253" s="71"/>
      <c r="AP253" s="71">
        <f t="shared" si="116"/>
        <v>0</v>
      </c>
      <c r="AQ253" s="72"/>
      <c r="AR253" s="71"/>
      <c r="AS253" s="71">
        <v>0</v>
      </c>
      <c r="AT253" s="71"/>
      <c r="AU253" s="71">
        <f t="shared" si="117"/>
        <v>0</v>
      </c>
      <c r="AV253" s="72"/>
      <c r="AW253" s="71"/>
      <c r="AX253" s="71">
        <v>0</v>
      </c>
      <c r="AY253" s="71"/>
      <c r="AZ253" s="71">
        <f t="shared" si="118"/>
        <v>0</v>
      </c>
      <c r="BA253" s="72"/>
    </row>
    <row r="254" spans="1:53" s="43" customFormat="1" ht="12.25" hidden="1" customHeight="1">
      <c r="A254" s="141"/>
      <c r="B254" s="70"/>
      <c r="C254" s="70"/>
      <c r="D254" s="71"/>
      <c r="E254" s="71"/>
      <c r="F254" s="71"/>
      <c r="G254" s="71"/>
      <c r="H254" s="72"/>
      <c r="I254" s="71"/>
      <c r="J254" s="71"/>
      <c r="K254" s="71"/>
      <c r="L254" s="71"/>
      <c r="M254" s="72"/>
      <c r="N254" s="71"/>
      <c r="O254" s="71"/>
      <c r="P254" s="71"/>
      <c r="Q254" s="71"/>
      <c r="R254" s="72"/>
      <c r="S254" s="71"/>
      <c r="T254" s="71"/>
      <c r="U254" s="71"/>
      <c r="V254" s="71"/>
      <c r="W254" s="72"/>
      <c r="X254" s="71"/>
      <c r="Y254" s="71"/>
      <c r="Z254" s="71"/>
      <c r="AA254" s="71"/>
      <c r="AB254" s="72"/>
      <c r="AC254" s="71"/>
      <c r="AD254" s="71"/>
      <c r="AE254" s="71"/>
      <c r="AF254" s="71"/>
      <c r="AG254" s="72"/>
      <c r="AH254" s="71"/>
      <c r="AI254" s="71"/>
      <c r="AJ254" s="71"/>
      <c r="AK254" s="71"/>
      <c r="AL254" s="72"/>
      <c r="AM254" s="71"/>
      <c r="AN254" s="71"/>
      <c r="AO254" s="71"/>
      <c r="AP254" s="71"/>
      <c r="AQ254" s="72"/>
      <c r="AR254" s="71"/>
      <c r="AS254" s="71"/>
      <c r="AT254" s="71"/>
      <c r="AU254" s="71"/>
      <c r="AV254" s="72"/>
      <c r="AW254" s="71"/>
      <c r="AX254" s="71"/>
      <c r="AY254" s="71"/>
      <c r="AZ254" s="71"/>
      <c r="BA254" s="72"/>
    </row>
    <row r="255" spans="1:53" s="43" customFormat="1" ht="12.25" customHeight="1">
      <c r="A255" s="52"/>
      <c r="B255" s="130" t="s">
        <v>476</v>
      </c>
      <c r="C255" s="130"/>
      <c r="D255" s="73">
        <f>SUM(D197:D254)</f>
        <v>0</v>
      </c>
      <c r="E255" s="73">
        <f>SUM(E197:E254)</f>
        <v>596600</v>
      </c>
      <c r="F255" s="73"/>
      <c r="G255" s="73">
        <f>SUM(D255:F255)</f>
        <v>596600</v>
      </c>
      <c r="H255" s="74"/>
      <c r="I255" s="73">
        <f>SUM(I197:I254)</f>
        <v>0</v>
      </c>
      <c r="J255" s="73">
        <f>SUM(J197:J254)</f>
        <v>194059.13978494628</v>
      </c>
      <c r="K255" s="73"/>
      <c r="L255" s="73">
        <f>SUM(I255:K255)</f>
        <v>194059.13978494628</v>
      </c>
      <c r="M255" s="74"/>
      <c r="N255" s="73">
        <f>INDEX($D255:$F255,1,MATCH(N$8,$D$8:$F$8,0))-INDEX($I255:$K255,1,MATCH(N$8,$I$8:$K$8,0))</f>
        <v>0</v>
      </c>
      <c r="O255" s="73">
        <f>INDEX($D255:$F255,1,MATCH(O$8,$D$8:$F$8,0))-INDEX($I255:$K255,1,MATCH(O$8,$I$8:$K$8,0))</f>
        <v>402540.86021505372</v>
      </c>
      <c r="P255" s="73"/>
      <c r="Q255" s="73">
        <f>SUM(N255:P255)</f>
        <v>402540.86021505372</v>
      </c>
      <c r="R255" s="74"/>
      <c r="S255" s="73">
        <f>SUM(S197:S254)</f>
        <v>0</v>
      </c>
      <c r="T255" s="73">
        <f>SUM(T197:T254)</f>
        <v>1023758</v>
      </c>
      <c r="U255" s="73"/>
      <c r="V255" s="73">
        <f>SUM(S255:U255)</f>
        <v>1023758</v>
      </c>
      <c r="W255" s="74"/>
      <c r="X255" s="73">
        <f>SUM(X197:X254)</f>
        <v>0</v>
      </c>
      <c r="Y255" s="73">
        <f>SUM(Y197:Y254)</f>
        <v>630000</v>
      </c>
      <c r="Z255" s="73"/>
      <c r="AA255" s="73">
        <f>SUM(X255:Z255)</f>
        <v>630000</v>
      </c>
      <c r="AB255" s="74"/>
      <c r="AC255" s="73">
        <f>INDEX($S255:$U255,1,MATCH(AC$8,$S$8:$U$8,0))-INDEX($X255:$Z255,1,MATCH(AC$8,$X$8:$Z$8,0))</f>
        <v>0</v>
      </c>
      <c r="AD255" s="73">
        <f>INDEX($S255:$U255,1,MATCH(AD$8,$S$8:$U$8,0))-INDEX($X255:$Z255,1,MATCH(AD$8,$X$8:$Z$8,0))</f>
        <v>393758</v>
      </c>
      <c r="AE255" s="73"/>
      <c r="AF255" s="73">
        <f>SUM(AC255:AE255)</f>
        <v>393758</v>
      </c>
      <c r="AG255" s="74"/>
      <c r="AH255" s="73">
        <f>SUM(AH197:AH254)</f>
        <v>0</v>
      </c>
      <c r="AI255" s="73">
        <f>SUM(AI197:AI254)</f>
        <v>1028000</v>
      </c>
      <c r="AJ255" s="73"/>
      <c r="AK255" s="73">
        <f>SUM(AH255:AJ255)</f>
        <v>1028000</v>
      </c>
      <c r="AL255" s="74"/>
      <c r="AM255" s="73">
        <f>SUM(AM197:AM254)</f>
        <v>0</v>
      </c>
      <c r="AN255" s="73">
        <f>SUM(AN197:AN254)</f>
        <v>1619790</v>
      </c>
      <c r="AO255" s="73"/>
      <c r="AP255" s="73">
        <f>SUM(AM255:AO255)</f>
        <v>1619790</v>
      </c>
      <c r="AQ255" s="74"/>
      <c r="AR255" s="73">
        <f>SUM(AR197:AR254)</f>
        <v>0</v>
      </c>
      <c r="AS255" s="73">
        <f>SUM(AS197:AS254)</f>
        <v>2161183.7000000002</v>
      </c>
      <c r="AT255" s="73"/>
      <c r="AU255" s="73">
        <f>SUM(AR255:AT255)</f>
        <v>2161183.7000000002</v>
      </c>
      <c r="AV255" s="74"/>
      <c r="AW255" s="73">
        <f>SUM(AW197:AW254)</f>
        <v>0</v>
      </c>
      <c r="AX255" s="73">
        <f>SUM(AX197:AX254)</f>
        <v>2531019.2110000001</v>
      </c>
      <c r="AY255" s="73"/>
      <c r="AZ255" s="73">
        <f>SUM(AW255:AY255)</f>
        <v>2531019.2110000001</v>
      </c>
      <c r="BA255" s="74"/>
    </row>
    <row r="256" spans="1:53" s="43" customFormat="1" ht="12.25" customHeight="1">
      <c r="A256" s="52"/>
      <c r="B256" s="75"/>
      <c r="C256" s="75"/>
      <c r="D256" s="71"/>
      <c r="E256" s="71"/>
      <c r="F256" s="71"/>
      <c r="G256" s="71"/>
      <c r="H256" s="72"/>
      <c r="I256" s="71"/>
      <c r="J256" s="71"/>
      <c r="K256" s="71"/>
      <c r="L256" s="71"/>
      <c r="M256" s="72"/>
      <c r="N256" s="71"/>
      <c r="O256" s="71"/>
      <c r="P256" s="71"/>
      <c r="Q256" s="71"/>
      <c r="R256" s="72"/>
      <c r="S256" s="71"/>
      <c r="T256" s="71"/>
      <c r="U256" s="71"/>
      <c r="V256" s="71"/>
      <c r="W256" s="72"/>
      <c r="X256" s="71"/>
      <c r="Y256" s="71"/>
      <c r="Z256" s="71"/>
      <c r="AA256" s="71"/>
      <c r="AB256" s="72"/>
      <c r="AC256" s="71"/>
      <c r="AD256" s="71"/>
      <c r="AE256" s="71"/>
      <c r="AF256" s="71"/>
      <c r="AG256" s="72"/>
      <c r="AH256" s="71"/>
      <c r="AI256" s="71"/>
      <c r="AJ256" s="71"/>
      <c r="AK256" s="71"/>
      <c r="AL256" s="72"/>
      <c r="AM256" s="71"/>
      <c r="AN256" s="71"/>
      <c r="AO256" s="71"/>
      <c r="AP256" s="71"/>
      <c r="AQ256" s="72"/>
      <c r="AR256" s="71"/>
      <c r="AS256" s="71"/>
      <c r="AT256" s="71"/>
      <c r="AU256" s="71"/>
      <c r="AV256" s="72"/>
      <c r="AW256" s="71"/>
      <c r="AX256" s="71"/>
      <c r="AY256" s="71"/>
      <c r="AZ256" s="71"/>
      <c r="BA256" s="72"/>
    </row>
    <row r="257" spans="1:53" s="43" customFormat="1" ht="12.25" customHeight="1">
      <c r="A257" s="130" t="s">
        <v>112</v>
      </c>
      <c r="D257" s="71"/>
      <c r="E257" s="71"/>
      <c r="F257" s="71"/>
      <c r="G257" s="71"/>
      <c r="H257" s="72"/>
      <c r="I257" s="71"/>
      <c r="J257" s="71"/>
      <c r="K257" s="71"/>
      <c r="L257" s="71"/>
      <c r="M257" s="72"/>
      <c r="N257" s="71"/>
      <c r="O257" s="71"/>
      <c r="P257" s="71"/>
      <c r="Q257" s="71"/>
      <c r="R257" s="72"/>
      <c r="S257" s="71"/>
      <c r="T257" s="71"/>
      <c r="U257" s="71"/>
      <c r="V257" s="71"/>
      <c r="W257" s="72"/>
      <c r="X257" s="71"/>
      <c r="Y257" s="71"/>
      <c r="Z257" s="71"/>
      <c r="AA257" s="71"/>
      <c r="AB257" s="72"/>
      <c r="AC257" s="71"/>
      <c r="AD257" s="71"/>
      <c r="AE257" s="71"/>
      <c r="AF257" s="71"/>
      <c r="AG257" s="72"/>
      <c r="AH257" s="71"/>
      <c r="AI257" s="71"/>
      <c r="AJ257" s="71"/>
      <c r="AK257" s="71"/>
      <c r="AL257" s="72"/>
      <c r="AM257" s="71"/>
      <c r="AN257" s="71"/>
      <c r="AO257" s="71"/>
      <c r="AP257" s="71"/>
      <c r="AQ257" s="72"/>
      <c r="AR257" s="71"/>
      <c r="AS257" s="71"/>
      <c r="AT257" s="71"/>
      <c r="AU257" s="71"/>
      <c r="AV257" s="72"/>
      <c r="AW257" s="71"/>
      <c r="AX257" s="71"/>
      <c r="AY257" s="71"/>
      <c r="AZ257" s="71"/>
      <c r="BA257" s="72"/>
    </row>
    <row r="258" spans="1:53" s="43" customFormat="1" ht="12.25" hidden="1" customHeight="1">
      <c r="A258" s="141" t="s">
        <v>25</v>
      </c>
      <c r="B258" s="70"/>
      <c r="C258" s="70"/>
      <c r="D258" s="71"/>
      <c r="E258" s="71"/>
      <c r="F258" s="71"/>
      <c r="G258" s="71">
        <f t="shared" ref="G258:G269" si="121">SUM(D258:F258)</f>
        <v>0</v>
      </c>
      <c r="H258" s="72"/>
      <c r="I258" s="71"/>
      <c r="J258" s="71"/>
      <c r="K258" s="71"/>
      <c r="L258" s="71">
        <f t="shared" ref="L258:L269" si="122">SUM(I258:K258)</f>
        <v>0</v>
      </c>
      <c r="M258" s="72"/>
      <c r="N258" s="71">
        <f t="shared" ref="N258:O269" si="123">INDEX($D258:$F258,1,MATCH(N$8,$D$8:$F$8,0))-INDEX($I258:$K258,1,MATCH(N$8,$I$8:$K$8,0))</f>
        <v>0</v>
      </c>
      <c r="O258" s="71">
        <f t="shared" si="123"/>
        <v>0</v>
      </c>
      <c r="P258" s="71"/>
      <c r="Q258" s="71">
        <f t="shared" ref="Q258:Q269" si="124">SUM(N258:P258)</f>
        <v>0</v>
      </c>
      <c r="R258" s="72"/>
      <c r="S258" s="71"/>
      <c r="T258" s="71"/>
      <c r="U258" s="71"/>
      <c r="V258" s="71">
        <f t="shared" ref="V258:V269" si="125">SUM(S258:U258)</f>
        <v>0</v>
      </c>
      <c r="W258" s="72"/>
      <c r="X258" s="71"/>
      <c r="Y258" s="71"/>
      <c r="Z258" s="71"/>
      <c r="AA258" s="71">
        <f t="shared" ref="AA258:AA269" si="126">SUM(X258:Z258)</f>
        <v>0</v>
      </c>
      <c r="AB258" s="72"/>
      <c r="AC258" s="71">
        <f t="shared" ref="AC258:AD269" si="127">INDEX($S258:$U258,1,MATCH(AC$8,$S$8:$U$8,0))-INDEX($X258:$Z258,1,MATCH(AC$8,$X$8:$Z$8,0))</f>
        <v>0</v>
      </c>
      <c r="AD258" s="71">
        <f t="shared" si="127"/>
        <v>0</v>
      </c>
      <c r="AE258" s="71"/>
      <c r="AF258" s="71">
        <f t="shared" ref="AF258:AF269" si="128">SUM(AC258:AE258)</f>
        <v>0</v>
      </c>
      <c r="AG258" s="72"/>
      <c r="AH258" s="71"/>
      <c r="AI258" s="71"/>
      <c r="AJ258" s="71"/>
      <c r="AK258" s="71">
        <f t="shared" ref="AK258:AK269" si="129">SUM(AH258:AJ258)</f>
        <v>0</v>
      </c>
      <c r="AL258" s="72"/>
      <c r="AM258" s="71"/>
      <c r="AN258" s="71"/>
      <c r="AO258" s="71"/>
      <c r="AP258" s="71">
        <f t="shared" ref="AP258:AP269" si="130">SUM(AM258:AO258)</f>
        <v>0</v>
      </c>
      <c r="AQ258" s="72"/>
      <c r="AR258" s="71"/>
      <c r="AS258" s="71"/>
      <c r="AT258" s="71"/>
      <c r="AU258" s="71">
        <f t="shared" ref="AU258:AU269" si="131">SUM(AR258:AT258)</f>
        <v>0</v>
      </c>
      <c r="AV258" s="72"/>
      <c r="AW258" s="71"/>
      <c r="AX258" s="71"/>
      <c r="AY258" s="71"/>
      <c r="AZ258" s="71">
        <f t="shared" ref="AZ258:AZ269" si="132">SUM(AW258:AY258)</f>
        <v>0</v>
      </c>
      <c r="BA258" s="72"/>
    </row>
    <row r="259" spans="1:53" s="43" customFormat="1" ht="12.25" customHeight="1">
      <c r="A259" s="141">
        <v>210</v>
      </c>
      <c r="B259" s="70" t="s">
        <v>289</v>
      </c>
      <c r="C259" s="70"/>
      <c r="D259" s="71"/>
      <c r="E259" s="71">
        <v>44550</v>
      </c>
      <c r="F259" s="71"/>
      <c r="G259" s="71">
        <f t="shared" si="121"/>
        <v>44550</v>
      </c>
      <c r="H259" s="72"/>
      <c r="I259" s="71"/>
      <c r="J259" s="71">
        <v>10000</v>
      </c>
      <c r="K259" s="71"/>
      <c r="L259" s="71">
        <f t="shared" si="122"/>
        <v>10000</v>
      </c>
      <c r="M259" s="72"/>
      <c r="N259" s="71">
        <f t="shared" si="123"/>
        <v>0</v>
      </c>
      <c r="O259" s="71">
        <f t="shared" si="123"/>
        <v>34550</v>
      </c>
      <c r="P259" s="71"/>
      <c r="Q259" s="71">
        <f t="shared" si="124"/>
        <v>34550</v>
      </c>
      <c r="R259" s="72"/>
      <c r="S259" s="71"/>
      <c r="T259" s="71">
        <v>87120</v>
      </c>
      <c r="U259" s="71"/>
      <c r="V259" s="71">
        <f t="shared" si="125"/>
        <v>87120</v>
      </c>
      <c r="W259" s="72"/>
      <c r="X259" s="71"/>
      <c r="Y259" s="71">
        <v>44000</v>
      </c>
      <c r="Z259" s="71"/>
      <c r="AA259" s="71">
        <f t="shared" si="126"/>
        <v>44000</v>
      </c>
      <c r="AB259" s="72"/>
      <c r="AC259" s="71">
        <f t="shared" si="127"/>
        <v>0</v>
      </c>
      <c r="AD259" s="71">
        <f t="shared" si="127"/>
        <v>43120</v>
      </c>
      <c r="AE259" s="71"/>
      <c r="AF259" s="71">
        <f t="shared" si="128"/>
        <v>43120</v>
      </c>
      <c r="AG259" s="72"/>
      <c r="AH259" s="71"/>
      <c r="AI259" s="71">
        <v>82280</v>
      </c>
      <c r="AJ259" s="71"/>
      <c r="AK259" s="71">
        <f t="shared" si="129"/>
        <v>82280</v>
      </c>
      <c r="AL259" s="72"/>
      <c r="AM259" s="71"/>
      <c r="AN259" s="71">
        <v>143748</v>
      </c>
      <c r="AO259" s="71"/>
      <c r="AP259" s="71">
        <f t="shared" si="130"/>
        <v>143748</v>
      </c>
      <c r="AQ259" s="72"/>
      <c r="AR259" s="71"/>
      <c r="AS259" s="71">
        <v>204974</v>
      </c>
      <c r="AT259" s="71"/>
      <c r="AU259" s="71">
        <f t="shared" si="131"/>
        <v>204974</v>
      </c>
      <c r="AV259" s="72"/>
      <c r="AW259" s="71"/>
      <c r="AX259" s="71">
        <v>257681.6</v>
      </c>
      <c r="AY259" s="71"/>
      <c r="AZ259" s="71">
        <f t="shared" si="132"/>
        <v>257681.6</v>
      </c>
      <c r="BA259" s="72"/>
    </row>
    <row r="260" spans="1:53" s="43" customFormat="1" ht="12.25" hidden="1" customHeight="1">
      <c r="A260" s="141">
        <v>220</v>
      </c>
      <c r="B260" s="70" t="s">
        <v>290</v>
      </c>
      <c r="C260" s="70"/>
      <c r="D260" s="71"/>
      <c r="E260" s="71">
        <v>0</v>
      </c>
      <c r="F260" s="71"/>
      <c r="G260" s="71">
        <f t="shared" si="121"/>
        <v>0</v>
      </c>
      <c r="H260" s="72"/>
      <c r="I260" s="71"/>
      <c r="J260" s="71">
        <v>12031.666666666701</v>
      </c>
      <c r="K260" s="71"/>
      <c r="L260" s="71">
        <f t="shared" si="122"/>
        <v>12031.666666666701</v>
      </c>
      <c r="M260" s="72"/>
      <c r="N260" s="71">
        <f t="shared" si="123"/>
        <v>0</v>
      </c>
      <c r="O260" s="71">
        <f t="shared" si="123"/>
        <v>-12031.666666666701</v>
      </c>
      <c r="P260" s="71"/>
      <c r="Q260" s="71">
        <f t="shared" si="124"/>
        <v>-12031.666666666701</v>
      </c>
      <c r="R260" s="72"/>
      <c r="S260" s="71"/>
      <c r="T260" s="71">
        <v>0</v>
      </c>
      <c r="U260" s="71"/>
      <c r="V260" s="71">
        <f t="shared" si="125"/>
        <v>0</v>
      </c>
      <c r="W260" s="72"/>
      <c r="X260" s="71"/>
      <c r="Y260" s="71">
        <v>0</v>
      </c>
      <c r="Z260" s="71"/>
      <c r="AA260" s="71">
        <f t="shared" si="126"/>
        <v>0</v>
      </c>
      <c r="AB260" s="72"/>
      <c r="AC260" s="71">
        <f t="shared" si="127"/>
        <v>0</v>
      </c>
      <c r="AD260" s="71">
        <f t="shared" si="127"/>
        <v>0</v>
      </c>
      <c r="AE260" s="71"/>
      <c r="AF260" s="71">
        <f t="shared" si="128"/>
        <v>0</v>
      </c>
      <c r="AG260" s="72"/>
      <c r="AH260" s="71"/>
      <c r="AI260" s="71">
        <v>0</v>
      </c>
      <c r="AJ260" s="71"/>
      <c r="AK260" s="71">
        <f t="shared" si="129"/>
        <v>0</v>
      </c>
      <c r="AL260" s="72"/>
      <c r="AM260" s="71"/>
      <c r="AN260" s="71">
        <v>0</v>
      </c>
      <c r="AO260" s="71"/>
      <c r="AP260" s="71">
        <f t="shared" si="130"/>
        <v>0</v>
      </c>
      <c r="AQ260" s="72"/>
      <c r="AR260" s="71"/>
      <c r="AS260" s="71">
        <v>0</v>
      </c>
      <c r="AT260" s="71"/>
      <c r="AU260" s="71">
        <f t="shared" si="131"/>
        <v>0</v>
      </c>
      <c r="AV260" s="72"/>
      <c r="AW260" s="71"/>
      <c r="AX260" s="71">
        <v>0</v>
      </c>
      <c r="AY260" s="71"/>
      <c r="AZ260" s="71">
        <f t="shared" si="132"/>
        <v>0</v>
      </c>
      <c r="BA260" s="72"/>
    </row>
    <row r="261" spans="1:53" s="43" customFormat="1" ht="12.25" customHeight="1">
      <c r="A261" s="141">
        <v>230</v>
      </c>
      <c r="B261" s="70" t="s">
        <v>291</v>
      </c>
      <c r="C261" s="70"/>
      <c r="D261" s="71"/>
      <c r="E261" s="71">
        <v>189811</v>
      </c>
      <c r="F261" s="71"/>
      <c r="G261" s="71">
        <f t="shared" si="121"/>
        <v>189811</v>
      </c>
      <c r="H261" s="72"/>
      <c r="I261" s="71"/>
      <c r="J261" s="71">
        <v>0</v>
      </c>
      <c r="K261" s="71"/>
      <c r="L261" s="71">
        <f t="shared" si="122"/>
        <v>0</v>
      </c>
      <c r="M261" s="72"/>
      <c r="N261" s="71">
        <f t="shared" si="123"/>
        <v>0</v>
      </c>
      <c r="O261" s="71">
        <f t="shared" si="123"/>
        <v>189811</v>
      </c>
      <c r="P261" s="71"/>
      <c r="Q261" s="71">
        <f t="shared" si="124"/>
        <v>189811</v>
      </c>
      <c r="R261" s="72"/>
      <c r="S261" s="71"/>
      <c r="T261" s="71">
        <v>332908.93</v>
      </c>
      <c r="U261" s="71"/>
      <c r="V261" s="71">
        <f t="shared" si="125"/>
        <v>332908.93</v>
      </c>
      <c r="W261" s="72"/>
      <c r="X261" s="71"/>
      <c r="Y261" s="71">
        <v>220500</v>
      </c>
      <c r="Z261" s="71"/>
      <c r="AA261" s="71">
        <f t="shared" si="126"/>
        <v>220500</v>
      </c>
      <c r="AB261" s="72"/>
      <c r="AC261" s="71">
        <f t="shared" si="127"/>
        <v>0</v>
      </c>
      <c r="AD261" s="71">
        <f t="shared" si="127"/>
        <v>112408.93</v>
      </c>
      <c r="AE261" s="71"/>
      <c r="AF261" s="71">
        <f t="shared" si="128"/>
        <v>112408.93</v>
      </c>
      <c r="AG261" s="72"/>
      <c r="AH261" s="71"/>
      <c r="AI261" s="71">
        <v>364927.5</v>
      </c>
      <c r="AJ261" s="71"/>
      <c r="AK261" s="71">
        <f t="shared" si="129"/>
        <v>364927.5</v>
      </c>
      <c r="AL261" s="72"/>
      <c r="AM261" s="71"/>
      <c r="AN261" s="71">
        <v>580572.82499999995</v>
      </c>
      <c r="AO261" s="71"/>
      <c r="AP261" s="71">
        <f t="shared" si="130"/>
        <v>580572.82499999995</v>
      </c>
      <c r="AQ261" s="72"/>
      <c r="AR261" s="71"/>
      <c r="AS261" s="71">
        <v>777697.50974999997</v>
      </c>
      <c r="AT261" s="71"/>
      <c r="AU261" s="71">
        <f t="shared" si="131"/>
        <v>777697.50974999997</v>
      </c>
      <c r="AV261" s="72"/>
      <c r="AW261" s="71"/>
      <c r="AX261" s="71">
        <v>913115.93504250003</v>
      </c>
      <c r="AY261" s="71"/>
      <c r="AZ261" s="71">
        <f t="shared" si="132"/>
        <v>913115.93504250003</v>
      </c>
      <c r="BA261" s="72"/>
    </row>
    <row r="262" spans="1:53" s="43" customFormat="1" ht="12.25" customHeight="1">
      <c r="A262" s="141">
        <v>240</v>
      </c>
      <c r="B262" s="70" t="s">
        <v>292</v>
      </c>
      <c r="C262" s="70"/>
      <c r="D262" s="71"/>
      <c r="E262" s="71">
        <v>8650.7000000000007</v>
      </c>
      <c r="F262" s="71"/>
      <c r="G262" s="71">
        <f t="shared" si="121"/>
        <v>8650.7000000000007</v>
      </c>
      <c r="H262" s="72"/>
      <c r="I262" s="71"/>
      <c r="J262" s="71">
        <v>2813.8575268817199</v>
      </c>
      <c r="K262" s="71"/>
      <c r="L262" s="71">
        <f t="shared" si="122"/>
        <v>2813.8575268817199</v>
      </c>
      <c r="M262" s="72"/>
      <c r="N262" s="71">
        <f t="shared" si="123"/>
        <v>0</v>
      </c>
      <c r="O262" s="71">
        <f t="shared" si="123"/>
        <v>5836.8424731182804</v>
      </c>
      <c r="P262" s="71"/>
      <c r="Q262" s="71">
        <f t="shared" si="124"/>
        <v>5836.8424731182804</v>
      </c>
      <c r="R262" s="72"/>
      <c r="S262" s="71"/>
      <c r="T262" s="71">
        <v>14844.491</v>
      </c>
      <c r="U262" s="71"/>
      <c r="V262" s="71">
        <f t="shared" si="125"/>
        <v>14844.491</v>
      </c>
      <c r="W262" s="72"/>
      <c r="X262" s="71"/>
      <c r="Y262" s="71">
        <v>9135</v>
      </c>
      <c r="Z262" s="71"/>
      <c r="AA262" s="71">
        <f t="shared" si="126"/>
        <v>9135</v>
      </c>
      <c r="AB262" s="72"/>
      <c r="AC262" s="71">
        <f t="shared" si="127"/>
        <v>0</v>
      </c>
      <c r="AD262" s="71">
        <f t="shared" si="127"/>
        <v>5709.491</v>
      </c>
      <c r="AE262" s="71"/>
      <c r="AF262" s="71">
        <f t="shared" si="128"/>
        <v>5709.491</v>
      </c>
      <c r="AG262" s="72"/>
      <c r="AH262" s="71"/>
      <c r="AI262" s="71">
        <v>14906</v>
      </c>
      <c r="AJ262" s="71"/>
      <c r="AK262" s="71">
        <f t="shared" si="129"/>
        <v>14906</v>
      </c>
      <c r="AL262" s="72"/>
      <c r="AM262" s="71"/>
      <c r="AN262" s="71">
        <v>23486.955000000002</v>
      </c>
      <c r="AO262" s="71"/>
      <c r="AP262" s="71">
        <f t="shared" si="130"/>
        <v>23486.955000000002</v>
      </c>
      <c r="AQ262" s="72"/>
      <c r="AR262" s="71"/>
      <c r="AS262" s="71">
        <v>31337.163649999999</v>
      </c>
      <c r="AT262" s="71"/>
      <c r="AU262" s="71">
        <f t="shared" si="131"/>
        <v>31337.163649999999</v>
      </c>
      <c r="AV262" s="72"/>
      <c r="AW262" s="71"/>
      <c r="AX262" s="71">
        <v>36699.778559500002</v>
      </c>
      <c r="AY262" s="71"/>
      <c r="AZ262" s="71">
        <f t="shared" si="132"/>
        <v>36699.778559500002</v>
      </c>
      <c r="BA262" s="72"/>
    </row>
    <row r="263" spans="1:53" s="43" customFormat="1" ht="12.25" customHeight="1">
      <c r="A263" s="141">
        <v>260</v>
      </c>
      <c r="B263" s="70" t="s">
        <v>293</v>
      </c>
      <c r="C263" s="70"/>
      <c r="D263" s="71"/>
      <c r="E263" s="71">
        <v>13671.252899999999</v>
      </c>
      <c r="F263" s="71"/>
      <c r="G263" s="71">
        <f t="shared" si="121"/>
        <v>13671.252899999999</v>
      </c>
      <c r="H263" s="72"/>
      <c r="I263" s="71"/>
      <c r="J263" s="315">
        <v>1.5767755045185699E-13</v>
      </c>
      <c r="K263" s="71"/>
      <c r="L263" s="71">
        <f t="shared" si="122"/>
        <v>1.5767755045185699E-13</v>
      </c>
      <c r="M263" s="72"/>
      <c r="N263" s="71">
        <f t="shared" si="123"/>
        <v>0</v>
      </c>
      <c r="O263" s="71">
        <f t="shared" si="123"/>
        <v>13671.252899999999</v>
      </c>
      <c r="P263" s="71"/>
      <c r="Q263" s="71">
        <f t="shared" si="124"/>
        <v>13671.252899999999</v>
      </c>
      <c r="R263" s="72"/>
      <c r="S263" s="71"/>
      <c r="T263" s="71">
        <v>21339.438307500001</v>
      </c>
      <c r="U263" s="71"/>
      <c r="V263" s="71">
        <f t="shared" si="125"/>
        <v>21339.438307500001</v>
      </c>
      <c r="W263" s="72"/>
      <c r="X263" s="71"/>
      <c r="Y263" s="71">
        <v>12486</v>
      </c>
      <c r="Z263" s="71"/>
      <c r="AA263" s="71">
        <f t="shared" si="126"/>
        <v>12486</v>
      </c>
      <c r="AB263" s="72"/>
      <c r="AC263" s="71">
        <f t="shared" si="127"/>
        <v>0</v>
      </c>
      <c r="AD263" s="71">
        <f t="shared" si="127"/>
        <v>8853.4383075000005</v>
      </c>
      <c r="AE263" s="71"/>
      <c r="AF263" s="71">
        <f t="shared" si="128"/>
        <v>8853.4383075000005</v>
      </c>
      <c r="AG263" s="72"/>
      <c r="AH263" s="71"/>
      <c r="AI263" s="71">
        <v>21718.68</v>
      </c>
      <c r="AJ263" s="71"/>
      <c r="AK263" s="71">
        <f t="shared" si="129"/>
        <v>21718.68</v>
      </c>
      <c r="AL263" s="72"/>
      <c r="AM263" s="71"/>
      <c r="AN263" s="71">
        <v>35342.820599999999</v>
      </c>
      <c r="AO263" s="71"/>
      <c r="AP263" s="71">
        <f t="shared" si="130"/>
        <v>35342.820599999999</v>
      </c>
      <c r="AQ263" s="72"/>
      <c r="AR263" s="71"/>
      <c r="AS263" s="71">
        <v>47365.342482</v>
      </c>
      <c r="AT263" s="71"/>
      <c r="AU263" s="71">
        <f t="shared" si="131"/>
        <v>47365.342482</v>
      </c>
      <c r="AV263" s="72"/>
      <c r="AW263" s="71"/>
      <c r="AX263" s="71">
        <v>55540.466899680003</v>
      </c>
      <c r="AY263" s="71"/>
      <c r="AZ263" s="71">
        <f t="shared" si="132"/>
        <v>55540.466899680003</v>
      </c>
      <c r="BA263" s="72"/>
    </row>
    <row r="264" spans="1:53" s="43" customFormat="1" ht="12.25" customHeight="1">
      <c r="A264" s="141">
        <v>270</v>
      </c>
      <c r="B264" s="70" t="s">
        <v>294</v>
      </c>
      <c r="C264" s="70"/>
      <c r="D264" s="71"/>
      <c r="E264" s="71">
        <v>3540</v>
      </c>
      <c r="F264" s="71"/>
      <c r="G264" s="71">
        <f t="shared" si="121"/>
        <v>3540</v>
      </c>
      <c r="H264" s="72"/>
      <c r="I264" s="71"/>
      <c r="J264" s="71">
        <v>3901.77419354839</v>
      </c>
      <c r="K264" s="71"/>
      <c r="L264" s="71">
        <f t="shared" si="122"/>
        <v>3901.77419354839</v>
      </c>
      <c r="M264" s="72"/>
      <c r="N264" s="71">
        <f t="shared" si="123"/>
        <v>0</v>
      </c>
      <c r="O264" s="71">
        <f t="shared" si="123"/>
        <v>-361.77419354839003</v>
      </c>
      <c r="P264" s="71"/>
      <c r="Q264" s="71">
        <f t="shared" si="124"/>
        <v>-361.77419354839003</v>
      </c>
      <c r="R264" s="72"/>
      <c r="S264" s="71"/>
      <c r="T264" s="71">
        <v>6254.2</v>
      </c>
      <c r="U264" s="71"/>
      <c r="V264" s="71">
        <f t="shared" si="125"/>
        <v>6254.2</v>
      </c>
      <c r="W264" s="72"/>
      <c r="X264" s="71"/>
      <c r="Y264" s="71">
        <v>11700</v>
      </c>
      <c r="Z264" s="71"/>
      <c r="AA264" s="71">
        <f t="shared" si="126"/>
        <v>11700</v>
      </c>
      <c r="AB264" s="72"/>
      <c r="AC264" s="71">
        <f t="shared" si="127"/>
        <v>0</v>
      </c>
      <c r="AD264" s="71">
        <f t="shared" si="127"/>
        <v>-5445.8</v>
      </c>
      <c r="AE264" s="71"/>
      <c r="AF264" s="71">
        <f t="shared" si="128"/>
        <v>-5445.8</v>
      </c>
      <c r="AG264" s="72"/>
      <c r="AH264" s="71"/>
      <c r="AI264" s="71">
        <v>19410</v>
      </c>
      <c r="AJ264" s="71"/>
      <c r="AK264" s="71">
        <f t="shared" si="129"/>
        <v>19410</v>
      </c>
      <c r="AL264" s="72"/>
      <c r="AM264" s="71"/>
      <c r="AN264" s="71">
        <v>30360</v>
      </c>
      <c r="AO264" s="71"/>
      <c r="AP264" s="71">
        <f t="shared" si="130"/>
        <v>30360</v>
      </c>
      <c r="AQ264" s="72"/>
      <c r="AR264" s="71"/>
      <c r="AS264" s="71">
        <v>39150</v>
      </c>
      <c r="AT264" s="71"/>
      <c r="AU264" s="71">
        <f t="shared" si="131"/>
        <v>39150</v>
      </c>
      <c r="AV264" s="72"/>
      <c r="AW264" s="71"/>
      <c r="AX264" s="71">
        <v>0</v>
      </c>
      <c r="AY264" s="71"/>
      <c r="AZ264" s="71">
        <f t="shared" si="132"/>
        <v>0</v>
      </c>
      <c r="BA264" s="72"/>
    </row>
    <row r="265" spans="1:53" s="43" customFormat="1" ht="12.25" hidden="1" customHeight="1">
      <c r="A265" s="141">
        <v>200</v>
      </c>
      <c r="B265" s="70" t="s">
        <v>295</v>
      </c>
      <c r="C265" s="70"/>
      <c r="D265" s="71"/>
      <c r="E265" s="71"/>
      <c r="F265" s="71"/>
      <c r="G265" s="71">
        <f t="shared" si="121"/>
        <v>0</v>
      </c>
      <c r="H265" s="72"/>
      <c r="I265" s="71"/>
      <c r="J265" s="71"/>
      <c r="K265" s="71"/>
      <c r="L265" s="71">
        <f t="shared" si="122"/>
        <v>0</v>
      </c>
      <c r="M265" s="72"/>
      <c r="N265" s="71">
        <f t="shared" si="123"/>
        <v>0</v>
      </c>
      <c r="O265" s="71">
        <f t="shared" si="123"/>
        <v>0</v>
      </c>
      <c r="P265" s="71"/>
      <c r="Q265" s="71">
        <f t="shared" si="124"/>
        <v>0</v>
      </c>
      <c r="R265" s="72"/>
      <c r="S265" s="71"/>
      <c r="T265" s="71"/>
      <c r="U265" s="71"/>
      <c r="V265" s="71">
        <f t="shared" si="125"/>
        <v>0</v>
      </c>
      <c r="W265" s="72"/>
      <c r="X265" s="71"/>
      <c r="Y265" s="71"/>
      <c r="Z265" s="71"/>
      <c r="AA265" s="71">
        <f t="shared" si="126"/>
        <v>0</v>
      </c>
      <c r="AB265" s="72"/>
      <c r="AC265" s="71">
        <f t="shared" si="127"/>
        <v>0</v>
      </c>
      <c r="AD265" s="71">
        <f t="shared" si="127"/>
        <v>0</v>
      </c>
      <c r="AE265" s="71"/>
      <c r="AF265" s="71">
        <f t="shared" si="128"/>
        <v>0</v>
      </c>
      <c r="AG265" s="72"/>
      <c r="AH265" s="71"/>
      <c r="AI265" s="71"/>
      <c r="AJ265" s="71"/>
      <c r="AK265" s="71">
        <f t="shared" si="129"/>
        <v>0</v>
      </c>
      <c r="AL265" s="72"/>
      <c r="AM265" s="71"/>
      <c r="AN265" s="71"/>
      <c r="AO265" s="71"/>
      <c r="AP265" s="71">
        <f t="shared" si="130"/>
        <v>0</v>
      </c>
      <c r="AQ265" s="72"/>
      <c r="AR265" s="71"/>
      <c r="AS265" s="71"/>
      <c r="AT265" s="71"/>
      <c r="AU265" s="71">
        <f t="shared" si="131"/>
        <v>0</v>
      </c>
      <c r="AV265" s="72"/>
      <c r="AW265" s="71"/>
      <c r="AX265" s="71"/>
      <c r="AY265" s="71"/>
      <c r="AZ265" s="71">
        <f t="shared" si="132"/>
        <v>0</v>
      </c>
      <c r="BA265" s="72"/>
    </row>
    <row r="266" spans="1:53" s="43" customFormat="1" ht="12.25" hidden="1" customHeight="1">
      <c r="A266" s="141">
        <v>230.1</v>
      </c>
      <c r="B266" s="70" t="s">
        <v>296</v>
      </c>
      <c r="C266" s="70"/>
      <c r="D266" s="71"/>
      <c r="E266" s="71">
        <v>0</v>
      </c>
      <c r="F266" s="71"/>
      <c r="G266" s="71">
        <f t="shared" si="121"/>
        <v>0</v>
      </c>
      <c r="H266" s="72"/>
      <c r="I266" s="71"/>
      <c r="J266" s="71">
        <v>0</v>
      </c>
      <c r="K266" s="71"/>
      <c r="L266" s="71">
        <f t="shared" si="122"/>
        <v>0</v>
      </c>
      <c r="M266" s="72"/>
      <c r="N266" s="71">
        <f t="shared" si="123"/>
        <v>0</v>
      </c>
      <c r="O266" s="71">
        <f t="shared" si="123"/>
        <v>0</v>
      </c>
      <c r="P266" s="71"/>
      <c r="Q266" s="71">
        <f t="shared" si="124"/>
        <v>0</v>
      </c>
      <c r="R266" s="72"/>
      <c r="S266" s="71"/>
      <c r="T266" s="71">
        <v>0</v>
      </c>
      <c r="U266" s="71"/>
      <c r="V266" s="71">
        <f t="shared" si="125"/>
        <v>0</v>
      </c>
      <c r="W266" s="72"/>
      <c r="X266" s="71"/>
      <c r="Y266" s="71">
        <v>0</v>
      </c>
      <c r="Z266" s="71"/>
      <c r="AA266" s="71">
        <f t="shared" si="126"/>
        <v>0</v>
      </c>
      <c r="AB266" s="72"/>
      <c r="AC266" s="71">
        <f t="shared" si="127"/>
        <v>0</v>
      </c>
      <c r="AD266" s="71">
        <f t="shared" si="127"/>
        <v>0</v>
      </c>
      <c r="AE266" s="71"/>
      <c r="AF266" s="71">
        <f t="shared" si="128"/>
        <v>0</v>
      </c>
      <c r="AG266" s="72"/>
      <c r="AH266" s="71"/>
      <c r="AI266" s="71">
        <v>0</v>
      </c>
      <c r="AJ266" s="71"/>
      <c r="AK266" s="71">
        <f t="shared" si="129"/>
        <v>0</v>
      </c>
      <c r="AL266" s="72"/>
      <c r="AM266" s="71"/>
      <c r="AN266" s="71">
        <v>0</v>
      </c>
      <c r="AO266" s="71"/>
      <c r="AP266" s="71">
        <f t="shared" si="130"/>
        <v>0</v>
      </c>
      <c r="AQ266" s="72"/>
      <c r="AR266" s="71"/>
      <c r="AS266" s="71">
        <v>0</v>
      </c>
      <c r="AT266" s="71"/>
      <c r="AU266" s="71">
        <f t="shared" si="131"/>
        <v>0</v>
      </c>
      <c r="AV266" s="72"/>
      <c r="AW266" s="71"/>
      <c r="AX266" s="71">
        <v>0</v>
      </c>
      <c r="AY266" s="71"/>
      <c r="AZ266" s="71">
        <f t="shared" si="132"/>
        <v>0</v>
      </c>
      <c r="BA266" s="72"/>
    </row>
    <row r="267" spans="1:53" s="43" customFormat="1" ht="12.25" hidden="1" customHeight="1">
      <c r="A267" s="141">
        <v>250</v>
      </c>
      <c r="B267" s="70" t="s">
        <v>297</v>
      </c>
      <c r="C267" s="70"/>
      <c r="D267" s="71"/>
      <c r="E267" s="71">
        <v>0</v>
      </c>
      <c r="F267" s="71"/>
      <c r="G267" s="71">
        <f t="shared" si="121"/>
        <v>0</v>
      </c>
      <c r="H267" s="72"/>
      <c r="I267" s="71"/>
      <c r="J267" s="71">
        <v>0</v>
      </c>
      <c r="K267" s="71"/>
      <c r="L267" s="71">
        <f t="shared" si="122"/>
        <v>0</v>
      </c>
      <c r="M267" s="72"/>
      <c r="N267" s="71">
        <f t="shared" si="123"/>
        <v>0</v>
      </c>
      <c r="O267" s="71">
        <f t="shared" si="123"/>
        <v>0</v>
      </c>
      <c r="P267" s="71"/>
      <c r="Q267" s="71">
        <f t="shared" si="124"/>
        <v>0</v>
      </c>
      <c r="R267" s="72"/>
      <c r="S267" s="71"/>
      <c r="T267" s="71">
        <v>0</v>
      </c>
      <c r="U267" s="71"/>
      <c r="V267" s="71">
        <f t="shared" si="125"/>
        <v>0</v>
      </c>
      <c r="W267" s="72"/>
      <c r="X267" s="71"/>
      <c r="Y267" s="71">
        <v>0</v>
      </c>
      <c r="Z267" s="71"/>
      <c r="AA267" s="71">
        <f t="shared" si="126"/>
        <v>0</v>
      </c>
      <c r="AB267" s="72"/>
      <c r="AC267" s="71">
        <f t="shared" si="127"/>
        <v>0</v>
      </c>
      <c r="AD267" s="71">
        <f t="shared" si="127"/>
        <v>0</v>
      </c>
      <c r="AE267" s="71"/>
      <c r="AF267" s="71">
        <f t="shared" si="128"/>
        <v>0</v>
      </c>
      <c r="AG267" s="72"/>
      <c r="AH267" s="71"/>
      <c r="AI267" s="71">
        <v>0</v>
      </c>
      <c r="AJ267" s="71"/>
      <c r="AK267" s="71">
        <f t="shared" si="129"/>
        <v>0</v>
      </c>
      <c r="AL267" s="72"/>
      <c r="AM267" s="71"/>
      <c r="AN267" s="71">
        <v>0</v>
      </c>
      <c r="AO267" s="71"/>
      <c r="AP267" s="71">
        <f t="shared" si="130"/>
        <v>0</v>
      </c>
      <c r="AQ267" s="72"/>
      <c r="AR267" s="71"/>
      <c r="AS267" s="71">
        <v>0</v>
      </c>
      <c r="AT267" s="71"/>
      <c r="AU267" s="71">
        <f t="shared" si="131"/>
        <v>0</v>
      </c>
      <c r="AV267" s="72"/>
      <c r="AW267" s="71"/>
      <c r="AX267" s="71">
        <v>0</v>
      </c>
      <c r="AY267" s="71"/>
      <c r="AZ267" s="71">
        <f t="shared" si="132"/>
        <v>0</v>
      </c>
      <c r="BA267" s="72"/>
    </row>
    <row r="268" spans="1:53" s="43" customFormat="1" ht="12.25" hidden="1" customHeight="1">
      <c r="A268" s="141">
        <v>280</v>
      </c>
      <c r="B268" s="70" t="s">
        <v>298</v>
      </c>
      <c r="C268" s="70"/>
      <c r="D268" s="71"/>
      <c r="E268" s="71">
        <v>0</v>
      </c>
      <c r="F268" s="71"/>
      <c r="G268" s="71">
        <f t="shared" si="121"/>
        <v>0</v>
      </c>
      <c r="H268" s="72"/>
      <c r="I268" s="71"/>
      <c r="J268" s="71">
        <v>0</v>
      </c>
      <c r="K268" s="71"/>
      <c r="L268" s="71">
        <f t="shared" si="122"/>
        <v>0</v>
      </c>
      <c r="M268" s="72"/>
      <c r="N268" s="71">
        <f t="shared" si="123"/>
        <v>0</v>
      </c>
      <c r="O268" s="71">
        <f t="shared" si="123"/>
        <v>0</v>
      </c>
      <c r="P268" s="71"/>
      <c r="Q268" s="71">
        <f t="shared" si="124"/>
        <v>0</v>
      </c>
      <c r="R268" s="72"/>
      <c r="S268" s="71"/>
      <c r="T268" s="71">
        <v>0</v>
      </c>
      <c r="U268" s="71"/>
      <c r="V268" s="71">
        <f t="shared" si="125"/>
        <v>0</v>
      </c>
      <c r="W268" s="72"/>
      <c r="X268" s="71"/>
      <c r="Y268" s="71">
        <v>0</v>
      </c>
      <c r="Z268" s="71"/>
      <c r="AA268" s="71">
        <f t="shared" si="126"/>
        <v>0</v>
      </c>
      <c r="AB268" s="72"/>
      <c r="AC268" s="71">
        <f t="shared" si="127"/>
        <v>0</v>
      </c>
      <c r="AD268" s="71">
        <f t="shared" si="127"/>
        <v>0</v>
      </c>
      <c r="AE268" s="71"/>
      <c r="AF268" s="71">
        <f t="shared" si="128"/>
        <v>0</v>
      </c>
      <c r="AG268" s="72"/>
      <c r="AH268" s="71"/>
      <c r="AI268" s="71">
        <v>0</v>
      </c>
      <c r="AJ268" s="71"/>
      <c r="AK268" s="71">
        <f t="shared" si="129"/>
        <v>0</v>
      </c>
      <c r="AL268" s="72"/>
      <c r="AM268" s="71"/>
      <c r="AN268" s="71">
        <v>0</v>
      </c>
      <c r="AO268" s="71"/>
      <c r="AP268" s="71">
        <f t="shared" si="130"/>
        <v>0</v>
      </c>
      <c r="AQ268" s="72"/>
      <c r="AR268" s="71"/>
      <c r="AS268" s="71">
        <v>0</v>
      </c>
      <c r="AT268" s="71"/>
      <c r="AU268" s="71">
        <f t="shared" si="131"/>
        <v>0</v>
      </c>
      <c r="AV268" s="72"/>
      <c r="AW268" s="71"/>
      <c r="AX268" s="71">
        <v>0</v>
      </c>
      <c r="AY268" s="71"/>
      <c r="AZ268" s="71">
        <f t="shared" si="132"/>
        <v>0</v>
      </c>
      <c r="BA268" s="72"/>
    </row>
    <row r="269" spans="1:53" s="43" customFormat="1" ht="12.25" hidden="1" customHeight="1">
      <c r="A269" s="141">
        <v>290</v>
      </c>
      <c r="B269" s="70" t="s">
        <v>299</v>
      </c>
      <c r="C269" s="70"/>
      <c r="D269" s="71"/>
      <c r="E269" s="71">
        <v>0</v>
      </c>
      <c r="F269" s="71"/>
      <c r="G269" s="71">
        <f t="shared" si="121"/>
        <v>0</v>
      </c>
      <c r="H269" s="72"/>
      <c r="I269" s="71"/>
      <c r="J269" s="71">
        <v>0</v>
      </c>
      <c r="K269" s="71"/>
      <c r="L269" s="71">
        <f t="shared" si="122"/>
        <v>0</v>
      </c>
      <c r="M269" s="72"/>
      <c r="N269" s="71">
        <f t="shared" si="123"/>
        <v>0</v>
      </c>
      <c r="O269" s="71">
        <f t="shared" si="123"/>
        <v>0</v>
      </c>
      <c r="P269" s="71"/>
      <c r="Q269" s="71">
        <f t="shared" si="124"/>
        <v>0</v>
      </c>
      <c r="R269" s="72"/>
      <c r="S269" s="71"/>
      <c r="T269" s="71">
        <v>0</v>
      </c>
      <c r="U269" s="71"/>
      <c r="V269" s="71">
        <f t="shared" si="125"/>
        <v>0</v>
      </c>
      <c r="W269" s="72"/>
      <c r="X269" s="71"/>
      <c r="Y269" s="71">
        <v>0</v>
      </c>
      <c r="Z269" s="71"/>
      <c r="AA269" s="71">
        <f t="shared" si="126"/>
        <v>0</v>
      </c>
      <c r="AB269" s="72"/>
      <c r="AC269" s="71">
        <f t="shared" si="127"/>
        <v>0</v>
      </c>
      <c r="AD269" s="71">
        <f t="shared" si="127"/>
        <v>0</v>
      </c>
      <c r="AE269" s="71"/>
      <c r="AF269" s="71">
        <f t="shared" si="128"/>
        <v>0</v>
      </c>
      <c r="AG269" s="72"/>
      <c r="AH269" s="71"/>
      <c r="AI269" s="71">
        <v>0</v>
      </c>
      <c r="AJ269" s="71"/>
      <c r="AK269" s="71">
        <f t="shared" si="129"/>
        <v>0</v>
      </c>
      <c r="AL269" s="72"/>
      <c r="AM269" s="71"/>
      <c r="AN269" s="71">
        <v>0</v>
      </c>
      <c r="AO269" s="71"/>
      <c r="AP269" s="71">
        <f t="shared" si="130"/>
        <v>0</v>
      </c>
      <c r="AQ269" s="72"/>
      <c r="AR269" s="71"/>
      <c r="AS269" s="71">
        <v>0</v>
      </c>
      <c r="AT269" s="71"/>
      <c r="AU269" s="71">
        <f t="shared" si="131"/>
        <v>0</v>
      </c>
      <c r="AV269" s="72"/>
      <c r="AW269" s="71"/>
      <c r="AX269" s="71">
        <v>0</v>
      </c>
      <c r="AY269" s="71"/>
      <c r="AZ269" s="71">
        <f t="shared" si="132"/>
        <v>0</v>
      </c>
      <c r="BA269" s="72"/>
    </row>
    <row r="270" spans="1:53" s="43" customFormat="1" ht="12.25" hidden="1" customHeight="1">
      <c r="A270" s="141"/>
      <c r="B270" s="70"/>
      <c r="C270" s="70"/>
      <c r="D270" s="71"/>
      <c r="E270" s="71"/>
      <c r="F270" s="71"/>
      <c r="G270" s="71"/>
      <c r="H270" s="72"/>
      <c r="I270" s="71"/>
      <c r="J270" s="71"/>
      <c r="K270" s="71"/>
      <c r="L270" s="71"/>
      <c r="M270" s="72"/>
      <c r="N270" s="71"/>
      <c r="O270" s="71"/>
      <c r="P270" s="71"/>
      <c r="Q270" s="71"/>
      <c r="R270" s="72"/>
      <c r="S270" s="71"/>
      <c r="T270" s="71"/>
      <c r="U270" s="71"/>
      <c r="V270" s="71"/>
      <c r="W270" s="72"/>
      <c r="X270" s="71"/>
      <c r="Y270" s="71"/>
      <c r="Z270" s="71"/>
      <c r="AA270" s="71"/>
      <c r="AB270" s="72"/>
      <c r="AC270" s="71"/>
      <c r="AD270" s="71"/>
      <c r="AE270" s="71"/>
      <c r="AF270" s="71"/>
      <c r="AG270" s="72"/>
      <c r="AH270" s="71"/>
      <c r="AI270" s="71"/>
      <c r="AJ270" s="71"/>
      <c r="AK270" s="71"/>
      <c r="AL270" s="72"/>
      <c r="AM270" s="71"/>
      <c r="AN270" s="71"/>
      <c r="AO270" s="71"/>
      <c r="AP270" s="71"/>
      <c r="AQ270" s="72"/>
      <c r="AR270" s="71"/>
      <c r="AS270" s="71"/>
      <c r="AT270" s="71"/>
      <c r="AU270" s="71"/>
      <c r="AV270" s="72"/>
      <c r="AW270" s="71"/>
      <c r="AX270" s="71"/>
      <c r="AY270" s="71"/>
      <c r="AZ270" s="71"/>
      <c r="BA270" s="72"/>
    </row>
    <row r="271" spans="1:53" s="44" customFormat="1" ht="12.25" customHeight="1">
      <c r="A271" s="52"/>
      <c r="B271" s="130" t="s">
        <v>477</v>
      </c>
      <c r="C271" s="130"/>
      <c r="D271" s="73">
        <f>SUM(D258:D270)</f>
        <v>0</v>
      </c>
      <c r="E271" s="73">
        <f>SUM(E258:E270)</f>
        <v>260222.9529</v>
      </c>
      <c r="F271" s="73"/>
      <c r="G271" s="73">
        <f>SUM(D271:F271)</f>
        <v>260222.9529</v>
      </c>
      <c r="H271" s="74"/>
      <c r="I271" s="73">
        <f>SUM(I258:I270)</f>
        <v>0</v>
      </c>
      <c r="J271" s="73">
        <f>SUM(J258:J270)</f>
        <v>28747.298387096809</v>
      </c>
      <c r="K271" s="73"/>
      <c r="L271" s="73">
        <f>SUM(I271:K271)</f>
        <v>28747.298387096809</v>
      </c>
      <c r="M271" s="74"/>
      <c r="N271" s="73">
        <f>INDEX($D271:$F271,1,MATCH(N$8,$D$8:$F$8,0))-INDEX($I271:$K271,1,MATCH(N$8,$I$8:$K$8,0))</f>
        <v>0</v>
      </c>
      <c r="O271" s="73">
        <f>INDEX($D271:$F271,1,MATCH(O$8,$D$8:$F$8,0))-INDEX($I271:$K271,1,MATCH(O$8,$I$8:$K$8,0))</f>
        <v>231475.65451290319</v>
      </c>
      <c r="P271" s="73"/>
      <c r="Q271" s="73">
        <f>SUM(N271:P271)</f>
        <v>231475.65451290319</v>
      </c>
      <c r="R271" s="74"/>
      <c r="S271" s="73">
        <f>SUM(S258:S270)</f>
        <v>0</v>
      </c>
      <c r="T271" s="73">
        <f>SUM(T258:T270)</f>
        <v>462467.05930749996</v>
      </c>
      <c r="U271" s="73"/>
      <c r="V271" s="73">
        <f>SUM(S271:U271)</f>
        <v>462467.05930749996</v>
      </c>
      <c r="W271" s="74"/>
      <c r="X271" s="73">
        <f>SUM(X258:X270)</f>
        <v>0</v>
      </c>
      <c r="Y271" s="73">
        <f>SUM(Y258:Y270)</f>
        <v>297821</v>
      </c>
      <c r="Z271" s="73"/>
      <c r="AA271" s="73">
        <f>SUM(X271:Z271)</f>
        <v>297821</v>
      </c>
      <c r="AB271" s="74"/>
      <c r="AC271" s="73">
        <f>INDEX($S271:$U271,1,MATCH(AC$8,$S$8:$U$8,0))-INDEX($X271:$Z271,1,MATCH(AC$8,$X$8:$Z$8,0))</f>
        <v>0</v>
      </c>
      <c r="AD271" s="73">
        <f>INDEX($S271:$U271,1,MATCH(AD$8,$S$8:$U$8,0))-INDEX($X271:$Z271,1,MATCH(AD$8,$X$8:$Z$8,0))</f>
        <v>164646.05930749996</v>
      </c>
      <c r="AE271" s="73"/>
      <c r="AF271" s="73">
        <f>SUM(AC271:AE271)</f>
        <v>164646.05930749996</v>
      </c>
      <c r="AG271" s="74"/>
      <c r="AH271" s="73">
        <f>SUM(AH258:AH270)</f>
        <v>0</v>
      </c>
      <c r="AI271" s="73">
        <f>SUM(AI258:AI270)</f>
        <v>503242.18</v>
      </c>
      <c r="AJ271" s="73"/>
      <c r="AK271" s="73">
        <f>SUM(AH271:AJ271)</f>
        <v>503242.18</v>
      </c>
      <c r="AL271" s="74"/>
      <c r="AM271" s="73">
        <f>SUM(AM258:AM270)</f>
        <v>0</v>
      </c>
      <c r="AN271" s="73">
        <f>SUM(AN258:AN270)</f>
        <v>813510.60059999989</v>
      </c>
      <c r="AO271" s="73"/>
      <c r="AP271" s="73">
        <f>SUM(AM271:AO271)</f>
        <v>813510.60059999989</v>
      </c>
      <c r="AQ271" s="74"/>
      <c r="AR271" s="73">
        <f>SUM(AR258:AR270)</f>
        <v>0</v>
      </c>
      <c r="AS271" s="73">
        <f>SUM(AS258:AS270)</f>
        <v>1100524.0158819999</v>
      </c>
      <c r="AT271" s="73"/>
      <c r="AU271" s="73">
        <f>SUM(AR271:AT271)</f>
        <v>1100524.0158819999</v>
      </c>
      <c r="AV271" s="74"/>
      <c r="AW271" s="73">
        <f>SUM(AW258:AW270)</f>
        <v>0</v>
      </c>
      <c r="AX271" s="73">
        <f>SUM(AX258:AX270)</f>
        <v>1263037.78050168</v>
      </c>
      <c r="AY271" s="73"/>
      <c r="AZ271" s="73">
        <f>SUM(AW271:AY271)</f>
        <v>1263037.78050168</v>
      </c>
      <c r="BA271" s="74"/>
    </row>
    <row r="272" spans="1:53" s="43" customFormat="1" ht="12.25" customHeight="1">
      <c r="A272" s="52"/>
      <c r="B272" s="70"/>
      <c r="C272" s="70"/>
      <c r="D272" s="71"/>
      <c r="E272" s="71"/>
      <c r="F272" s="71"/>
      <c r="G272" s="71"/>
      <c r="H272" s="72"/>
      <c r="I272" s="71"/>
      <c r="J272" s="71"/>
      <c r="K272" s="71"/>
      <c r="L272" s="71"/>
      <c r="M272" s="72"/>
      <c r="N272" s="71"/>
      <c r="O272" s="71"/>
      <c r="P272" s="71"/>
      <c r="Q272" s="71"/>
      <c r="R272" s="72"/>
      <c r="S272" s="71"/>
      <c r="T272" s="71"/>
      <c r="U272" s="71"/>
      <c r="V272" s="71"/>
      <c r="W272" s="72"/>
      <c r="X272" s="71"/>
      <c r="Y272" s="71"/>
      <c r="Z272" s="71"/>
      <c r="AA272" s="71"/>
      <c r="AB272" s="72"/>
      <c r="AC272" s="71"/>
      <c r="AD272" s="71"/>
      <c r="AE272" s="71"/>
      <c r="AF272" s="71"/>
      <c r="AG272" s="72"/>
      <c r="AH272" s="71"/>
      <c r="AI272" s="71"/>
      <c r="AJ272" s="71"/>
      <c r="AK272" s="71"/>
      <c r="AL272" s="72"/>
      <c r="AM272" s="71"/>
      <c r="AN272" s="71"/>
      <c r="AO272" s="71"/>
      <c r="AP272" s="71"/>
      <c r="AQ272" s="72"/>
      <c r="AR272" s="71"/>
      <c r="AS272" s="71"/>
      <c r="AT272" s="71"/>
      <c r="AU272" s="71"/>
      <c r="AV272" s="72"/>
      <c r="AW272" s="71"/>
      <c r="AX272" s="71"/>
      <c r="AY272" s="71"/>
      <c r="AZ272" s="71"/>
      <c r="BA272" s="72"/>
    </row>
    <row r="273" spans="1:53" s="44" customFormat="1" ht="12.25" customHeight="1">
      <c r="A273" s="130" t="s">
        <v>122</v>
      </c>
      <c r="D273" s="78"/>
      <c r="E273" s="78"/>
      <c r="F273" s="78"/>
      <c r="G273" s="78"/>
      <c r="H273" s="79"/>
      <c r="I273" s="78"/>
      <c r="J273" s="78"/>
      <c r="K273" s="78"/>
      <c r="L273" s="78"/>
      <c r="M273" s="79"/>
      <c r="N273" s="78"/>
      <c r="O273" s="78"/>
      <c r="P273" s="78"/>
      <c r="Q273" s="78"/>
      <c r="R273" s="79"/>
      <c r="S273" s="78"/>
      <c r="T273" s="78"/>
      <c r="U273" s="78"/>
      <c r="V273" s="78"/>
      <c r="W273" s="79"/>
      <c r="X273" s="78"/>
      <c r="Y273" s="78"/>
      <c r="Z273" s="78"/>
      <c r="AA273" s="78"/>
      <c r="AB273" s="79"/>
      <c r="AC273" s="78"/>
      <c r="AD273" s="78"/>
      <c r="AE273" s="78"/>
      <c r="AF273" s="78"/>
      <c r="AG273" s="79"/>
      <c r="AH273" s="78"/>
      <c r="AI273" s="78"/>
      <c r="AJ273" s="78"/>
      <c r="AK273" s="78"/>
      <c r="AL273" s="79"/>
      <c r="AM273" s="78"/>
      <c r="AN273" s="78"/>
      <c r="AO273" s="78"/>
      <c r="AP273" s="78"/>
      <c r="AQ273" s="79"/>
      <c r="AR273" s="78"/>
      <c r="AS273" s="78"/>
      <c r="AT273" s="78"/>
      <c r="AU273" s="78"/>
      <c r="AV273" s="79"/>
      <c r="AW273" s="78"/>
      <c r="AX273" s="78"/>
      <c r="AY273" s="78"/>
      <c r="AZ273" s="78"/>
      <c r="BA273" s="79"/>
    </row>
    <row r="274" spans="1:53" s="43" customFormat="1" ht="12.25" hidden="1" customHeight="1">
      <c r="A274" s="141" t="s">
        <v>25</v>
      </c>
      <c r="B274" s="70"/>
      <c r="C274" s="70"/>
      <c r="D274" s="71"/>
      <c r="E274" s="71"/>
      <c r="F274" s="71"/>
      <c r="G274" s="71">
        <f t="shared" ref="G274:G294" si="133">SUM(D274:F274)</f>
        <v>0</v>
      </c>
      <c r="H274" s="72"/>
      <c r="I274" s="71"/>
      <c r="J274" s="71"/>
      <c r="K274" s="71"/>
      <c r="L274" s="71">
        <f t="shared" ref="L274:L294" si="134">SUM(I274:K274)</f>
        <v>0</v>
      </c>
      <c r="M274" s="72"/>
      <c r="N274" s="71">
        <f t="shared" ref="N274:O294" si="135">INDEX($D274:$F274,1,MATCH(N$8,$D$8:$F$8,0))-INDEX($I274:$K274,1,MATCH(N$8,$I$8:$K$8,0))</f>
        <v>0</v>
      </c>
      <c r="O274" s="71">
        <f t="shared" si="135"/>
        <v>0</v>
      </c>
      <c r="P274" s="71"/>
      <c r="Q274" s="71">
        <f t="shared" ref="Q274:Q294" si="136">SUM(N274:P274)</f>
        <v>0</v>
      </c>
      <c r="R274" s="72"/>
      <c r="S274" s="71"/>
      <c r="T274" s="71"/>
      <c r="U274" s="71"/>
      <c r="V274" s="71">
        <f t="shared" ref="V274:V294" si="137">SUM(S274:U274)</f>
        <v>0</v>
      </c>
      <c r="W274" s="72"/>
      <c r="X274" s="71"/>
      <c r="Y274" s="71"/>
      <c r="Z274" s="71"/>
      <c r="AA274" s="71">
        <f t="shared" ref="AA274:AA294" si="138">SUM(X274:Z274)</f>
        <v>0</v>
      </c>
      <c r="AB274" s="72"/>
      <c r="AC274" s="71">
        <f t="shared" ref="AC274:AD294" si="139">INDEX($S274:$U274,1,MATCH(AC$8,$S$8:$U$8,0))-INDEX($X274:$Z274,1,MATCH(AC$8,$X$8:$Z$8,0))</f>
        <v>0</v>
      </c>
      <c r="AD274" s="71">
        <f t="shared" si="139"/>
        <v>0</v>
      </c>
      <c r="AE274" s="71"/>
      <c r="AF274" s="71">
        <f t="shared" ref="AF274:AF294" si="140">SUM(AC274:AE274)</f>
        <v>0</v>
      </c>
      <c r="AG274" s="72"/>
      <c r="AH274" s="71"/>
      <c r="AI274" s="71"/>
      <c r="AJ274" s="71"/>
      <c r="AK274" s="71">
        <f t="shared" ref="AK274:AK294" si="141">SUM(AH274:AJ274)</f>
        <v>0</v>
      </c>
      <c r="AL274" s="72"/>
      <c r="AM274" s="71"/>
      <c r="AN274" s="71"/>
      <c r="AO274" s="71"/>
      <c r="AP274" s="71">
        <f t="shared" ref="AP274:AP294" si="142">SUM(AM274:AO274)</f>
        <v>0</v>
      </c>
      <c r="AQ274" s="72"/>
      <c r="AR274" s="71"/>
      <c r="AS274" s="71"/>
      <c r="AT274" s="71"/>
      <c r="AU274" s="71">
        <f t="shared" ref="AU274:AU294" si="143">SUM(AR274:AT274)</f>
        <v>0</v>
      </c>
      <c r="AV274" s="72"/>
      <c r="AW274" s="71"/>
      <c r="AX274" s="71"/>
      <c r="AY274" s="71"/>
      <c r="AZ274" s="71">
        <f t="shared" ref="AZ274:AZ294" si="144">SUM(AW274:AY274)</f>
        <v>0</v>
      </c>
      <c r="BA274" s="72"/>
    </row>
    <row r="275" spans="1:53" s="43" customFormat="1" ht="12.25" hidden="1" customHeight="1">
      <c r="A275" s="141">
        <v>300</v>
      </c>
      <c r="B275" s="70" t="s">
        <v>122</v>
      </c>
      <c r="C275" s="70"/>
      <c r="D275" s="71"/>
      <c r="E275" s="71">
        <v>0</v>
      </c>
      <c r="F275" s="71"/>
      <c r="G275" s="71">
        <f t="shared" si="133"/>
        <v>0</v>
      </c>
      <c r="H275" s="72"/>
      <c r="I275" s="71"/>
      <c r="J275" s="71">
        <v>0</v>
      </c>
      <c r="K275" s="71"/>
      <c r="L275" s="71">
        <f t="shared" si="134"/>
        <v>0</v>
      </c>
      <c r="M275" s="72"/>
      <c r="N275" s="71">
        <f t="shared" si="135"/>
        <v>0</v>
      </c>
      <c r="O275" s="71">
        <f t="shared" si="135"/>
        <v>0</v>
      </c>
      <c r="P275" s="71"/>
      <c r="Q275" s="71">
        <f t="shared" si="136"/>
        <v>0</v>
      </c>
      <c r="R275" s="72"/>
      <c r="S275" s="71"/>
      <c r="T275" s="71">
        <v>0</v>
      </c>
      <c r="U275" s="71"/>
      <c r="V275" s="71">
        <f t="shared" si="137"/>
        <v>0</v>
      </c>
      <c r="W275" s="72"/>
      <c r="X275" s="71"/>
      <c r="Y275" s="71">
        <v>0</v>
      </c>
      <c r="Z275" s="71"/>
      <c r="AA275" s="71">
        <f t="shared" si="138"/>
        <v>0</v>
      </c>
      <c r="AB275" s="72"/>
      <c r="AC275" s="71">
        <f t="shared" si="139"/>
        <v>0</v>
      </c>
      <c r="AD275" s="71">
        <f t="shared" si="139"/>
        <v>0</v>
      </c>
      <c r="AE275" s="71"/>
      <c r="AF275" s="71">
        <f t="shared" si="140"/>
        <v>0</v>
      </c>
      <c r="AG275" s="72"/>
      <c r="AH275" s="71"/>
      <c r="AI275" s="71">
        <v>0</v>
      </c>
      <c r="AJ275" s="71"/>
      <c r="AK275" s="71">
        <f t="shared" si="141"/>
        <v>0</v>
      </c>
      <c r="AL275" s="72"/>
      <c r="AM275" s="71"/>
      <c r="AN275" s="71">
        <v>0</v>
      </c>
      <c r="AO275" s="71"/>
      <c r="AP275" s="71">
        <f t="shared" si="142"/>
        <v>0</v>
      </c>
      <c r="AQ275" s="72"/>
      <c r="AR275" s="71"/>
      <c r="AS275" s="71">
        <v>0</v>
      </c>
      <c r="AT275" s="71"/>
      <c r="AU275" s="71">
        <f t="shared" si="143"/>
        <v>0</v>
      </c>
      <c r="AV275" s="72"/>
      <c r="AW275" s="71"/>
      <c r="AX275" s="71">
        <v>0</v>
      </c>
      <c r="AY275" s="71"/>
      <c r="AZ275" s="71">
        <f t="shared" si="144"/>
        <v>0</v>
      </c>
      <c r="BA275" s="72"/>
    </row>
    <row r="276" spans="1:53" s="43" customFormat="1" ht="12.25" customHeight="1">
      <c r="A276" s="141">
        <v>310</v>
      </c>
      <c r="B276" s="70" t="s">
        <v>300</v>
      </c>
      <c r="C276" s="70"/>
      <c r="D276" s="71"/>
      <c r="E276" s="71">
        <v>2104.6875</v>
      </c>
      <c r="F276" s="71"/>
      <c r="G276" s="71">
        <f t="shared" si="133"/>
        <v>2104.6875</v>
      </c>
      <c r="H276" s="72"/>
      <c r="I276" s="71"/>
      <c r="J276" s="71">
        <v>3194</v>
      </c>
      <c r="K276" s="71"/>
      <c r="L276" s="71">
        <f t="shared" si="134"/>
        <v>3194</v>
      </c>
      <c r="M276" s="72"/>
      <c r="N276" s="71">
        <f t="shared" si="135"/>
        <v>0</v>
      </c>
      <c r="O276" s="71">
        <f t="shared" si="135"/>
        <v>-1089.3125</v>
      </c>
      <c r="P276" s="71"/>
      <c r="Q276" s="71">
        <f t="shared" si="136"/>
        <v>-1089.3125</v>
      </c>
      <c r="R276" s="72"/>
      <c r="S276" s="71"/>
      <c r="T276" s="71">
        <v>3325</v>
      </c>
      <c r="U276" s="71"/>
      <c r="V276" s="71">
        <f t="shared" si="137"/>
        <v>3325</v>
      </c>
      <c r="W276" s="72"/>
      <c r="X276" s="71"/>
      <c r="Y276" s="71">
        <v>3500</v>
      </c>
      <c r="Z276" s="71"/>
      <c r="AA276" s="71">
        <f t="shared" si="138"/>
        <v>3500</v>
      </c>
      <c r="AB276" s="72"/>
      <c r="AC276" s="71">
        <f t="shared" si="139"/>
        <v>0</v>
      </c>
      <c r="AD276" s="71">
        <f t="shared" si="139"/>
        <v>-175</v>
      </c>
      <c r="AE276" s="71"/>
      <c r="AF276" s="71">
        <f t="shared" si="140"/>
        <v>-175</v>
      </c>
      <c r="AG276" s="72"/>
      <c r="AH276" s="71"/>
      <c r="AI276" s="71">
        <v>5600</v>
      </c>
      <c r="AJ276" s="71"/>
      <c r="AK276" s="71">
        <f t="shared" si="141"/>
        <v>5600</v>
      </c>
      <c r="AL276" s="72"/>
      <c r="AM276" s="71"/>
      <c r="AN276" s="71">
        <v>8600</v>
      </c>
      <c r="AO276" s="71"/>
      <c r="AP276" s="71">
        <f t="shared" si="142"/>
        <v>8600</v>
      </c>
      <c r="AQ276" s="72"/>
      <c r="AR276" s="71"/>
      <c r="AS276" s="71">
        <v>500</v>
      </c>
      <c r="AT276" s="71"/>
      <c r="AU276" s="71">
        <f t="shared" si="143"/>
        <v>500</v>
      </c>
      <c r="AV276" s="72"/>
      <c r="AW276" s="71"/>
      <c r="AX276" s="71">
        <v>500</v>
      </c>
      <c r="AY276" s="71"/>
      <c r="AZ276" s="71">
        <f t="shared" si="144"/>
        <v>500</v>
      </c>
      <c r="BA276" s="72"/>
    </row>
    <row r="277" spans="1:53" s="43" customFormat="1" ht="12.25" customHeight="1">
      <c r="A277" s="141">
        <v>320</v>
      </c>
      <c r="B277" s="70" t="s">
        <v>301</v>
      </c>
      <c r="C277" s="70"/>
      <c r="D277" s="71"/>
      <c r="E277" s="71">
        <v>54300</v>
      </c>
      <c r="F277" s="71"/>
      <c r="G277" s="71">
        <f t="shared" si="133"/>
        <v>54300</v>
      </c>
      <c r="H277" s="72"/>
      <c r="I277" s="71"/>
      <c r="J277" s="71">
        <v>5000</v>
      </c>
      <c r="K277" s="71"/>
      <c r="L277" s="71">
        <f t="shared" si="134"/>
        <v>5000</v>
      </c>
      <c r="M277" s="72"/>
      <c r="N277" s="71">
        <f t="shared" si="135"/>
        <v>0</v>
      </c>
      <c r="O277" s="71">
        <f t="shared" si="135"/>
        <v>49300</v>
      </c>
      <c r="P277" s="71"/>
      <c r="Q277" s="71">
        <f t="shared" si="136"/>
        <v>49300</v>
      </c>
      <c r="R277" s="72"/>
      <c r="S277" s="71"/>
      <c r="T277" s="71">
        <v>83000</v>
      </c>
      <c r="U277" s="71"/>
      <c r="V277" s="71">
        <f t="shared" si="137"/>
        <v>83000</v>
      </c>
      <c r="W277" s="72"/>
      <c r="X277" s="71"/>
      <c r="Y277" s="71">
        <v>111500</v>
      </c>
      <c r="Z277" s="71"/>
      <c r="AA277" s="71">
        <f t="shared" si="138"/>
        <v>111500</v>
      </c>
      <c r="AB277" s="72"/>
      <c r="AC277" s="71">
        <f t="shared" si="139"/>
        <v>0</v>
      </c>
      <c r="AD277" s="71">
        <f t="shared" si="139"/>
        <v>-28500</v>
      </c>
      <c r="AE277" s="71"/>
      <c r="AF277" s="71">
        <f t="shared" si="140"/>
        <v>-28500</v>
      </c>
      <c r="AG277" s="72"/>
      <c r="AH277" s="71"/>
      <c r="AI277" s="71">
        <v>112500</v>
      </c>
      <c r="AJ277" s="71"/>
      <c r="AK277" s="71">
        <f t="shared" si="141"/>
        <v>112500</v>
      </c>
      <c r="AL277" s="72"/>
      <c r="AM277" s="71"/>
      <c r="AN277" s="71">
        <v>69000</v>
      </c>
      <c r="AO277" s="71"/>
      <c r="AP277" s="71">
        <f t="shared" si="142"/>
        <v>69000</v>
      </c>
      <c r="AQ277" s="72"/>
      <c r="AR277" s="71"/>
      <c r="AS277" s="71">
        <v>90000</v>
      </c>
      <c r="AT277" s="71"/>
      <c r="AU277" s="71">
        <f t="shared" si="143"/>
        <v>90000</v>
      </c>
      <c r="AV277" s="72"/>
      <c r="AW277" s="71"/>
      <c r="AX277" s="71">
        <v>105000</v>
      </c>
      <c r="AY277" s="71"/>
      <c r="AZ277" s="71">
        <f t="shared" si="144"/>
        <v>105000</v>
      </c>
      <c r="BA277" s="72"/>
    </row>
    <row r="278" spans="1:53" s="43" customFormat="1" ht="12.25" hidden="1" customHeight="1">
      <c r="A278" s="141">
        <v>330</v>
      </c>
      <c r="B278" s="70" t="s">
        <v>302</v>
      </c>
      <c r="C278" s="70"/>
      <c r="D278" s="71"/>
      <c r="E278" s="71">
        <v>0</v>
      </c>
      <c r="F278" s="71"/>
      <c r="G278" s="71">
        <f t="shared" si="133"/>
        <v>0</v>
      </c>
      <c r="H278" s="72"/>
      <c r="I278" s="71"/>
      <c r="J278" s="71">
        <v>1097</v>
      </c>
      <c r="K278" s="71"/>
      <c r="L278" s="71">
        <f t="shared" si="134"/>
        <v>1097</v>
      </c>
      <c r="M278" s="72"/>
      <c r="N278" s="71">
        <f t="shared" si="135"/>
        <v>0</v>
      </c>
      <c r="O278" s="71">
        <f t="shared" si="135"/>
        <v>-1097</v>
      </c>
      <c r="P278" s="71"/>
      <c r="Q278" s="71">
        <f t="shared" si="136"/>
        <v>-1097</v>
      </c>
      <c r="R278" s="72"/>
      <c r="S278" s="71"/>
      <c r="T278" s="71">
        <v>0</v>
      </c>
      <c r="U278" s="71"/>
      <c r="V278" s="71">
        <f t="shared" si="137"/>
        <v>0</v>
      </c>
      <c r="W278" s="72"/>
      <c r="X278" s="71"/>
      <c r="Y278" s="71">
        <v>0</v>
      </c>
      <c r="Z278" s="71"/>
      <c r="AA278" s="71">
        <f t="shared" si="138"/>
        <v>0</v>
      </c>
      <c r="AB278" s="72"/>
      <c r="AC278" s="71">
        <f t="shared" si="139"/>
        <v>0</v>
      </c>
      <c r="AD278" s="71">
        <f t="shared" si="139"/>
        <v>0</v>
      </c>
      <c r="AE278" s="71"/>
      <c r="AF278" s="71">
        <f t="shared" si="140"/>
        <v>0</v>
      </c>
      <c r="AG278" s="72"/>
      <c r="AH278" s="71"/>
      <c r="AI278" s="71">
        <v>0</v>
      </c>
      <c r="AJ278" s="71"/>
      <c r="AK278" s="71">
        <f t="shared" si="141"/>
        <v>0</v>
      </c>
      <c r="AL278" s="72"/>
      <c r="AM278" s="71"/>
      <c r="AN278" s="71">
        <v>0</v>
      </c>
      <c r="AO278" s="71"/>
      <c r="AP278" s="71">
        <f t="shared" si="142"/>
        <v>0</v>
      </c>
      <c r="AQ278" s="72"/>
      <c r="AR278" s="71"/>
      <c r="AS278" s="71">
        <v>0</v>
      </c>
      <c r="AT278" s="71"/>
      <c r="AU278" s="71">
        <f t="shared" si="143"/>
        <v>0</v>
      </c>
      <c r="AV278" s="72"/>
      <c r="AW278" s="71"/>
      <c r="AX278" s="71">
        <v>0</v>
      </c>
      <c r="AY278" s="71"/>
      <c r="AZ278" s="71">
        <f t="shared" si="144"/>
        <v>0</v>
      </c>
      <c r="BA278" s="72"/>
    </row>
    <row r="279" spans="1:53" s="43" customFormat="1" ht="12.25" customHeight="1">
      <c r="A279" s="141">
        <v>331</v>
      </c>
      <c r="B279" s="70" t="s">
        <v>303</v>
      </c>
      <c r="C279" s="70"/>
      <c r="D279" s="71"/>
      <c r="E279" s="71">
        <v>25590</v>
      </c>
      <c r="F279" s="71"/>
      <c r="G279" s="71">
        <f t="shared" si="133"/>
        <v>25590</v>
      </c>
      <c r="H279" s="72"/>
      <c r="I279" s="71"/>
      <c r="J279" s="71">
        <v>29578</v>
      </c>
      <c r="K279" s="71"/>
      <c r="L279" s="71">
        <f t="shared" si="134"/>
        <v>29578</v>
      </c>
      <c r="M279" s="72"/>
      <c r="N279" s="71">
        <f t="shared" si="135"/>
        <v>0</v>
      </c>
      <c r="O279" s="71">
        <f t="shared" si="135"/>
        <v>-3988</v>
      </c>
      <c r="P279" s="71"/>
      <c r="Q279" s="71">
        <f t="shared" si="136"/>
        <v>-3988</v>
      </c>
      <c r="R279" s="72"/>
      <c r="S279" s="71"/>
      <c r="T279" s="71">
        <v>29215</v>
      </c>
      <c r="U279" s="71"/>
      <c r="V279" s="71">
        <f t="shared" si="137"/>
        <v>29215</v>
      </c>
      <c r="W279" s="72"/>
      <c r="X279" s="71"/>
      <c r="Y279" s="71">
        <v>13800</v>
      </c>
      <c r="Z279" s="71"/>
      <c r="AA279" s="71">
        <f t="shared" si="138"/>
        <v>13800</v>
      </c>
      <c r="AB279" s="72"/>
      <c r="AC279" s="71">
        <f t="shared" si="139"/>
        <v>0</v>
      </c>
      <c r="AD279" s="71">
        <f t="shared" si="139"/>
        <v>15415</v>
      </c>
      <c r="AE279" s="71"/>
      <c r="AF279" s="71">
        <f t="shared" si="140"/>
        <v>15415</v>
      </c>
      <c r="AG279" s="72"/>
      <c r="AH279" s="71"/>
      <c r="AI279" s="71">
        <v>20025</v>
      </c>
      <c r="AJ279" s="71"/>
      <c r="AK279" s="71">
        <f t="shared" si="141"/>
        <v>20025</v>
      </c>
      <c r="AL279" s="72"/>
      <c r="AM279" s="71"/>
      <c r="AN279" s="71">
        <v>20025</v>
      </c>
      <c r="AO279" s="71"/>
      <c r="AP279" s="71">
        <f t="shared" si="142"/>
        <v>20025</v>
      </c>
      <c r="AQ279" s="72"/>
      <c r="AR279" s="71"/>
      <c r="AS279" s="71">
        <v>20025</v>
      </c>
      <c r="AT279" s="71"/>
      <c r="AU279" s="71">
        <f t="shared" si="143"/>
        <v>20025</v>
      </c>
      <c r="AV279" s="72"/>
      <c r="AW279" s="71"/>
      <c r="AX279" s="71">
        <v>19425</v>
      </c>
      <c r="AY279" s="71"/>
      <c r="AZ279" s="71">
        <f t="shared" si="144"/>
        <v>19425</v>
      </c>
      <c r="BA279" s="72"/>
    </row>
    <row r="280" spans="1:53" s="43" customFormat="1" ht="12.25" hidden="1" customHeight="1">
      <c r="A280" s="141">
        <v>332</v>
      </c>
      <c r="B280" s="70" t="s">
        <v>304</v>
      </c>
      <c r="C280" s="70"/>
      <c r="D280" s="71"/>
      <c r="E280" s="71">
        <v>0</v>
      </c>
      <c r="F280" s="71"/>
      <c r="G280" s="71">
        <f t="shared" si="133"/>
        <v>0</v>
      </c>
      <c r="H280" s="72"/>
      <c r="I280" s="71"/>
      <c r="J280" s="71">
        <v>0</v>
      </c>
      <c r="K280" s="71"/>
      <c r="L280" s="71">
        <f t="shared" si="134"/>
        <v>0</v>
      </c>
      <c r="M280" s="72"/>
      <c r="N280" s="71">
        <f t="shared" si="135"/>
        <v>0</v>
      </c>
      <c r="O280" s="71">
        <f t="shared" si="135"/>
        <v>0</v>
      </c>
      <c r="P280" s="71"/>
      <c r="Q280" s="71">
        <f t="shared" si="136"/>
        <v>0</v>
      </c>
      <c r="R280" s="72"/>
      <c r="S280" s="71"/>
      <c r="T280" s="71">
        <v>0</v>
      </c>
      <c r="U280" s="71"/>
      <c r="V280" s="71">
        <f t="shared" si="137"/>
        <v>0</v>
      </c>
      <c r="W280" s="72"/>
      <c r="X280" s="71"/>
      <c r="Y280" s="71">
        <v>0</v>
      </c>
      <c r="Z280" s="71"/>
      <c r="AA280" s="71">
        <f t="shared" si="138"/>
        <v>0</v>
      </c>
      <c r="AB280" s="72"/>
      <c r="AC280" s="71">
        <f t="shared" si="139"/>
        <v>0</v>
      </c>
      <c r="AD280" s="71">
        <f t="shared" si="139"/>
        <v>0</v>
      </c>
      <c r="AE280" s="71"/>
      <c r="AF280" s="71">
        <f t="shared" si="140"/>
        <v>0</v>
      </c>
      <c r="AG280" s="72"/>
      <c r="AH280" s="71"/>
      <c r="AI280" s="71">
        <v>0</v>
      </c>
      <c r="AJ280" s="71"/>
      <c r="AK280" s="71">
        <f t="shared" si="141"/>
        <v>0</v>
      </c>
      <c r="AL280" s="72"/>
      <c r="AM280" s="71"/>
      <c r="AN280" s="71">
        <v>0</v>
      </c>
      <c r="AO280" s="71"/>
      <c r="AP280" s="71">
        <f t="shared" si="142"/>
        <v>0</v>
      </c>
      <c r="AQ280" s="72"/>
      <c r="AR280" s="71"/>
      <c r="AS280" s="71">
        <v>0</v>
      </c>
      <c r="AT280" s="71"/>
      <c r="AU280" s="71">
        <f t="shared" si="143"/>
        <v>0</v>
      </c>
      <c r="AV280" s="72"/>
      <c r="AW280" s="71"/>
      <c r="AX280" s="71">
        <v>0</v>
      </c>
      <c r="AY280" s="71"/>
      <c r="AZ280" s="71">
        <f t="shared" si="144"/>
        <v>0</v>
      </c>
      <c r="BA280" s="72"/>
    </row>
    <row r="281" spans="1:53" s="43" customFormat="1" ht="12.25" hidden="1" customHeight="1">
      <c r="A281" s="141">
        <v>333</v>
      </c>
      <c r="B281" s="70" t="s">
        <v>305</v>
      </c>
      <c r="C281" s="70"/>
      <c r="D281" s="71"/>
      <c r="E281" s="71">
        <v>0</v>
      </c>
      <c r="F281" s="71"/>
      <c r="G281" s="71">
        <f t="shared" si="133"/>
        <v>0</v>
      </c>
      <c r="H281" s="72"/>
      <c r="I281" s="71"/>
      <c r="J281" s="71">
        <v>0</v>
      </c>
      <c r="K281" s="71"/>
      <c r="L281" s="71">
        <f t="shared" si="134"/>
        <v>0</v>
      </c>
      <c r="M281" s="72"/>
      <c r="N281" s="71">
        <f t="shared" si="135"/>
        <v>0</v>
      </c>
      <c r="O281" s="71">
        <f t="shared" si="135"/>
        <v>0</v>
      </c>
      <c r="P281" s="71"/>
      <c r="Q281" s="71">
        <f t="shared" si="136"/>
        <v>0</v>
      </c>
      <c r="R281" s="72"/>
      <c r="S281" s="71"/>
      <c r="T281" s="71">
        <v>0</v>
      </c>
      <c r="U281" s="71"/>
      <c r="V281" s="71">
        <f t="shared" si="137"/>
        <v>0</v>
      </c>
      <c r="W281" s="72"/>
      <c r="X281" s="71"/>
      <c r="Y281" s="71">
        <v>0</v>
      </c>
      <c r="Z281" s="71"/>
      <c r="AA281" s="71">
        <f t="shared" si="138"/>
        <v>0</v>
      </c>
      <c r="AB281" s="72"/>
      <c r="AC281" s="71">
        <f t="shared" si="139"/>
        <v>0</v>
      </c>
      <c r="AD281" s="71">
        <f t="shared" si="139"/>
        <v>0</v>
      </c>
      <c r="AE281" s="71"/>
      <c r="AF281" s="71">
        <f t="shared" si="140"/>
        <v>0</v>
      </c>
      <c r="AG281" s="72"/>
      <c r="AH281" s="71"/>
      <c r="AI281" s="71">
        <v>0</v>
      </c>
      <c r="AJ281" s="71"/>
      <c r="AK281" s="71">
        <f t="shared" si="141"/>
        <v>0</v>
      </c>
      <c r="AL281" s="72"/>
      <c r="AM281" s="71"/>
      <c r="AN281" s="71">
        <v>0</v>
      </c>
      <c r="AO281" s="71"/>
      <c r="AP281" s="71">
        <f t="shared" si="142"/>
        <v>0</v>
      </c>
      <c r="AQ281" s="72"/>
      <c r="AR281" s="71"/>
      <c r="AS281" s="71">
        <v>0</v>
      </c>
      <c r="AT281" s="71"/>
      <c r="AU281" s="71">
        <f t="shared" si="143"/>
        <v>0</v>
      </c>
      <c r="AV281" s="72"/>
      <c r="AW281" s="71"/>
      <c r="AX281" s="71">
        <v>0</v>
      </c>
      <c r="AY281" s="71"/>
      <c r="AZ281" s="71">
        <f t="shared" si="144"/>
        <v>0</v>
      </c>
      <c r="BA281" s="72"/>
    </row>
    <row r="282" spans="1:53" s="43" customFormat="1" ht="12.25" hidden="1" customHeight="1">
      <c r="A282" s="141">
        <v>334</v>
      </c>
      <c r="B282" s="70" t="s">
        <v>306</v>
      </c>
      <c r="C282" s="70"/>
      <c r="D282" s="71"/>
      <c r="E282" s="71">
        <v>0</v>
      </c>
      <c r="F282" s="71"/>
      <c r="G282" s="71">
        <f t="shared" si="133"/>
        <v>0</v>
      </c>
      <c r="H282" s="72"/>
      <c r="I282" s="71"/>
      <c r="J282" s="71">
        <v>525</v>
      </c>
      <c r="K282" s="71"/>
      <c r="L282" s="71">
        <f t="shared" si="134"/>
        <v>525</v>
      </c>
      <c r="M282" s="72"/>
      <c r="N282" s="71">
        <f t="shared" si="135"/>
        <v>0</v>
      </c>
      <c r="O282" s="71">
        <f t="shared" si="135"/>
        <v>-525</v>
      </c>
      <c r="P282" s="71"/>
      <c r="Q282" s="71">
        <f t="shared" si="136"/>
        <v>-525</v>
      </c>
      <c r="R282" s="72"/>
      <c r="S282" s="71"/>
      <c r="T282" s="71">
        <v>0</v>
      </c>
      <c r="U282" s="71"/>
      <c r="V282" s="71">
        <f t="shared" si="137"/>
        <v>0</v>
      </c>
      <c r="W282" s="72"/>
      <c r="X282" s="71"/>
      <c r="Y282" s="71">
        <v>0</v>
      </c>
      <c r="Z282" s="71"/>
      <c r="AA282" s="71">
        <f t="shared" si="138"/>
        <v>0</v>
      </c>
      <c r="AB282" s="72"/>
      <c r="AC282" s="71">
        <f t="shared" si="139"/>
        <v>0</v>
      </c>
      <c r="AD282" s="71">
        <f t="shared" si="139"/>
        <v>0</v>
      </c>
      <c r="AE282" s="71"/>
      <c r="AF282" s="71">
        <f t="shared" si="140"/>
        <v>0</v>
      </c>
      <c r="AG282" s="72"/>
      <c r="AH282" s="71"/>
      <c r="AI282" s="71">
        <v>0</v>
      </c>
      <c r="AJ282" s="71"/>
      <c r="AK282" s="71">
        <f t="shared" si="141"/>
        <v>0</v>
      </c>
      <c r="AL282" s="72"/>
      <c r="AM282" s="71"/>
      <c r="AN282" s="71">
        <v>0</v>
      </c>
      <c r="AO282" s="71"/>
      <c r="AP282" s="71">
        <f t="shared" si="142"/>
        <v>0</v>
      </c>
      <c r="AQ282" s="72"/>
      <c r="AR282" s="71"/>
      <c r="AS282" s="71">
        <v>0</v>
      </c>
      <c r="AT282" s="71"/>
      <c r="AU282" s="71">
        <f t="shared" si="143"/>
        <v>0</v>
      </c>
      <c r="AV282" s="72"/>
      <c r="AW282" s="71"/>
      <c r="AX282" s="71">
        <v>0</v>
      </c>
      <c r="AY282" s="71"/>
      <c r="AZ282" s="71">
        <f t="shared" si="144"/>
        <v>0</v>
      </c>
      <c r="BA282" s="72"/>
    </row>
    <row r="283" spans="1:53" s="43" customFormat="1" ht="12.25" customHeight="1">
      <c r="A283" s="141">
        <v>335</v>
      </c>
      <c r="B283" s="70" t="s">
        <v>307</v>
      </c>
      <c r="C283" s="70"/>
      <c r="D283" s="71"/>
      <c r="E283" s="71">
        <v>10000</v>
      </c>
      <c r="F283" s="71"/>
      <c r="G283" s="71">
        <f t="shared" si="133"/>
        <v>10000</v>
      </c>
      <c r="H283" s="72"/>
      <c r="I283" s="71"/>
      <c r="J283" s="71">
        <v>7800</v>
      </c>
      <c r="K283" s="71"/>
      <c r="L283" s="71">
        <f t="shared" si="134"/>
        <v>7800</v>
      </c>
      <c r="M283" s="72"/>
      <c r="N283" s="71">
        <f t="shared" si="135"/>
        <v>0</v>
      </c>
      <c r="O283" s="71">
        <f t="shared" si="135"/>
        <v>2200</v>
      </c>
      <c r="P283" s="71"/>
      <c r="Q283" s="71">
        <f t="shared" si="136"/>
        <v>2200</v>
      </c>
      <c r="R283" s="72"/>
      <c r="S283" s="71"/>
      <c r="T283" s="71">
        <v>0</v>
      </c>
      <c r="U283" s="71"/>
      <c r="V283" s="71">
        <f t="shared" si="137"/>
        <v>0</v>
      </c>
      <c r="W283" s="72"/>
      <c r="X283" s="71"/>
      <c r="Y283" s="71">
        <v>1181.25</v>
      </c>
      <c r="Z283" s="71"/>
      <c r="AA283" s="71">
        <f t="shared" si="138"/>
        <v>1181.25</v>
      </c>
      <c r="AB283" s="72"/>
      <c r="AC283" s="71">
        <f t="shared" si="139"/>
        <v>0</v>
      </c>
      <c r="AD283" s="71">
        <f t="shared" si="139"/>
        <v>-1181.25</v>
      </c>
      <c r="AE283" s="71"/>
      <c r="AF283" s="71">
        <f t="shared" si="140"/>
        <v>-1181.25</v>
      </c>
      <c r="AG283" s="72"/>
      <c r="AH283" s="71"/>
      <c r="AI283" s="71">
        <v>0</v>
      </c>
      <c r="AJ283" s="71"/>
      <c r="AK283" s="71">
        <f t="shared" si="141"/>
        <v>0</v>
      </c>
      <c r="AL283" s="72"/>
      <c r="AM283" s="71"/>
      <c r="AN283" s="71">
        <v>0</v>
      </c>
      <c r="AO283" s="71"/>
      <c r="AP283" s="71">
        <f t="shared" si="142"/>
        <v>0</v>
      </c>
      <c r="AQ283" s="72"/>
      <c r="AR283" s="71"/>
      <c r="AS283" s="71">
        <v>0</v>
      </c>
      <c r="AT283" s="71"/>
      <c r="AU283" s="71">
        <f t="shared" si="143"/>
        <v>0</v>
      </c>
      <c r="AV283" s="72"/>
      <c r="AW283" s="71"/>
      <c r="AX283" s="71">
        <v>0</v>
      </c>
      <c r="AY283" s="71"/>
      <c r="AZ283" s="71">
        <f t="shared" si="144"/>
        <v>0</v>
      </c>
      <c r="BA283" s="72"/>
    </row>
    <row r="284" spans="1:53" s="43" customFormat="1" ht="12.25" hidden="1" customHeight="1">
      <c r="A284" s="141">
        <v>336</v>
      </c>
      <c r="B284" s="70" t="s">
        <v>308</v>
      </c>
      <c r="C284" s="70"/>
      <c r="D284" s="71"/>
      <c r="E284" s="71">
        <v>0</v>
      </c>
      <c r="F284" s="71"/>
      <c r="G284" s="71">
        <f t="shared" si="133"/>
        <v>0</v>
      </c>
      <c r="H284" s="72"/>
      <c r="I284" s="71"/>
      <c r="J284" s="71">
        <v>0</v>
      </c>
      <c r="K284" s="71"/>
      <c r="L284" s="71">
        <f t="shared" si="134"/>
        <v>0</v>
      </c>
      <c r="M284" s="72"/>
      <c r="N284" s="71">
        <f t="shared" si="135"/>
        <v>0</v>
      </c>
      <c r="O284" s="71">
        <f t="shared" si="135"/>
        <v>0</v>
      </c>
      <c r="P284" s="71"/>
      <c r="Q284" s="71">
        <f t="shared" si="136"/>
        <v>0</v>
      </c>
      <c r="R284" s="72"/>
      <c r="S284" s="71"/>
      <c r="T284" s="71">
        <v>0</v>
      </c>
      <c r="U284" s="71"/>
      <c r="V284" s="71">
        <f t="shared" si="137"/>
        <v>0</v>
      </c>
      <c r="W284" s="72"/>
      <c r="X284" s="71"/>
      <c r="Y284" s="71">
        <v>0</v>
      </c>
      <c r="Z284" s="71"/>
      <c r="AA284" s="71">
        <f t="shared" si="138"/>
        <v>0</v>
      </c>
      <c r="AB284" s="72"/>
      <c r="AC284" s="71">
        <f t="shared" si="139"/>
        <v>0</v>
      </c>
      <c r="AD284" s="71">
        <f t="shared" si="139"/>
        <v>0</v>
      </c>
      <c r="AE284" s="71"/>
      <c r="AF284" s="71">
        <f t="shared" si="140"/>
        <v>0</v>
      </c>
      <c r="AG284" s="72"/>
      <c r="AH284" s="71"/>
      <c r="AI284" s="71">
        <v>0</v>
      </c>
      <c r="AJ284" s="71"/>
      <c r="AK284" s="71">
        <f t="shared" si="141"/>
        <v>0</v>
      </c>
      <c r="AL284" s="72"/>
      <c r="AM284" s="71"/>
      <c r="AN284" s="71">
        <v>0</v>
      </c>
      <c r="AO284" s="71"/>
      <c r="AP284" s="71">
        <f t="shared" si="142"/>
        <v>0</v>
      </c>
      <c r="AQ284" s="72"/>
      <c r="AR284" s="71"/>
      <c r="AS284" s="71">
        <v>0</v>
      </c>
      <c r="AT284" s="71"/>
      <c r="AU284" s="71">
        <f t="shared" si="143"/>
        <v>0</v>
      </c>
      <c r="AV284" s="72"/>
      <c r="AW284" s="71"/>
      <c r="AX284" s="71">
        <v>0</v>
      </c>
      <c r="AY284" s="71"/>
      <c r="AZ284" s="71">
        <f t="shared" si="144"/>
        <v>0</v>
      </c>
      <c r="BA284" s="72"/>
    </row>
    <row r="285" spans="1:53" s="43" customFormat="1" ht="12.25" hidden="1" customHeight="1">
      <c r="A285" s="141">
        <v>337</v>
      </c>
      <c r="B285" s="70" t="s">
        <v>309</v>
      </c>
      <c r="C285" s="70"/>
      <c r="D285" s="71"/>
      <c r="E285" s="71">
        <v>0</v>
      </c>
      <c r="F285" s="71"/>
      <c r="G285" s="71">
        <f t="shared" si="133"/>
        <v>0</v>
      </c>
      <c r="H285" s="72"/>
      <c r="I285" s="71"/>
      <c r="J285" s="71">
        <v>0</v>
      </c>
      <c r="K285" s="71"/>
      <c r="L285" s="71">
        <f t="shared" si="134"/>
        <v>0</v>
      </c>
      <c r="M285" s="72"/>
      <c r="N285" s="71">
        <f t="shared" si="135"/>
        <v>0</v>
      </c>
      <c r="O285" s="71">
        <f t="shared" si="135"/>
        <v>0</v>
      </c>
      <c r="P285" s="71"/>
      <c r="Q285" s="71">
        <f t="shared" si="136"/>
        <v>0</v>
      </c>
      <c r="R285" s="72"/>
      <c r="S285" s="71"/>
      <c r="T285" s="71">
        <v>0</v>
      </c>
      <c r="U285" s="71"/>
      <c r="V285" s="71">
        <f t="shared" si="137"/>
        <v>0</v>
      </c>
      <c r="W285" s="72"/>
      <c r="X285" s="71"/>
      <c r="Y285" s="71">
        <v>0</v>
      </c>
      <c r="Z285" s="71"/>
      <c r="AA285" s="71">
        <f t="shared" si="138"/>
        <v>0</v>
      </c>
      <c r="AB285" s="72"/>
      <c r="AC285" s="71">
        <f t="shared" si="139"/>
        <v>0</v>
      </c>
      <c r="AD285" s="71">
        <f t="shared" si="139"/>
        <v>0</v>
      </c>
      <c r="AE285" s="71"/>
      <c r="AF285" s="71">
        <f t="shared" si="140"/>
        <v>0</v>
      </c>
      <c r="AG285" s="72"/>
      <c r="AH285" s="71"/>
      <c r="AI285" s="71">
        <v>0</v>
      </c>
      <c r="AJ285" s="71"/>
      <c r="AK285" s="71">
        <f t="shared" si="141"/>
        <v>0</v>
      </c>
      <c r="AL285" s="72"/>
      <c r="AM285" s="71"/>
      <c r="AN285" s="71">
        <v>0</v>
      </c>
      <c r="AO285" s="71"/>
      <c r="AP285" s="71">
        <f t="shared" si="142"/>
        <v>0</v>
      </c>
      <c r="AQ285" s="72"/>
      <c r="AR285" s="71"/>
      <c r="AS285" s="71">
        <v>0</v>
      </c>
      <c r="AT285" s="71"/>
      <c r="AU285" s="71">
        <f t="shared" si="143"/>
        <v>0</v>
      </c>
      <c r="AV285" s="72"/>
      <c r="AW285" s="71"/>
      <c r="AX285" s="71">
        <v>0</v>
      </c>
      <c r="AY285" s="71"/>
      <c r="AZ285" s="71">
        <f t="shared" si="144"/>
        <v>0</v>
      </c>
      <c r="BA285" s="72"/>
    </row>
    <row r="286" spans="1:53" s="43" customFormat="1" ht="12.25" hidden="1" customHeight="1">
      <c r="A286" s="141">
        <v>338</v>
      </c>
      <c r="B286" s="70" t="s">
        <v>310</v>
      </c>
      <c r="C286" s="70"/>
      <c r="D286" s="71"/>
      <c r="E286" s="71">
        <v>0</v>
      </c>
      <c r="F286" s="71"/>
      <c r="G286" s="71">
        <f t="shared" si="133"/>
        <v>0</v>
      </c>
      <c r="H286" s="72"/>
      <c r="I286" s="71"/>
      <c r="J286" s="71">
        <v>0</v>
      </c>
      <c r="K286" s="71"/>
      <c r="L286" s="71">
        <f t="shared" si="134"/>
        <v>0</v>
      </c>
      <c r="M286" s="72"/>
      <c r="N286" s="71">
        <f t="shared" si="135"/>
        <v>0</v>
      </c>
      <c r="O286" s="71">
        <f t="shared" si="135"/>
        <v>0</v>
      </c>
      <c r="P286" s="71"/>
      <c r="Q286" s="71">
        <f t="shared" si="136"/>
        <v>0</v>
      </c>
      <c r="R286" s="72"/>
      <c r="S286" s="71"/>
      <c r="T286" s="71">
        <v>0</v>
      </c>
      <c r="U286" s="71"/>
      <c r="V286" s="71">
        <f t="shared" si="137"/>
        <v>0</v>
      </c>
      <c r="W286" s="72"/>
      <c r="X286" s="71"/>
      <c r="Y286" s="71">
        <v>0</v>
      </c>
      <c r="Z286" s="71"/>
      <c r="AA286" s="71">
        <f t="shared" si="138"/>
        <v>0</v>
      </c>
      <c r="AB286" s="72"/>
      <c r="AC286" s="71">
        <f t="shared" si="139"/>
        <v>0</v>
      </c>
      <c r="AD286" s="71">
        <f t="shared" si="139"/>
        <v>0</v>
      </c>
      <c r="AE286" s="71"/>
      <c r="AF286" s="71">
        <f t="shared" si="140"/>
        <v>0</v>
      </c>
      <c r="AG286" s="72"/>
      <c r="AH286" s="71"/>
      <c r="AI286" s="71">
        <v>0</v>
      </c>
      <c r="AJ286" s="71"/>
      <c r="AK286" s="71">
        <f t="shared" si="141"/>
        <v>0</v>
      </c>
      <c r="AL286" s="72"/>
      <c r="AM286" s="71"/>
      <c r="AN286" s="71">
        <v>0</v>
      </c>
      <c r="AO286" s="71"/>
      <c r="AP286" s="71">
        <f t="shared" si="142"/>
        <v>0</v>
      </c>
      <c r="AQ286" s="72"/>
      <c r="AR286" s="71"/>
      <c r="AS286" s="71">
        <v>0</v>
      </c>
      <c r="AT286" s="71"/>
      <c r="AU286" s="71">
        <f t="shared" si="143"/>
        <v>0</v>
      </c>
      <c r="AV286" s="72"/>
      <c r="AW286" s="71"/>
      <c r="AX286" s="71">
        <v>0</v>
      </c>
      <c r="AY286" s="71"/>
      <c r="AZ286" s="71">
        <f t="shared" si="144"/>
        <v>0</v>
      </c>
      <c r="BA286" s="72"/>
    </row>
    <row r="287" spans="1:53" s="43" customFormat="1" ht="12.25" hidden="1" customHeight="1">
      <c r="A287" s="141">
        <v>339</v>
      </c>
      <c r="B287" s="70" t="s">
        <v>311</v>
      </c>
      <c r="C287" s="70"/>
      <c r="D287" s="71"/>
      <c r="E287" s="71">
        <v>0</v>
      </c>
      <c r="F287" s="71"/>
      <c r="G287" s="71">
        <f t="shared" si="133"/>
        <v>0</v>
      </c>
      <c r="H287" s="72"/>
      <c r="I287" s="71"/>
      <c r="J287" s="71">
        <v>0</v>
      </c>
      <c r="K287" s="71"/>
      <c r="L287" s="71">
        <f t="shared" si="134"/>
        <v>0</v>
      </c>
      <c r="M287" s="72"/>
      <c r="N287" s="71">
        <f t="shared" si="135"/>
        <v>0</v>
      </c>
      <c r="O287" s="71">
        <f t="shared" si="135"/>
        <v>0</v>
      </c>
      <c r="P287" s="71"/>
      <c r="Q287" s="71">
        <f t="shared" si="136"/>
        <v>0</v>
      </c>
      <c r="R287" s="72"/>
      <c r="S287" s="71"/>
      <c r="T287" s="71">
        <v>0</v>
      </c>
      <c r="U287" s="71"/>
      <c r="V287" s="71">
        <f t="shared" si="137"/>
        <v>0</v>
      </c>
      <c r="W287" s="72"/>
      <c r="X287" s="71"/>
      <c r="Y287" s="71">
        <v>0</v>
      </c>
      <c r="Z287" s="71"/>
      <c r="AA287" s="71">
        <f t="shared" si="138"/>
        <v>0</v>
      </c>
      <c r="AB287" s="72"/>
      <c r="AC287" s="71">
        <f t="shared" si="139"/>
        <v>0</v>
      </c>
      <c r="AD287" s="71">
        <f t="shared" si="139"/>
        <v>0</v>
      </c>
      <c r="AE287" s="71"/>
      <c r="AF287" s="71">
        <f t="shared" si="140"/>
        <v>0</v>
      </c>
      <c r="AG287" s="72"/>
      <c r="AH287" s="71"/>
      <c r="AI287" s="71">
        <v>0</v>
      </c>
      <c r="AJ287" s="71"/>
      <c r="AK287" s="71">
        <f t="shared" si="141"/>
        <v>0</v>
      </c>
      <c r="AL287" s="72"/>
      <c r="AM287" s="71"/>
      <c r="AN287" s="71">
        <v>0</v>
      </c>
      <c r="AO287" s="71"/>
      <c r="AP287" s="71">
        <f t="shared" si="142"/>
        <v>0</v>
      </c>
      <c r="AQ287" s="72"/>
      <c r="AR287" s="71"/>
      <c r="AS287" s="71">
        <v>0</v>
      </c>
      <c r="AT287" s="71"/>
      <c r="AU287" s="71">
        <f t="shared" si="143"/>
        <v>0</v>
      </c>
      <c r="AV287" s="72"/>
      <c r="AW287" s="71"/>
      <c r="AX287" s="71">
        <v>0</v>
      </c>
      <c r="AY287" s="71"/>
      <c r="AZ287" s="71">
        <f t="shared" si="144"/>
        <v>0</v>
      </c>
      <c r="BA287" s="72"/>
    </row>
    <row r="288" spans="1:53" s="43" customFormat="1" ht="12.25" customHeight="1">
      <c r="A288" s="141">
        <v>340</v>
      </c>
      <c r="B288" s="70" t="s">
        <v>312</v>
      </c>
      <c r="C288" s="70"/>
      <c r="D288" s="71"/>
      <c r="E288" s="71">
        <v>10000</v>
      </c>
      <c r="F288" s="71"/>
      <c r="G288" s="71">
        <f t="shared" si="133"/>
        <v>10000</v>
      </c>
      <c r="H288" s="72"/>
      <c r="I288" s="71"/>
      <c r="J288" s="71">
        <v>20230</v>
      </c>
      <c r="K288" s="71"/>
      <c r="L288" s="71">
        <f t="shared" si="134"/>
        <v>20230</v>
      </c>
      <c r="M288" s="72"/>
      <c r="N288" s="71">
        <f t="shared" si="135"/>
        <v>0</v>
      </c>
      <c r="O288" s="71">
        <f t="shared" si="135"/>
        <v>-10230</v>
      </c>
      <c r="P288" s="71"/>
      <c r="Q288" s="71">
        <f t="shared" si="136"/>
        <v>-10230</v>
      </c>
      <c r="R288" s="72"/>
      <c r="S288" s="71"/>
      <c r="T288" s="71">
        <v>35000</v>
      </c>
      <c r="U288" s="71"/>
      <c r="V288" s="71">
        <f t="shared" si="137"/>
        <v>35000</v>
      </c>
      <c r="W288" s="72"/>
      <c r="X288" s="71"/>
      <c r="Y288" s="71">
        <v>18000</v>
      </c>
      <c r="Z288" s="71"/>
      <c r="AA288" s="71">
        <f t="shared" si="138"/>
        <v>18000</v>
      </c>
      <c r="AB288" s="72"/>
      <c r="AC288" s="71">
        <f t="shared" si="139"/>
        <v>0</v>
      </c>
      <c r="AD288" s="71">
        <f t="shared" si="139"/>
        <v>17000</v>
      </c>
      <c r="AE288" s="71"/>
      <c r="AF288" s="71">
        <f t="shared" si="140"/>
        <v>17000</v>
      </c>
      <c r="AG288" s="72"/>
      <c r="AH288" s="71"/>
      <c r="AI288" s="71">
        <v>40000</v>
      </c>
      <c r="AJ288" s="71"/>
      <c r="AK288" s="71">
        <f t="shared" si="141"/>
        <v>40000</v>
      </c>
      <c r="AL288" s="72"/>
      <c r="AM288" s="71"/>
      <c r="AN288" s="71">
        <v>41750</v>
      </c>
      <c r="AO288" s="71"/>
      <c r="AP288" s="71">
        <f t="shared" si="142"/>
        <v>41750</v>
      </c>
      <c r="AQ288" s="72"/>
      <c r="AR288" s="71"/>
      <c r="AS288" s="71">
        <v>43587.5</v>
      </c>
      <c r="AT288" s="71"/>
      <c r="AU288" s="71">
        <f t="shared" si="143"/>
        <v>43587.5</v>
      </c>
      <c r="AV288" s="72"/>
      <c r="AW288" s="71"/>
      <c r="AX288" s="71">
        <v>45516.875</v>
      </c>
      <c r="AY288" s="71"/>
      <c r="AZ288" s="71">
        <f t="shared" si="144"/>
        <v>45516.875</v>
      </c>
      <c r="BA288" s="72"/>
    </row>
    <row r="289" spans="1:53" s="43" customFormat="1" ht="12.25" customHeight="1">
      <c r="A289" s="141">
        <v>340.1</v>
      </c>
      <c r="B289" s="70" t="s">
        <v>313</v>
      </c>
      <c r="C289" s="70"/>
      <c r="D289" s="71"/>
      <c r="E289" s="71">
        <v>66250</v>
      </c>
      <c r="F289" s="71"/>
      <c r="G289" s="71">
        <f t="shared" si="133"/>
        <v>66250</v>
      </c>
      <c r="H289" s="72"/>
      <c r="I289" s="71"/>
      <c r="J289" s="71">
        <v>27900</v>
      </c>
      <c r="K289" s="71"/>
      <c r="L289" s="71">
        <f t="shared" si="134"/>
        <v>27900</v>
      </c>
      <c r="M289" s="72"/>
      <c r="N289" s="71">
        <f t="shared" si="135"/>
        <v>0</v>
      </c>
      <c r="O289" s="71">
        <f t="shared" si="135"/>
        <v>38350</v>
      </c>
      <c r="P289" s="71"/>
      <c r="Q289" s="71">
        <f t="shared" si="136"/>
        <v>38350</v>
      </c>
      <c r="R289" s="72"/>
      <c r="S289" s="71"/>
      <c r="T289" s="71">
        <v>74500</v>
      </c>
      <c r="U289" s="71"/>
      <c r="V289" s="71">
        <f t="shared" si="137"/>
        <v>74500</v>
      </c>
      <c r="W289" s="72"/>
      <c r="X289" s="71"/>
      <c r="Y289" s="71">
        <v>70000</v>
      </c>
      <c r="Z289" s="71"/>
      <c r="AA289" s="71">
        <f t="shared" si="138"/>
        <v>70000</v>
      </c>
      <c r="AB289" s="72"/>
      <c r="AC289" s="71">
        <f t="shared" si="139"/>
        <v>0</v>
      </c>
      <c r="AD289" s="71">
        <f t="shared" si="139"/>
        <v>4500</v>
      </c>
      <c r="AE289" s="71"/>
      <c r="AF289" s="71">
        <f t="shared" si="140"/>
        <v>4500</v>
      </c>
      <c r="AG289" s="72"/>
      <c r="AH289" s="71"/>
      <c r="AI289" s="71">
        <v>74500</v>
      </c>
      <c r="AJ289" s="71"/>
      <c r="AK289" s="71">
        <f t="shared" si="141"/>
        <v>74500</v>
      </c>
      <c r="AL289" s="72"/>
      <c r="AM289" s="71"/>
      <c r="AN289" s="71">
        <v>78970</v>
      </c>
      <c r="AO289" s="71"/>
      <c r="AP289" s="71">
        <f t="shared" si="142"/>
        <v>78970</v>
      </c>
      <c r="AQ289" s="72"/>
      <c r="AR289" s="71"/>
      <c r="AS289" s="71">
        <v>83708.2</v>
      </c>
      <c r="AT289" s="71"/>
      <c r="AU289" s="71">
        <f t="shared" si="143"/>
        <v>83708.2</v>
      </c>
      <c r="AV289" s="72"/>
      <c r="AW289" s="71"/>
      <c r="AX289" s="71">
        <v>88730.691999999995</v>
      </c>
      <c r="AY289" s="71"/>
      <c r="AZ289" s="71">
        <f t="shared" si="144"/>
        <v>88730.691999999995</v>
      </c>
      <c r="BA289" s="72"/>
    </row>
    <row r="290" spans="1:53" s="43" customFormat="1" ht="12.25" customHeight="1">
      <c r="A290" s="141">
        <v>345</v>
      </c>
      <c r="B290" s="70" t="s">
        <v>314</v>
      </c>
      <c r="C290" s="70"/>
      <c r="D290" s="71"/>
      <c r="E290" s="71">
        <v>20000</v>
      </c>
      <c r="F290" s="71"/>
      <c r="G290" s="71">
        <f t="shared" si="133"/>
        <v>20000</v>
      </c>
      <c r="H290" s="72"/>
      <c r="I290" s="71"/>
      <c r="J290" s="71">
        <v>109694.8</v>
      </c>
      <c r="K290" s="71"/>
      <c r="L290" s="71">
        <f t="shared" si="134"/>
        <v>109694.8</v>
      </c>
      <c r="M290" s="72"/>
      <c r="N290" s="71">
        <f t="shared" si="135"/>
        <v>0</v>
      </c>
      <c r="O290" s="71">
        <f t="shared" si="135"/>
        <v>-89694.8</v>
      </c>
      <c r="P290" s="71"/>
      <c r="Q290" s="71">
        <f t="shared" si="136"/>
        <v>-89694.8</v>
      </c>
      <c r="R290" s="72"/>
      <c r="S290" s="71"/>
      <c r="T290" s="71">
        <v>5000</v>
      </c>
      <c r="U290" s="71"/>
      <c r="V290" s="71">
        <f t="shared" si="137"/>
        <v>5000</v>
      </c>
      <c r="W290" s="72"/>
      <c r="X290" s="71"/>
      <c r="Y290" s="71">
        <v>5000</v>
      </c>
      <c r="Z290" s="71"/>
      <c r="AA290" s="71">
        <f t="shared" si="138"/>
        <v>5000</v>
      </c>
      <c r="AB290" s="72"/>
      <c r="AC290" s="71">
        <f t="shared" si="139"/>
        <v>0</v>
      </c>
      <c r="AD290" s="71">
        <f t="shared" si="139"/>
        <v>0</v>
      </c>
      <c r="AE290" s="71"/>
      <c r="AF290" s="71">
        <f t="shared" si="140"/>
        <v>0</v>
      </c>
      <c r="AG290" s="72"/>
      <c r="AH290" s="71"/>
      <c r="AI290" s="71">
        <v>4000</v>
      </c>
      <c r="AJ290" s="71"/>
      <c r="AK290" s="71">
        <f t="shared" si="141"/>
        <v>4000</v>
      </c>
      <c r="AL290" s="72"/>
      <c r="AM290" s="71"/>
      <c r="AN290" s="71">
        <v>4000</v>
      </c>
      <c r="AO290" s="71"/>
      <c r="AP290" s="71">
        <f t="shared" si="142"/>
        <v>4000</v>
      </c>
      <c r="AQ290" s="72"/>
      <c r="AR290" s="71"/>
      <c r="AS290" s="71">
        <v>4000</v>
      </c>
      <c r="AT290" s="71"/>
      <c r="AU290" s="71">
        <f t="shared" si="143"/>
        <v>4000</v>
      </c>
      <c r="AV290" s="72"/>
      <c r="AW290" s="71"/>
      <c r="AX290" s="71">
        <v>4000</v>
      </c>
      <c r="AY290" s="71"/>
      <c r="AZ290" s="71">
        <f t="shared" si="144"/>
        <v>4000</v>
      </c>
      <c r="BA290" s="72"/>
    </row>
    <row r="291" spans="1:53" s="43" customFormat="1" ht="12.25" customHeight="1">
      <c r="A291" s="141">
        <v>350</v>
      </c>
      <c r="B291" s="70" t="s">
        <v>315</v>
      </c>
      <c r="C291" s="70"/>
      <c r="D291" s="71"/>
      <c r="E291" s="71">
        <v>17000</v>
      </c>
      <c r="F291" s="71"/>
      <c r="G291" s="71">
        <f t="shared" si="133"/>
        <v>17000</v>
      </c>
      <c r="H291" s="72"/>
      <c r="I291" s="71"/>
      <c r="J291" s="71">
        <v>2324</v>
      </c>
      <c r="K291" s="71"/>
      <c r="L291" s="71">
        <f t="shared" si="134"/>
        <v>2324</v>
      </c>
      <c r="M291" s="72"/>
      <c r="N291" s="71">
        <f t="shared" si="135"/>
        <v>0</v>
      </c>
      <c r="O291" s="71">
        <f t="shared" si="135"/>
        <v>14676</v>
      </c>
      <c r="P291" s="71"/>
      <c r="Q291" s="71">
        <f t="shared" si="136"/>
        <v>14676</v>
      </c>
      <c r="R291" s="72"/>
      <c r="S291" s="71"/>
      <c r="T291" s="71">
        <v>9600</v>
      </c>
      <c r="U291" s="71"/>
      <c r="V291" s="71">
        <f t="shared" si="137"/>
        <v>9600</v>
      </c>
      <c r="W291" s="72"/>
      <c r="X291" s="71"/>
      <c r="Y291" s="71">
        <v>9600</v>
      </c>
      <c r="Z291" s="71"/>
      <c r="AA291" s="71">
        <f t="shared" si="138"/>
        <v>9600</v>
      </c>
      <c r="AB291" s="72"/>
      <c r="AC291" s="71">
        <f t="shared" si="139"/>
        <v>0</v>
      </c>
      <c r="AD291" s="71">
        <f t="shared" si="139"/>
        <v>0</v>
      </c>
      <c r="AE291" s="71"/>
      <c r="AF291" s="71">
        <f t="shared" si="140"/>
        <v>0</v>
      </c>
      <c r="AG291" s="72"/>
      <c r="AH291" s="71"/>
      <c r="AI291" s="71">
        <v>9600</v>
      </c>
      <c r="AJ291" s="71"/>
      <c r="AK291" s="71">
        <f t="shared" si="141"/>
        <v>9600</v>
      </c>
      <c r="AL291" s="72"/>
      <c r="AM291" s="71"/>
      <c r="AN291" s="71">
        <v>9600</v>
      </c>
      <c r="AO291" s="71"/>
      <c r="AP291" s="71">
        <f t="shared" si="142"/>
        <v>9600</v>
      </c>
      <c r="AQ291" s="72"/>
      <c r="AR291" s="71"/>
      <c r="AS291" s="71">
        <v>9600</v>
      </c>
      <c r="AT291" s="71"/>
      <c r="AU291" s="71">
        <f t="shared" si="143"/>
        <v>9600</v>
      </c>
      <c r="AV291" s="72"/>
      <c r="AW291" s="71"/>
      <c r="AX291" s="71">
        <v>9600</v>
      </c>
      <c r="AY291" s="71"/>
      <c r="AZ291" s="71">
        <f t="shared" si="144"/>
        <v>9600</v>
      </c>
      <c r="BA291" s="72"/>
    </row>
    <row r="292" spans="1:53" s="43" customFormat="1" ht="12.25" customHeight="1">
      <c r="A292" s="141">
        <v>351</v>
      </c>
      <c r="B292" s="70" t="s">
        <v>316</v>
      </c>
      <c r="C292" s="70"/>
      <c r="D292" s="71"/>
      <c r="E292" s="71">
        <v>0</v>
      </c>
      <c r="F292" s="71"/>
      <c r="G292" s="71">
        <f t="shared" si="133"/>
        <v>0</v>
      </c>
      <c r="H292" s="72"/>
      <c r="I292" s="71"/>
      <c r="J292" s="71">
        <v>0</v>
      </c>
      <c r="K292" s="71"/>
      <c r="L292" s="71">
        <f t="shared" si="134"/>
        <v>0</v>
      </c>
      <c r="M292" s="72"/>
      <c r="N292" s="71">
        <f t="shared" si="135"/>
        <v>0</v>
      </c>
      <c r="O292" s="71">
        <f t="shared" si="135"/>
        <v>0</v>
      </c>
      <c r="P292" s="71"/>
      <c r="Q292" s="71">
        <f t="shared" si="136"/>
        <v>0</v>
      </c>
      <c r="R292" s="72"/>
      <c r="S292" s="71"/>
      <c r="T292" s="71">
        <v>6750</v>
      </c>
      <c r="U292" s="71"/>
      <c r="V292" s="71">
        <f t="shared" si="137"/>
        <v>6750</v>
      </c>
      <c r="W292" s="72"/>
      <c r="X292" s="71"/>
      <c r="Y292" s="71">
        <v>6400</v>
      </c>
      <c r="Z292" s="71"/>
      <c r="AA292" s="71">
        <f t="shared" si="138"/>
        <v>6400</v>
      </c>
      <c r="AB292" s="72"/>
      <c r="AC292" s="71">
        <f t="shared" si="139"/>
        <v>0</v>
      </c>
      <c r="AD292" s="71">
        <f t="shared" si="139"/>
        <v>350</v>
      </c>
      <c r="AE292" s="71"/>
      <c r="AF292" s="71">
        <f t="shared" si="140"/>
        <v>350</v>
      </c>
      <c r="AG292" s="72"/>
      <c r="AH292" s="71"/>
      <c r="AI292" s="71">
        <v>10000</v>
      </c>
      <c r="AJ292" s="71"/>
      <c r="AK292" s="71">
        <f t="shared" si="141"/>
        <v>10000</v>
      </c>
      <c r="AL292" s="72"/>
      <c r="AM292" s="71"/>
      <c r="AN292" s="71">
        <v>13000</v>
      </c>
      <c r="AO292" s="71"/>
      <c r="AP292" s="71">
        <f t="shared" si="142"/>
        <v>13000</v>
      </c>
      <c r="AQ292" s="72"/>
      <c r="AR292" s="71"/>
      <c r="AS292" s="71">
        <v>17000</v>
      </c>
      <c r="AT292" s="71"/>
      <c r="AU292" s="71">
        <f t="shared" si="143"/>
        <v>17000</v>
      </c>
      <c r="AV292" s="72"/>
      <c r="AW292" s="71"/>
      <c r="AX292" s="71">
        <v>20000</v>
      </c>
      <c r="AY292" s="71"/>
      <c r="AZ292" s="71">
        <f t="shared" si="144"/>
        <v>20000</v>
      </c>
      <c r="BA292" s="72"/>
    </row>
    <row r="293" spans="1:53" s="43" customFormat="1" ht="12.25" hidden="1" customHeight="1">
      <c r="A293" s="141">
        <v>352</v>
      </c>
      <c r="B293" s="70" t="s">
        <v>317</v>
      </c>
      <c r="C293" s="70"/>
      <c r="D293" s="71"/>
      <c r="E293" s="71">
        <v>0</v>
      </c>
      <c r="F293" s="71"/>
      <c r="G293" s="71">
        <f t="shared" si="133"/>
        <v>0</v>
      </c>
      <c r="H293" s="72"/>
      <c r="I293" s="71"/>
      <c r="J293" s="71">
        <v>300</v>
      </c>
      <c r="K293" s="71"/>
      <c r="L293" s="71">
        <f t="shared" si="134"/>
        <v>300</v>
      </c>
      <c r="M293" s="72"/>
      <c r="N293" s="71">
        <f t="shared" si="135"/>
        <v>0</v>
      </c>
      <c r="O293" s="71">
        <f t="shared" si="135"/>
        <v>-300</v>
      </c>
      <c r="P293" s="71"/>
      <c r="Q293" s="71">
        <f t="shared" si="136"/>
        <v>-300</v>
      </c>
      <c r="R293" s="72"/>
      <c r="S293" s="71"/>
      <c r="T293" s="71">
        <v>0</v>
      </c>
      <c r="U293" s="71"/>
      <c r="V293" s="71">
        <f t="shared" si="137"/>
        <v>0</v>
      </c>
      <c r="W293" s="72"/>
      <c r="X293" s="71"/>
      <c r="Y293" s="71">
        <v>0</v>
      </c>
      <c r="Z293" s="71"/>
      <c r="AA293" s="71">
        <f t="shared" si="138"/>
        <v>0</v>
      </c>
      <c r="AB293" s="72"/>
      <c r="AC293" s="71">
        <f t="shared" si="139"/>
        <v>0</v>
      </c>
      <c r="AD293" s="71">
        <f t="shared" si="139"/>
        <v>0</v>
      </c>
      <c r="AE293" s="71"/>
      <c r="AF293" s="71">
        <f t="shared" si="140"/>
        <v>0</v>
      </c>
      <c r="AG293" s="72"/>
      <c r="AH293" s="71"/>
      <c r="AI293" s="71">
        <v>0</v>
      </c>
      <c r="AJ293" s="71"/>
      <c r="AK293" s="71">
        <f t="shared" si="141"/>
        <v>0</v>
      </c>
      <c r="AL293" s="72"/>
      <c r="AM293" s="71"/>
      <c r="AN293" s="71">
        <v>0</v>
      </c>
      <c r="AO293" s="71"/>
      <c r="AP293" s="71">
        <f t="shared" si="142"/>
        <v>0</v>
      </c>
      <c r="AQ293" s="72"/>
      <c r="AR293" s="71"/>
      <c r="AS293" s="71">
        <v>0</v>
      </c>
      <c r="AT293" s="71"/>
      <c r="AU293" s="71">
        <f t="shared" si="143"/>
        <v>0</v>
      </c>
      <c r="AV293" s="72"/>
      <c r="AW293" s="71"/>
      <c r="AX293" s="71">
        <v>0</v>
      </c>
      <c r="AY293" s="71"/>
      <c r="AZ293" s="71">
        <f t="shared" si="144"/>
        <v>0</v>
      </c>
      <c r="BA293" s="72"/>
    </row>
    <row r="294" spans="1:53" s="43" customFormat="1" ht="12.25" hidden="1" customHeight="1">
      <c r="A294" s="141">
        <v>360</v>
      </c>
      <c r="B294" s="70" t="s">
        <v>318</v>
      </c>
      <c r="C294" s="70"/>
      <c r="D294" s="71"/>
      <c r="E294" s="71">
        <v>0</v>
      </c>
      <c r="F294" s="71"/>
      <c r="G294" s="71">
        <f t="shared" si="133"/>
        <v>0</v>
      </c>
      <c r="H294" s="72"/>
      <c r="I294" s="71"/>
      <c r="J294" s="71">
        <v>0</v>
      </c>
      <c r="K294" s="71"/>
      <c r="L294" s="71">
        <f t="shared" si="134"/>
        <v>0</v>
      </c>
      <c r="M294" s="72"/>
      <c r="N294" s="71">
        <f t="shared" si="135"/>
        <v>0</v>
      </c>
      <c r="O294" s="71">
        <f t="shared" si="135"/>
        <v>0</v>
      </c>
      <c r="P294" s="71"/>
      <c r="Q294" s="71">
        <f t="shared" si="136"/>
        <v>0</v>
      </c>
      <c r="R294" s="72"/>
      <c r="S294" s="71"/>
      <c r="T294" s="71">
        <v>0</v>
      </c>
      <c r="U294" s="71"/>
      <c r="V294" s="71">
        <f t="shared" si="137"/>
        <v>0</v>
      </c>
      <c r="W294" s="72"/>
      <c r="X294" s="71"/>
      <c r="Y294" s="71">
        <v>0</v>
      </c>
      <c r="Z294" s="71"/>
      <c r="AA294" s="71">
        <f t="shared" si="138"/>
        <v>0</v>
      </c>
      <c r="AB294" s="72"/>
      <c r="AC294" s="71">
        <f t="shared" si="139"/>
        <v>0</v>
      </c>
      <c r="AD294" s="71">
        <f t="shared" si="139"/>
        <v>0</v>
      </c>
      <c r="AE294" s="71"/>
      <c r="AF294" s="71">
        <f t="shared" si="140"/>
        <v>0</v>
      </c>
      <c r="AG294" s="72"/>
      <c r="AH294" s="71"/>
      <c r="AI294" s="71">
        <v>0</v>
      </c>
      <c r="AJ294" s="71"/>
      <c r="AK294" s="71">
        <f t="shared" si="141"/>
        <v>0</v>
      </c>
      <c r="AL294" s="72"/>
      <c r="AM294" s="71"/>
      <c r="AN294" s="71">
        <v>0</v>
      </c>
      <c r="AO294" s="71"/>
      <c r="AP294" s="71">
        <f t="shared" si="142"/>
        <v>0</v>
      </c>
      <c r="AQ294" s="72"/>
      <c r="AR294" s="71"/>
      <c r="AS294" s="71">
        <v>0</v>
      </c>
      <c r="AT294" s="71"/>
      <c r="AU294" s="71">
        <f t="shared" si="143"/>
        <v>0</v>
      </c>
      <c r="AV294" s="72"/>
      <c r="AW294" s="71"/>
      <c r="AX294" s="71">
        <v>0</v>
      </c>
      <c r="AY294" s="71"/>
      <c r="AZ294" s="71">
        <f t="shared" si="144"/>
        <v>0</v>
      </c>
      <c r="BA294" s="72"/>
    </row>
    <row r="295" spans="1:53" s="43" customFormat="1" ht="12.25" hidden="1" customHeight="1">
      <c r="A295" s="141"/>
      <c r="B295" s="70"/>
      <c r="C295" s="70"/>
      <c r="D295" s="71"/>
      <c r="E295" s="71"/>
      <c r="F295" s="71"/>
      <c r="G295" s="71"/>
      <c r="H295" s="72"/>
      <c r="I295" s="71"/>
      <c r="J295" s="71"/>
      <c r="K295" s="71"/>
      <c r="L295" s="71"/>
      <c r="M295" s="72"/>
      <c r="N295" s="71"/>
      <c r="O295" s="71"/>
      <c r="P295" s="71"/>
      <c r="Q295" s="71"/>
      <c r="R295" s="72"/>
      <c r="S295" s="71"/>
      <c r="T295" s="71"/>
      <c r="U295" s="71"/>
      <c r="V295" s="71"/>
      <c r="W295" s="72"/>
      <c r="X295" s="71"/>
      <c r="Y295" s="71"/>
      <c r="Z295" s="71"/>
      <c r="AA295" s="71"/>
      <c r="AB295" s="72"/>
      <c r="AC295" s="71"/>
      <c r="AD295" s="71"/>
      <c r="AE295" s="71"/>
      <c r="AF295" s="71"/>
      <c r="AG295" s="72"/>
      <c r="AH295" s="71"/>
      <c r="AI295" s="71"/>
      <c r="AJ295" s="71"/>
      <c r="AK295" s="71"/>
      <c r="AL295" s="72"/>
      <c r="AM295" s="71"/>
      <c r="AN295" s="71"/>
      <c r="AO295" s="71"/>
      <c r="AP295" s="71"/>
      <c r="AQ295" s="72"/>
      <c r="AR295" s="71"/>
      <c r="AS295" s="71"/>
      <c r="AT295" s="71"/>
      <c r="AU295" s="71"/>
      <c r="AV295" s="72"/>
      <c r="AW295" s="71"/>
      <c r="AX295" s="71"/>
      <c r="AY295" s="71"/>
      <c r="AZ295" s="71"/>
      <c r="BA295" s="72"/>
    </row>
    <row r="296" spans="1:53" s="44" customFormat="1" ht="12.25" customHeight="1">
      <c r="A296" s="52"/>
      <c r="B296" s="130" t="s">
        <v>478</v>
      </c>
      <c r="C296" s="130"/>
      <c r="D296" s="73">
        <f>SUM(D274:D295)</f>
        <v>0</v>
      </c>
      <c r="E296" s="73">
        <f>SUM(E274:E295)</f>
        <v>205244.6875</v>
      </c>
      <c r="F296" s="73"/>
      <c r="G296" s="73">
        <f>SUM(D296:F296)</f>
        <v>205244.6875</v>
      </c>
      <c r="H296" s="74"/>
      <c r="I296" s="73">
        <f>SUM(I274:I295)</f>
        <v>0</v>
      </c>
      <c r="J296" s="73">
        <f>SUM(J274:J295)</f>
        <v>207642.8</v>
      </c>
      <c r="K296" s="73"/>
      <c r="L296" s="73">
        <f>SUM(I296:K296)</f>
        <v>207642.8</v>
      </c>
      <c r="M296" s="74"/>
      <c r="N296" s="73">
        <f>INDEX($D296:$F296,1,MATCH(N$8,$D$8:$F$8,0))-INDEX($I296:$K296,1,MATCH(N$8,$I$8:$K$8,0))</f>
        <v>0</v>
      </c>
      <c r="O296" s="73">
        <f>INDEX($D296:$F296,1,MATCH(O$8,$D$8:$F$8,0))-INDEX($I296:$K296,1,MATCH(O$8,$I$8:$K$8,0))</f>
        <v>-2398.1124999999884</v>
      </c>
      <c r="P296" s="73"/>
      <c r="Q296" s="73">
        <f>SUM(N296:P296)</f>
        <v>-2398.1124999999884</v>
      </c>
      <c r="R296" s="74"/>
      <c r="S296" s="73">
        <f>SUM(S274:S295)</f>
        <v>0</v>
      </c>
      <c r="T296" s="73">
        <f>SUM(T274:T295)</f>
        <v>246390</v>
      </c>
      <c r="U296" s="73"/>
      <c r="V296" s="73">
        <f>SUM(S296:U296)</f>
        <v>246390</v>
      </c>
      <c r="W296" s="74"/>
      <c r="X296" s="73">
        <f>SUM(X274:X295)</f>
        <v>0</v>
      </c>
      <c r="Y296" s="73">
        <f>SUM(Y274:Y295)</f>
        <v>238981.25</v>
      </c>
      <c r="Z296" s="73"/>
      <c r="AA296" s="73">
        <f>SUM(X296:Z296)</f>
        <v>238981.25</v>
      </c>
      <c r="AB296" s="74"/>
      <c r="AC296" s="73">
        <f>INDEX($S296:$U296,1,MATCH(AC$8,$S$8:$U$8,0))-INDEX($X296:$Z296,1,MATCH(AC$8,$X$8:$Z$8,0))</f>
        <v>0</v>
      </c>
      <c r="AD296" s="73">
        <f>INDEX($S296:$U296,1,MATCH(AD$8,$S$8:$U$8,0))-INDEX($X296:$Z296,1,MATCH(AD$8,$X$8:$Z$8,0))</f>
        <v>7408.75</v>
      </c>
      <c r="AE296" s="73"/>
      <c r="AF296" s="73">
        <f>SUM(AC296:AE296)</f>
        <v>7408.75</v>
      </c>
      <c r="AG296" s="74"/>
      <c r="AH296" s="73">
        <f>SUM(AH274:AH295)</f>
        <v>0</v>
      </c>
      <c r="AI296" s="73">
        <f>SUM(AI274:AI295)</f>
        <v>276225</v>
      </c>
      <c r="AJ296" s="73"/>
      <c r="AK296" s="73">
        <f>SUM(AH296:AJ296)</f>
        <v>276225</v>
      </c>
      <c r="AL296" s="74"/>
      <c r="AM296" s="73">
        <f>SUM(AM274:AM295)</f>
        <v>0</v>
      </c>
      <c r="AN296" s="73">
        <f>SUM(AN274:AN295)</f>
        <v>244945</v>
      </c>
      <c r="AO296" s="73"/>
      <c r="AP296" s="73">
        <f>SUM(AM296:AO296)</f>
        <v>244945</v>
      </c>
      <c r="AQ296" s="74"/>
      <c r="AR296" s="73">
        <f>SUM(AR274:AR295)</f>
        <v>0</v>
      </c>
      <c r="AS296" s="73">
        <f>SUM(AS274:AS295)</f>
        <v>268420.7</v>
      </c>
      <c r="AT296" s="73"/>
      <c r="AU296" s="73">
        <f>SUM(AR296:AT296)</f>
        <v>268420.7</v>
      </c>
      <c r="AV296" s="74"/>
      <c r="AW296" s="73">
        <f>SUM(AW274:AW295)</f>
        <v>0</v>
      </c>
      <c r="AX296" s="73">
        <f>SUM(AX274:AX295)</f>
        <v>292772.56699999998</v>
      </c>
      <c r="AY296" s="73"/>
      <c r="AZ296" s="73">
        <f>SUM(AW296:AY296)</f>
        <v>292772.56699999998</v>
      </c>
      <c r="BA296" s="74"/>
    </row>
    <row r="297" spans="1:53" s="43" customFormat="1" ht="12.25" customHeight="1">
      <c r="A297" s="52"/>
      <c r="B297" s="70"/>
      <c r="C297" s="70"/>
      <c r="D297" s="71"/>
      <c r="E297" s="71"/>
      <c r="F297" s="71"/>
      <c r="G297" s="71"/>
      <c r="H297" s="72"/>
      <c r="I297" s="71"/>
      <c r="J297" s="71"/>
      <c r="K297" s="71"/>
      <c r="L297" s="71"/>
      <c r="M297" s="72"/>
      <c r="N297" s="71"/>
      <c r="O297" s="71"/>
      <c r="P297" s="71"/>
      <c r="Q297" s="71"/>
      <c r="R297" s="72"/>
      <c r="S297" s="71"/>
      <c r="T297" s="71"/>
      <c r="U297" s="71"/>
      <c r="V297" s="71"/>
      <c r="W297" s="72"/>
      <c r="X297" s="71"/>
      <c r="Y297" s="71"/>
      <c r="Z297" s="71"/>
      <c r="AA297" s="71"/>
      <c r="AB297" s="72"/>
      <c r="AC297" s="71"/>
      <c r="AD297" s="71"/>
      <c r="AE297" s="71"/>
      <c r="AF297" s="71"/>
      <c r="AG297" s="72"/>
      <c r="AH297" s="71"/>
      <c r="AI297" s="71"/>
      <c r="AJ297" s="71"/>
      <c r="AK297" s="71"/>
      <c r="AL297" s="72"/>
      <c r="AM297" s="71"/>
      <c r="AN297" s="71"/>
      <c r="AO297" s="71"/>
      <c r="AP297" s="71"/>
      <c r="AQ297" s="72"/>
      <c r="AR297" s="71"/>
      <c r="AS297" s="71"/>
      <c r="AT297" s="71"/>
      <c r="AU297" s="71"/>
      <c r="AV297" s="72"/>
      <c r="AW297" s="71"/>
      <c r="AX297" s="71"/>
      <c r="AY297" s="71"/>
      <c r="AZ297" s="71"/>
      <c r="BA297" s="72"/>
    </row>
    <row r="298" spans="1:53" s="43" customFormat="1" ht="12.25" customHeight="1">
      <c r="A298" s="130" t="s">
        <v>123</v>
      </c>
      <c r="D298" s="71"/>
      <c r="E298" s="71"/>
      <c r="F298" s="71"/>
      <c r="G298" s="71"/>
      <c r="H298" s="72"/>
      <c r="I298" s="71"/>
      <c r="J298" s="71"/>
      <c r="K298" s="71"/>
      <c r="L298" s="71"/>
      <c r="M298" s="72"/>
      <c r="N298" s="71"/>
      <c r="O298" s="71"/>
      <c r="P298" s="71"/>
      <c r="Q298" s="71"/>
      <c r="R298" s="72"/>
      <c r="S298" s="71"/>
      <c r="T298" s="71"/>
      <c r="U298" s="71"/>
      <c r="V298" s="71"/>
      <c r="W298" s="72"/>
      <c r="X298" s="71"/>
      <c r="Y298" s="71"/>
      <c r="Z298" s="71"/>
      <c r="AA298" s="71"/>
      <c r="AB298" s="72"/>
      <c r="AC298" s="71"/>
      <c r="AD298" s="71"/>
      <c r="AE298" s="71"/>
      <c r="AF298" s="71"/>
      <c r="AG298" s="72"/>
      <c r="AH298" s="71"/>
      <c r="AI298" s="71"/>
      <c r="AJ298" s="71"/>
      <c r="AK298" s="71"/>
      <c r="AL298" s="72"/>
      <c r="AM298" s="71"/>
      <c r="AN298" s="71"/>
      <c r="AO298" s="71"/>
      <c r="AP298" s="71"/>
      <c r="AQ298" s="72"/>
      <c r="AR298" s="71"/>
      <c r="AS298" s="71"/>
      <c r="AT298" s="71"/>
      <c r="AU298" s="71"/>
      <c r="AV298" s="72"/>
      <c r="AW298" s="71"/>
      <c r="AX298" s="71"/>
      <c r="AY298" s="71"/>
      <c r="AZ298" s="71"/>
      <c r="BA298" s="72"/>
    </row>
    <row r="299" spans="1:53" s="43" customFormat="1" ht="12.25" hidden="1" customHeight="1">
      <c r="A299" s="141" t="s">
        <v>25</v>
      </c>
      <c r="B299" s="70"/>
      <c r="C299" s="70"/>
      <c r="D299" s="71"/>
      <c r="E299" s="71"/>
      <c r="F299" s="71"/>
      <c r="G299" s="71">
        <f t="shared" ref="G299:G316" si="145">SUM(D299:F299)</f>
        <v>0</v>
      </c>
      <c r="H299" s="72"/>
      <c r="I299" s="71"/>
      <c r="J299" s="71"/>
      <c r="K299" s="71"/>
      <c r="L299" s="71">
        <f t="shared" ref="L299:L316" si="146">SUM(I299:K299)</f>
        <v>0</v>
      </c>
      <c r="M299" s="72"/>
      <c r="N299" s="71">
        <f t="shared" ref="N299:O316" si="147">INDEX($D299:$F299,1,MATCH(N$8,$D$8:$F$8,0))-INDEX($I299:$K299,1,MATCH(N$8,$I$8:$K$8,0))</f>
        <v>0</v>
      </c>
      <c r="O299" s="71">
        <f t="shared" si="147"/>
        <v>0</v>
      </c>
      <c r="P299" s="71"/>
      <c r="Q299" s="71">
        <f t="shared" ref="Q299:Q316" si="148">SUM(N299:P299)</f>
        <v>0</v>
      </c>
      <c r="R299" s="72"/>
      <c r="S299" s="71"/>
      <c r="T299" s="71"/>
      <c r="U299" s="71"/>
      <c r="V299" s="71">
        <f t="shared" ref="V299:V316" si="149">SUM(S299:U299)</f>
        <v>0</v>
      </c>
      <c r="W299" s="72"/>
      <c r="X299" s="71"/>
      <c r="Y299" s="71"/>
      <c r="Z299" s="71"/>
      <c r="AA299" s="71">
        <f t="shared" ref="AA299:AA316" si="150">SUM(X299:Z299)</f>
        <v>0</v>
      </c>
      <c r="AB299" s="72"/>
      <c r="AC299" s="71">
        <f t="shared" ref="AC299:AD316" si="151">INDEX($S299:$U299,1,MATCH(AC$8,$S$8:$U$8,0))-INDEX($X299:$Z299,1,MATCH(AC$8,$X$8:$Z$8,0))</f>
        <v>0</v>
      </c>
      <c r="AD299" s="71">
        <f t="shared" si="151"/>
        <v>0</v>
      </c>
      <c r="AE299" s="71"/>
      <c r="AF299" s="71">
        <f t="shared" ref="AF299:AF316" si="152">SUM(AC299:AE299)</f>
        <v>0</v>
      </c>
      <c r="AG299" s="72"/>
      <c r="AH299" s="71"/>
      <c r="AI299" s="71"/>
      <c r="AJ299" s="71"/>
      <c r="AK299" s="71">
        <f t="shared" ref="AK299:AK316" si="153">SUM(AH299:AJ299)</f>
        <v>0</v>
      </c>
      <c r="AL299" s="72"/>
      <c r="AM299" s="71"/>
      <c r="AN299" s="71"/>
      <c r="AO299" s="71"/>
      <c r="AP299" s="71">
        <f t="shared" ref="AP299:AP316" si="154">SUM(AM299:AO299)</f>
        <v>0</v>
      </c>
      <c r="AQ299" s="72"/>
      <c r="AR299" s="71"/>
      <c r="AS299" s="71"/>
      <c r="AT299" s="71"/>
      <c r="AU299" s="71">
        <f t="shared" ref="AU299:AU316" si="155">SUM(AR299:AT299)</f>
        <v>0</v>
      </c>
      <c r="AV299" s="72"/>
      <c r="AW299" s="71"/>
      <c r="AX299" s="71"/>
      <c r="AY299" s="71"/>
      <c r="AZ299" s="71">
        <f t="shared" ref="AZ299:AZ316" si="156">SUM(AW299:AY299)</f>
        <v>0</v>
      </c>
      <c r="BA299" s="72"/>
    </row>
    <row r="300" spans="1:53" s="43" customFormat="1" ht="12.25" hidden="1" customHeight="1">
      <c r="A300" s="141">
        <v>400</v>
      </c>
      <c r="B300" s="70" t="s">
        <v>123</v>
      </c>
      <c r="C300" s="70"/>
      <c r="D300" s="71"/>
      <c r="E300" s="71">
        <v>0</v>
      </c>
      <c r="F300" s="71"/>
      <c r="G300" s="71">
        <f t="shared" si="145"/>
        <v>0</v>
      </c>
      <c r="H300" s="72"/>
      <c r="I300" s="71"/>
      <c r="J300" s="71">
        <v>0</v>
      </c>
      <c r="K300" s="71"/>
      <c r="L300" s="71">
        <f t="shared" si="146"/>
        <v>0</v>
      </c>
      <c r="M300" s="72"/>
      <c r="N300" s="71">
        <f t="shared" si="147"/>
        <v>0</v>
      </c>
      <c r="O300" s="71">
        <f t="shared" si="147"/>
        <v>0</v>
      </c>
      <c r="P300" s="71"/>
      <c r="Q300" s="71">
        <f t="shared" si="148"/>
        <v>0</v>
      </c>
      <c r="R300" s="72"/>
      <c r="S300" s="71"/>
      <c r="T300" s="71">
        <v>0</v>
      </c>
      <c r="U300" s="71"/>
      <c r="V300" s="71">
        <f t="shared" si="149"/>
        <v>0</v>
      </c>
      <c r="W300" s="72"/>
      <c r="X300" s="71"/>
      <c r="Y300" s="71">
        <v>0</v>
      </c>
      <c r="Z300" s="71"/>
      <c r="AA300" s="71">
        <f t="shared" si="150"/>
        <v>0</v>
      </c>
      <c r="AB300" s="72"/>
      <c r="AC300" s="71">
        <f t="shared" si="151"/>
        <v>0</v>
      </c>
      <c r="AD300" s="71">
        <f t="shared" si="151"/>
        <v>0</v>
      </c>
      <c r="AE300" s="71"/>
      <c r="AF300" s="71">
        <f t="shared" si="152"/>
        <v>0</v>
      </c>
      <c r="AG300" s="72"/>
      <c r="AH300" s="71"/>
      <c r="AI300" s="71">
        <v>0</v>
      </c>
      <c r="AJ300" s="71"/>
      <c r="AK300" s="71">
        <f t="shared" si="153"/>
        <v>0</v>
      </c>
      <c r="AL300" s="72"/>
      <c r="AM300" s="71"/>
      <c r="AN300" s="71">
        <v>0</v>
      </c>
      <c r="AO300" s="71"/>
      <c r="AP300" s="71">
        <f t="shared" si="154"/>
        <v>0</v>
      </c>
      <c r="AQ300" s="72"/>
      <c r="AR300" s="71"/>
      <c r="AS300" s="71">
        <v>0</v>
      </c>
      <c r="AT300" s="71"/>
      <c r="AU300" s="71">
        <f t="shared" si="155"/>
        <v>0</v>
      </c>
      <c r="AV300" s="72"/>
      <c r="AW300" s="71"/>
      <c r="AX300" s="71">
        <v>0</v>
      </c>
      <c r="AY300" s="71"/>
      <c r="AZ300" s="71">
        <f t="shared" si="156"/>
        <v>0</v>
      </c>
      <c r="BA300" s="72"/>
    </row>
    <row r="301" spans="1:53" s="43" customFormat="1" ht="12.25" customHeight="1">
      <c r="A301" s="141">
        <v>410</v>
      </c>
      <c r="B301" s="70" t="s">
        <v>319</v>
      </c>
      <c r="C301" s="70"/>
      <c r="D301" s="71"/>
      <c r="E301" s="71">
        <v>24000</v>
      </c>
      <c r="F301" s="71"/>
      <c r="G301" s="71">
        <f t="shared" si="145"/>
        <v>24000</v>
      </c>
      <c r="H301" s="72"/>
      <c r="I301" s="71"/>
      <c r="J301" s="71">
        <v>4000</v>
      </c>
      <c r="K301" s="71"/>
      <c r="L301" s="71">
        <f t="shared" si="146"/>
        <v>4000</v>
      </c>
      <c r="M301" s="72"/>
      <c r="N301" s="71">
        <f t="shared" si="147"/>
        <v>0</v>
      </c>
      <c r="O301" s="71">
        <f t="shared" si="147"/>
        <v>20000</v>
      </c>
      <c r="P301" s="71"/>
      <c r="Q301" s="71">
        <f t="shared" si="148"/>
        <v>20000</v>
      </c>
      <c r="R301" s="72"/>
      <c r="S301" s="71"/>
      <c r="T301" s="71">
        <v>48000</v>
      </c>
      <c r="U301" s="71"/>
      <c r="V301" s="71">
        <f t="shared" si="149"/>
        <v>48000</v>
      </c>
      <c r="W301" s="72"/>
      <c r="X301" s="71"/>
      <c r="Y301" s="71">
        <v>36000</v>
      </c>
      <c r="Z301" s="71"/>
      <c r="AA301" s="71">
        <f t="shared" si="150"/>
        <v>36000</v>
      </c>
      <c r="AB301" s="72"/>
      <c r="AC301" s="71">
        <f t="shared" si="151"/>
        <v>0</v>
      </c>
      <c r="AD301" s="71">
        <f t="shared" si="151"/>
        <v>12000</v>
      </c>
      <c r="AE301" s="71"/>
      <c r="AF301" s="71">
        <f t="shared" si="152"/>
        <v>12000</v>
      </c>
      <c r="AG301" s="72"/>
      <c r="AH301" s="71"/>
      <c r="AI301" s="71">
        <v>43200</v>
      </c>
      <c r="AJ301" s="71"/>
      <c r="AK301" s="71">
        <f t="shared" si="153"/>
        <v>43200</v>
      </c>
      <c r="AL301" s="72"/>
      <c r="AM301" s="71"/>
      <c r="AN301" s="71">
        <v>51840</v>
      </c>
      <c r="AO301" s="71"/>
      <c r="AP301" s="71">
        <f t="shared" si="154"/>
        <v>51840</v>
      </c>
      <c r="AQ301" s="72"/>
      <c r="AR301" s="71"/>
      <c r="AS301" s="71">
        <v>62208</v>
      </c>
      <c r="AT301" s="71"/>
      <c r="AU301" s="71">
        <f t="shared" si="155"/>
        <v>62208</v>
      </c>
      <c r="AV301" s="72"/>
      <c r="AW301" s="71"/>
      <c r="AX301" s="71">
        <v>74649.600000000006</v>
      </c>
      <c r="AY301" s="71"/>
      <c r="AZ301" s="71">
        <f t="shared" si="156"/>
        <v>74649.600000000006</v>
      </c>
      <c r="BA301" s="72"/>
    </row>
    <row r="302" spans="1:53" s="43" customFormat="1" ht="12.25" hidden="1" customHeight="1">
      <c r="A302" s="141">
        <v>411</v>
      </c>
      <c r="B302" s="70" t="s">
        <v>320</v>
      </c>
      <c r="C302" s="70"/>
      <c r="D302" s="71"/>
      <c r="E302" s="71">
        <v>0</v>
      </c>
      <c r="F302" s="71"/>
      <c r="G302" s="71">
        <f t="shared" si="145"/>
        <v>0</v>
      </c>
      <c r="H302" s="72"/>
      <c r="I302" s="71"/>
      <c r="J302" s="71">
        <v>0</v>
      </c>
      <c r="K302" s="71"/>
      <c r="L302" s="71">
        <f t="shared" si="146"/>
        <v>0</v>
      </c>
      <c r="M302" s="72"/>
      <c r="N302" s="71">
        <f t="shared" si="147"/>
        <v>0</v>
      </c>
      <c r="O302" s="71">
        <f t="shared" si="147"/>
        <v>0</v>
      </c>
      <c r="P302" s="71"/>
      <c r="Q302" s="71">
        <f t="shared" si="148"/>
        <v>0</v>
      </c>
      <c r="R302" s="72"/>
      <c r="S302" s="71"/>
      <c r="T302" s="71">
        <v>0</v>
      </c>
      <c r="U302" s="71"/>
      <c r="V302" s="71">
        <f t="shared" si="149"/>
        <v>0</v>
      </c>
      <c r="W302" s="72"/>
      <c r="X302" s="71"/>
      <c r="Y302" s="71">
        <v>0</v>
      </c>
      <c r="Z302" s="71"/>
      <c r="AA302" s="71">
        <f t="shared" si="150"/>
        <v>0</v>
      </c>
      <c r="AB302" s="72"/>
      <c r="AC302" s="71">
        <f t="shared" si="151"/>
        <v>0</v>
      </c>
      <c r="AD302" s="71">
        <f t="shared" si="151"/>
        <v>0</v>
      </c>
      <c r="AE302" s="71"/>
      <c r="AF302" s="71">
        <f t="shared" si="152"/>
        <v>0</v>
      </c>
      <c r="AG302" s="72"/>
      <c r="AH302" s="71"/>
      <c r="AI302" s="71">
        <v>0</v>
      </c>
      <c r="AJ302" s="71"/>
      <c r="AK302" s="71">
        <f t="shared" si="153"/>
        <v>0</v>
      </c>
      <c r="AL302" s="72"/>
      <c r="AM302" s="71"/>
      <c r="AN302" s="71">
        <v>0</v>
      </c>
      <c r="AO302" s="71"/>
      <c r="AP302" s="71">
        <f t="shared" si="154"/>
        <v>0</v>
      </c>
      <c r="AQ302" s="72"/>
      <c r="AR302" s="71"/>
      <c r="AS302" s="71">
        <v>0</v>
      </c>
      <c r="AT302" s="71"/>
      <c r="AU302" s="71">
        <f t="shared" si="155"/>
        <v>0</v>
      </c>
      <c r="AV302" s="72"/>
      <c r="AW302" s="71"/>
      <c r="AX302" s="71">
        <v>0</v>
      </c>
      <c r="AY302" s="71"/>
      <c r="AZ302" s="71">
        <f t="shared" si="156"/>
        <v>0</v>
      </c>
      <c r="BA302" s="72"/>
    </row>
    <row r="303" spans="1:53" s="43" customFormat="1" ht="12.25" hidden="1" customHeight="1">
      <c r="A303" s="141">
        <v>420</v>
      </c>
      <c r="B303" s="70" t="s">
        <v>321</v>
      </c>
      <c r="C303" s="70"/>
      <c r="D303" s="71"/>
      <c r="E303" s="71">
        <v>0</v>
      </c>
      <c r="F303" s="71"/>
      <c r="G303" s="71">
        <f t="shared" si="145"/>
        <v>0</v>
      </c>
      <c r="H303" s="72"/>
      <c r="I303" s="71"/>
      <c r="J303" s="71">
        <v>0</v>
      </c>
      <c r="K303" s="71"/>
      <c r="L303" s="71">
        <f t="shared" si="146"/>
        <v>0</v>
      </c>
      <c r="M303" s="72"/>
      <c r="N303" s="71">
        <f t="shared" si="147"/>
        <v>0</v>
      </c>
      <c r="O303" s="71">
        <f t="shared" si="147"/>
        <v>0</v>
      </c>
      <c r="P303" s="71"/>
      <c r="Q303" s="71">
        <f t="shared" si="148"/>
        <v>0</v>
      </c>
      <c r="R303" s="72"/>
      <c r="S303" s="71"/>
      <c r="T303" s="71">
        <v>0</v>
      </c>
      <c r="U303" s="71"/>
      <c r="V303" s="71">
        <f t="shared" si="149"/>
        <v>0</v>
      </c>
      <c r="W303" s="72"/>
      <c r="X303" s="71"/>
      <c r="Y303" s="71">
        <v>0</v>
      </c>
      <c r="Z303" s="71"/>
      <c r="AA303" s="71">
        <f t="shared" si="150"/>
        <v>0</v>
      </c>
      <c r="AB303" s="72"/>
      <c r="AC303" s="71">
        <f t="shared" si="151"/>
        <v>0</v>
      </c>
      <c r="AD303" s="71">
        <f t="shared" si="151"/>
        <v>0</v>
      </c>
      <c r="AE303" s="71"/>
      <c r="AF303" s="71">
        <f t="shared" si="152"/>
        <v>0</v>
      </c>
      <c r="AG303" s="72"/>
      <c r="AH303" s="71"/>
      <c r="AI303" s="71">
        <v>0</v>
      </c>
      <c r="AJ303" s="71"/>
      <c r="AK303" s="71">
        <f t="shared" si="153"/>
        <v>0</v>
      </c>
      <c r="AL303" s="72"/>
      <c r="AM303" s="71"/>
      <c r="AN303" s="71">
        <v>0</v>
      </c>
      <c r="AO303" s="71"/>
      <c r="AP303" s="71">
        <f t="shared" si="154"/>
        <v>0</v>
      </c>
      <c r="AQ303" s="72"/>
      <c r="AR303" s="71"/>
      <c r="AS303" s="71">
        <v>0</v>
      </c>
      <c r="AT303" s="71"/>
      <c r="AU303" s="71">
        <f t="shared" si="155"/>
        <v>0</v>
      </c>
      <c r="AV303" s="72"/>
      <c r="AW303" s="71"/>
      <c r="AX303" s="71">
        <v>0</v>
      </c>
      <c r="AY303" s="71"/>
      <c r="AZ303" s="71">
        <f t="shared" si="156"/>
        <v>0</v>
      </c>
      <c r="BA303" s="72"/>
    </row>
    <row r="304" spans="1:53" s="43" customFormat="1" ht="12.25" customHeight="1">
      <c r="A304" s="141">
        <v>421</v>
      </c>
      <c r="B304" s="70" t="s">
        <v>322</v>
      </c>
      <c r="C304" s="70"/>
      <c r="D304" s="71"/>
      <c r="E304" s="71">
        <v>1800</v>
      </c>
      <c r="F304" s="71"/>
      <c r="G304" s="71">
        <f t="shared" si="145"/>
        <v>1800</v>
      </c>
      <c r="H304" s="72"/>
      <c r="I304" s="71"/>
      <c r="J304" s="71">
        <v>0</v>
      </c>
      <c r="K304" s="71"/>
      <c r="L304" s="71">
        <f t="shared" si="146"/>
        <v>0</v>
      </c>
      <c r="M304" s="72"/>
      <c r="N304" s="71">
        <f t="shared" si="147"/>
        <v>0</v>
      </c>
      <c r="O304" s="71">
        <f t="shared" si="147"/>
        <v>1800</v>
      </c>
      <c r="P304" s="71"/>
      <c r="Q304" s="71">
        <f t="shared" si="148"/>
        <v>1800</v>
      </c>
      <c r="R304" s="72"/>
      <c r="S304" s="71"/>
      <c r="T304" s="71">
        <v>4200</v>
      </c>
      <c r="U304" s="71"/>
      <c r="V304" s="71">
        <f t="shared" si="149"/>
        <v>4200</v>
      </c>
      <c r="W304" s="72"/>
      <c r="X304" s="71"/>
      <c r="Y304" s="71">
        <v>4200</v>
      </c>
      <c r="Z304" s="71"/>
      <c r="AA304" s="71">
        <f t="shared" si="150"/>
        <v>4200</v>
      </c>
      <c r="AB304" s="72"/>
      <c r="AC304" s="71">
        <f t="shared" si="151"/>
        <v>0</v>
      </c>
      <c r="AD304" s="71">
        <f t="shared" si="151"/>
        <v>0</v>
      </c>
      <c r="AE304" s="71"/>
      <c r="AF304" s="71">
        <f t="shared" si="152"/>
        <v>0</v>
      </c>
      <c r="AG304" s="72"/>
      <c r="AH304" s="71"/>
      <c r="AI304" s="71">
        <v>4800</v>
      </c>
      <c r="AJ304" s="71"/>
      <c r="AK304" s="71">
        <f t="shared" si="153"/>
        <v>4800</v>
      </c>
      <c r="AL304" s="72"/>
      <c r="AM304" s="71"/>
      <c r="AN304" s="71">
        <v>5280</v>
      </c>
      <c r="AO304" s="71"/>
      <c r="AP304" s="71">
        <f t="shared" si="154"/>
        <v>5280</v>
      </c>
      <c r="AQ304" s="72"/>
      <c r="AR304" s="71"/>
      <c r="AS304" s="71">
        <v>5808</v>
      </c>
      <c r="AT304" s="71"/>
      <c r="AU304" s="71">
        <f t="shared" si="155"/>
        <v>5808</v>
      </c>
      <c r="AV304" s="72"/>
      <c r="AW304" s="71"/>
      <c r="AX304" s="71">
        <v>6388.8</v>
      </c>
      <c r="AY304" s="71"/>
      <c r="AZ304" s="71">
        <f t="shared" si="156"/>
        <v>6388.8</v>
      </c>
      <c r="BA304" s="72"/>
    </row>
    <row r="305" spans="1:53" s="43" customFormat="1" ht="12.25" customHeight="1">
      <c r="A305" s="141">
        <v>422</v>
      </c>
      <c r="B305" s="70" t="s">
        <v>323</v>
      </c>
      <c r="C305" s="70"/>
      <c r="D305" s="71"/>
      <c r="E305" s="71">
        <v>24000</v>
      </c>
      <c r="F305" s="71"/>
      <c r="G305" s="71">
        <f t="shared" si="145"/>
        <v>24000</v>
      </c>
      <c r="H305" s="72"/>
      <c r="I305" s="71"/>
      <c r="J305" s="71">
        <v>0</v>
      </c>
      <c r="K305" s="71"/>
      <c r="L305" s="71">
        <f t="shared" si="146"/>
        <v>0</v>
      </c>
      <c r="M305" s="72"/>
      <c r="N305" s="71">
        <f t="shared" si="147"/>
        <v>0</v>
      </c>
      <c r="O305" s="71">
        <f t="shared" si="147"/>
        <v>24000</v>
      </c>
      <c r="P305" s="71"/>
      <c r="Q305" s="71">
        <f t="shared" si="148"/>
        <v>24000</v>
      </c>
      <c r="R305" s="72"/>
      <c r="S305" s="71"/>
      <c r="T305" s="71">
        <v>50400</v>
      </c>
      <c r="U305" s="71"/>
      <c r="V305" s="71">
        <f t="shared" si="149"/>
        <v>50400</v>
      </c>
      <c r="W305" s="72"/>
      <c r="X305" s="71"/>
      <c r="Y305" s="71">
        <v>24000</v>
      </c>
      <c r="Z305" s="71"/>
      <c r="AA305" s="71">
        <f t="shared" si="150"/>
        <v>24000</v>
      </c>
      <c r="AB305" s="72"/>
      <c r="AC305" s="71">
        <f t="shared" si="151"/>
        <v>0</v>
      </c>
      <c r="AD305" s="71">
        <f t="shared" si="151"/>
        <v>26400</v>
      </c>
      <c r="AE305" s="71"/>
      <c r="AF305" s="71">
        <f t="shared" si="152"/>
        <v>26400</v>
      </c>
      <c r="AG305" s="72"/>
      <c r="AH305" s="71"/>
      <c r="AI305" s="71">
        <v>28800</v>
      </c>
      <c r="AJ305" s="71"/>
      <c r="AK305" s="71">
        <f t="shared" si="153"/>
        <v>28800</v>
      </c>
      <c r="AL305" s="72"/>
      <c r="AM305" s="71"/>
      <c r="AN305" s="71">
        <v>34560</v>
      </c>
      <c r="AO305" s="71"/>
      <c r="AP305" s="71">
        <f t="shared" si="154"/>
        <v>34560</v>
      </c>
      <c r="AQ305" s="72"/>
      <c r="AR305" s="71"/>
      <c r="AS305" s="71">
        <v>41472</v>
      </c>
      <c r="AT305" s="71"/>
      <c r="AU305" s="71">
        <f t="shared" si="155"/>
        <v>41472</v>
      </c>
      <c r="AV305" s="72"/>
      <c r="AW305" s="71"/>
      <c r="AX305" s="71">
        <v>49766.400000000001</v>
      </c>
      <c r="AY305" s="71"/>
      <c r="AZ305" s="71">
        <f t="shared" si="156"/>
        <v>49766.400000000001</v>
      </c>
      <c r="BA305" s="72"/>
    </row>
    <row r="306" spans="1:53" s="43" customFormat="1" ht="12.25" customHeight="1">
      <c r="A306" s="141">
        <v>430</v>
      </c>
      <c r="B306" s="70" t="s">
        <v>324</v>
      </c>
      <c r="C306" s="70"/>
      <c r="D306" s="71"/>
      <c r="E306" s="71">
        <v>2000</v>
      </c>
      <c r="F306" s="71"/>
      <c r="G306" s="71">
        <f t="shared" si="145"/>
        <v>2000</v>
      </c>
      <c r="H306" s="72"/>
      <c r="I306" s="71"/>
      <c r="J306" s="71">
        <v>0</v>
      </c>
      <c r="K306" s="71"/>
      <c r="L306" s="71">
        <f t="shared" si="146"/>
        <v>0</v>
      </c>
      <c r="M306" s="72"/>
      <c r="N306" s="71">
        <f t="shared" si="147"/>
        <v>0</v>
      </c>
      <c r="O306" s="71">
        <f t="shared" si="147"/>
        <v>2000</v>
      </c>
      <c r="P306" s="71"/>
      <c r="Q306" s="71">
        <f t="shared" si="148"/>
        <v>2000</v>
      </c>
      <c r="R306" s="72"/>
      <c r="S306" s="71"/>
      <c r="T306" s="71">
        <v>5000</v>
      </c>
      <c r="U306" s="71"/>
      <c r="V306" s="71">
        <f t="shared" si="149"/>
        <v>5000</v>
      </c>
      <c r="W306" s="72"/>
      <c r="X306" s="71"/>
      <c r="Y306" s="71">
        <v>0</v>
      </c>
      <c r="Z306" s="71"/>
      <c r="AA306" s="71">
        <f t="shared" si="150"/>
        <v>0</v>
      </c>
      <c r="AB306" s="72"/>
      <c r="AC306" s="71">
        <f t="shared" si="151"/>
        <v>0</v>
      </c>
      <c r="AD306" s="71">
        <f t="shared" si="151"/>
        <v>5000</v>
      </c>
      <c r="AE306" s="71"/>
      <c r="AF306" s="71">
        <f t="shared" si="152"/>
        <v>5000</v>
      </c>
      <c r="AG306" s="72"/>
      <c r="AH306" s="71"/>
      <c r="AI306" s="71">
        <v>5000</v>
      </c>
      <c r="AJ306" s="71"/>
      <c r="AK306" s="71">
        <f t="shared" si="153"/>
        <v>5000</v>
      </c>
      <c r="AL306" s="72"/>
      <c r="AM306" s="71"/>
      <c r="AN306" s="71">
        <v>5000</v>
      </c>
      <c r="AO306" s="71"/>
      <c r="AP306" s="71">
        <f t="shared" si="154"/>
        <v>5000</v>
      </c>
      <c r="AQ306" s="72"/>
      <c r="AR306" s="71"/>
      <c r="AS306" s="71">
        <v>5000</v>
      </c>
      <c r="AT306" s="71"/>
      <c r="AU306" s="71">
        <f t="shared" si="155"/>
        <v>5000</v>
      </c>
      <c r="AV306" s="72"/>
      <c r="AW306" s="71"/>
      <c r="AX306" s="71">
        <v>5000</v>
      </c>
      <c r="AY306" s="71"/>
      <c r="AZ306" s="71">
        <f t="shared" si="156"/>
        <v>5000</v>
      </c>
      <c r="BA306" s="72"/>
    </row>
    <row r="307" spans="1:53" s="43" customFormat="1" ht="12.25" hidden="1" customHeight="1">
      <c r="A307" s="141">
        <v>431</v>
      </c>
      <c r="B307" s="70" t="s">
        <v>325</v>
      </c>
      <c r="C307" s="70"/>
      <c r="D307" s="71"/>
      <c r="E307" s="71">
        <v>0</v>
      </c>
      <c r="F307" s="71"/>
      <c r="G307" s="71">
        <f t="shared" si="145"/>
        <v>0</v>
      </c>
      <c r="H307" s="72"/>
      <c r="I307" s="71"/>
      <c r="J307" s="71">
        <v>0</v>
      </c>
      <c r="K307" s="71"/>
      <c r="L307" s="71">
        <f t="shared" si="146"/>
        <v>0</v>
      </c>
      <c r="M307" s="72"/>
      <c r="N307" s="71">
        <f t="shared" si="147"/>
        <v>0</v>
      </c>
      <c r="O307" s="71">
        <f t="shared" si="147"/>
        <v>0</v>
      </c>
      <c r="P307" s="71"/>
      <c r="Q307" s="71">
        <f t="shared" si="148"/>
        <v>0</v>
      </c>
      <c r="R307" s="72"/>
      <c r="S307" s="71"/>
      <c r="T307" s="71">
        <v>0</v>
      </c>
      <c r="U307" s="71"/>
      <c r="V307" s="71">
        <f t="shared" si="149"/>
        <v>0</v>
      </c>
      <c r="W307" s="72"/>
      <c r="X307" s="71"/>
      <c r="Y307" s="71">
        <v>0</v>
      </c>
      <c r="Z307" s="71"/>
      <c r="AA307" s="71">
        <f t="shared" si="150"/>
        <v>0</v>
      </c>
      <c r="AB307" s="72"/>
      <c r="AC307" s="71">
        <f t="shared" si="151"/>
        <v>0</v>
      </c>
      <c r="AD307" s="71">
        <f t="shared" si="151"/>
        <v>0</v>
      </c>
      <c r="AE307" s="71"/>
      <c r="AF307" s="71">
        <f t="shared" si="152"/>
        <v>0</v>
      </c>
      <c r="AG307" s="72"/>
      <c r="AH307" s="71"/>
      <c r="AI307" s="71">
        <v>0</v>
      </c>
      <c r="AJ307" s="71"/>
      <c r="AK307" s="71">
        <f t="shared" si="153"/>
        <v>0</v>
      </c>
      <c r="AL307" s="72"/>
      <c r="AM307" s="71"/>
      <c r="AN307" s="71">
        <v>0</v>
      </c>
      <c r="AO307" s="71"/>
      <c r="AP307" s="71">
        <f t="shared" si="154"/>
        <v>0</v>
      </c>
      <c r="AQ307" s="72"/>
      <c r="AR307" s="71"/>
      <c r="AS307" s="71">
        <v>0</v>
      </c>
      <c r="AT307" s="71"/>
      <c r="AU307" s="71">
        <f t="shared" si="155"/>
        <v>0</v>
      </c>
      <c r="AV307" s="72"/>
      <c r="AW307" s="71"/>
      <c r="AX307" s="71">
        <v>0</v>
      </c>
      <c r="AY307" s="71"/>
      <c r="AZ307" s="71">
        <f t="shared" si="156"/>
        <v>0</v>
      </c>
      <c r="BA307" s="72"/>
    </row>
    <row r="308" spans="1:53" s="43" customFormat="1" ht="12.25" hidden="1" customHeight="1">
      <c r="A308" s="141">
        <v>432</v>
      </c>
      <c r="B308" s="70" t="s">
        <v>326</v>
      </c>
      <c r="C308" s="70"/>
      <c r="D308" s="71"/>
      <c r="E308" s="71">
        <v>0</v>
      </c>
      <c r="F308" s="71"/>
      <c r="G308" s="71">
        <f t="shared" si="145"/>
        <v>0</v>
      </c>
      <c r="H308" s="72"/>
      <c r="I308" s="71"/>
      <c r="J308" s="71">
        <v>0</v>
      </c>
      <c r="K308" s="71"/>
      <c r="L308" s="71">
        <f t="shared" si="146"/>
        <v>0</v>
      </c>
      <c r="M308" s="72"/>
      <c r="N308" s="71">
        <f t="shared" si="147"/>
        <v>0</v>
      </c>
      <c r="O308" s="71">
        <f t="shared" si="147"/>
        <v>0</v>
      </c>
      <c r="P308" s="71"/>
      <c r="Q308" s="71">
        <f t="shared" si="148"/>
        <v>0</v>
      </c>
      <c r="R308" s="72"/>
      <c r="S308" s="71"/>
      <c r="T308" s="71">
        <v>0</v>
      </c>
      <c r="U308" s="71"/>
      <c r="V308" s="71">
        <f t="shared" si="149"/>
        <v>0</v>
      </c>
      <c r="W308" s="72"/>
      <c r="X308" s="71"/>
      <c r="Y308" s="71">
        <v>0</v>
      </c>
      <c r="Z308" s="71"/>
      <c r="AA308" s="71">
        <f t="shared" si="150"/>
        <v>0</v>
      </c>
      <c r="AB308" s="72"/>
      <c r="AC308" s="71">
        <f t="shared" si="151"/>
        <v>0</v>
      </c>
      <c r="AD308" s="71">
        <f t="shared" si="151"/>
        <v>0</v>
      </c>
      <c r="AE308" s="71"/>
      <c r="AF308" s="71">
        <f t="shared" si="152"/>
        <v>0</v>
      </c>
      <c r="AG308" s="72"/>
      <c r="AH308" s="71"/>
      <c r="AI308" s="71">
        <v>0</v>
      </c>
      <c r="AJ308" s="71"/>
      <c r="AK308" s="71">
        <f t="shared" si="153"/>
        <v>0</v>
      </c>
      <c r="AL308" s="72"/>
      <c r="AM308" s="71"/>
      <c r="AN308" s="71">
        <v>0</v>
      </c>
      <c r="AO308" s="71"/>
      <c r="AP308" s="71">
        <f t="shared" si="154"/>
        <v>0</v>
      </c>
      <c r="AQ308" s="72"/>
      <c r="AR308" s="71"/>
      <c r="AS308" s="71">
        <v>0</v>
      </c>
      <c r="AT308" s="71"/>
      <c r="AU308" s="71">
        <f t="shared" si="155"/>
        <v>0</v>
      </c>
      <c r="AV308" s="72"/>
      <c r="AW308" s="71"/>
      <c r="AX308" s="71">
        <v>0</v>
      </c>
      <c r="AY308" s="71"/>
      <c r="AZ308" s="71">
        <f t="shared" si="156"/>
        <v>0</v>
      </c>
      <c r="BA308" s="72"/>
    </row>
    <row r="309" spans="1:53" s="43" customFormat="1" ht="12.25" hidden="1" customHeight="1">
      <c r="A309" s="141">
        <v>440</v>
      </c>
      <c r="B309" s="70" t="s">
        <v>327</v>
      </c>
      <c r="C309" s="70"/>
      <c r="D309" s="71"/>
      <c r="E309" s="71">
        <v>0</v>
      </c>
      <c r="F309" s="71"/>
      <c r="G309" s="71">
        <f t="shared" si="145"/>
        <v>0</v>
      </c>
      <c r="H309" s="72"/>
      <c r="I309" s="71"/>
      <c r="J309" s="71">
        <v>3338</v>
      </c>
      <c r="K309" s="71"/>
      <c r="L309" s="71">
        <f t="shared" si="146"/>
        <v>3338</v>
      </c>
      <c r="M309" s="72"/>
      <c r="N309" s="71">
        <f t="shared" si="147"/>
        <v>0</v>
      </c>
      <c r="O309" s="71">
        <f t="shared" si="147"/>
        <v>-3338</v>
      </c>
      <c r="P309" s="71"/>
      <c r="Q309" s="71">
        <f t="shared" si="148"/>
        <v>-3338</v>
      </c>
      <c r="R309" s="72"/>
      <c r="S309" s="71"/>
      <c r="T309" s="71">
        <v>0</v>
      </c>
      <c r="U309" s="71"/>
      <c r="V309" s="71">
        <f t="shared" si="149"/>
        <v>0</v>
      </c>
      <c r="W309" s="72"/>
      <c r="X309" s="71"/>
      <c r="Y309" s="71">
        <v>0</v>
      </c>
      <c r="Z309" s="71"/>
      <c r="AA309" s="71">
        <f t="shared" si="150"/>
        <v>0</v>
      </c>
      <c r="AB309" s="72"/>
      <c r="AC309" s="71">
        <f t="shared" si="151"/>
        <v>0</v>
      </c>
      <c r="AD309" s="71">
        <f t="shared" si="151"/>
        <v>0</v>
      </c>
      <c r="AE309" s="71"/>
      <c r="AF309" s="71">
        <f t="shared" si="152"/>
        <v>0</v>
      </c>
      <c r="AG309" s="72"/>
      <c r="AH309" s="71"/>
      <c r="AI309" s="71">
        <v>0</v>
      </c>
      <c r="AJ309" s="71"/>
      <c r="AK309" s="71">
        <f t="shared" si="153"/>
        <v>0</v>
      </c>
      <c r="AL309" s="72"/>
      <c r="AM309" s="71"/>
      <c r="AN309" s="71">
        <v>0</v>
      </c>
      <c r="AO309" s="71"/>
      <c r="AP309" s="71">
        <f t="shared" si="154"/>
        <v>0</v>
      </c>
      <c r="AQ309" s="72"/>
      <c r="AR309" s="71"/>
      <c r="AS309" s="71">
        <v>0</v>
      </c>
      <c r="AT309" s="71"/>
      <c r="AU309" s="71">
        <f t="shared" si="155"/>
        <v>0</v>
      </c>
      <c r="AV309" s="72"/>
      <c r="AW309" s="71"/>
      <c r="AX309" s="71">
        <v>0</v>
      </c>
      <c r="AY309" s="71"/>
      <c r="AZ309" s="71">
        <f t="shared" si="156"/>
        <v>0</v>
      </c>
      <c r="BA309" s="72"/>
    </row>
    <row r="310" spans="1:53" s="43" customFormat="1" ht="12.25" customHeight="1">
      <c r="A310" s="141">
        <v>441</v>
      </c>
      <c r="B310" s="70" t="s">
        <v>328</v>
      </c>
      <c r="C310" s="70"/>
      <c r="D310" s="71"/>
      <c r="E310" s="71">
        <v>144000</v>
      </c>
      <c r="F310" s="71"/>
      <c r="G310" s="71">
        <f t="shared" si="145"/>
        <v>144000</v>
      </c>
      <c r="H310" s="72"/>
      <c r="I310" s="71"/>
      <c r="J310" s="71">
        <v>121140</v>
      </c>
      <c r="K310" s="71"/>
      <c r="L310" s="71">
        <f t="shared" si="146"/>
        <v>121140</v>
      </c>
      <c r="M310" s="72"/>
      <c r="N310" s="71">
        <f t="shared" si="147"/>
        <v>0</v>
      </c>
      <c r="O310" s="71">
        <f t="shared" si="147"/>
        <v>22860</v>
      </c>
      <c r="P310" s="71"/>
      <c r="Q310" s="71">
        <f t="shared" si="148"/>
        <v>22860</v>
      </c>
      <c r="R310" s="72"/>
      <c r="S310" s="71"/>
      <c r="T310" s="71">
        <v>492900.07642407401</v>
      </c>
      <c r="U310" s="71"/>
      <c r="V310" s="71">
        <f t="shared" si="149"/>
        <v>492900.07642407401</v>
      </c>
      <c r="W310" s="72"/>
      <c r="X310" s="71"/>
      <c r="Y310" s="71">
        <v>324480</v>
      </c>
      <c r="Z310" s="71"/>
      <c r="AA310" s="71">
        <f t="shared" si="150"/>
        <v>324480</v>
      </c>
      <c r="AB310" s="72"/>
      <c r="AC310" s="71">
        <f t="shared" si="151"/>
        <v>0</v>
      </c>
      <c r="AD310" s="71">
        <f t="shared" si="151"/>
        <v>168420.07642407401</v>
      </c>
      <c r="AE310" s="71"/>
      <c r="AF310" s="71">
        <f t="shared" si="152"/>
        <v>168420.07642407401</v>
      </c>
      <c r="AG310" s="72"/>
      <c r="AH310" s="71"/>
      <c r="AI310" s="71">
        <v>337452</v>
      </c>
      <c r="AJ310" s="71"/>
      <c r="AK310" s="71">
        <f t="shared" si="153"/>
        <v>337452</v>
      </c>
      <c r="AL310" s="72"/>
      <c r="AM310" s="71"/>
      <c r="AN310" s="71">
        <v>650000.15</v>
      </c>
      <c r="AO310" s="71"/>
      <c r="AP310" s="71">
        <f t="shared" si="154"/>
        <v>650000.15</v>
      </c>
      <c r="AQ310" s="72"/>
      <c r="AR310" s="71"/>
      <c r="AS310" s="71">
        <v>850000.15</v>
      </c>
      <c r="AT310" s="71"/>
      <c r="AU310" s="71">
        <f t="shared" si="155"/>
        <v>850000.15</v>
      </c>
      <c r="AV310" s="72"/>
      <c r="AW310" s="71"/>
      <c r="AX310" s="71">
        <v>1000000</v>
      </c>
      <c r="AY310" s="71"/>
      <c r="AZ310" s="71">
        <f t="shared" si="156"/>
        <v>1000000</v>
      </c>
      <c r="BA310" s="72"/>
    </row>
    <row r="311" spans="1:53" s="43" customFormat="1" ht="12.25" hidden="1" customHeight="1">
      <c r="A311" s="141">
        <v>442</v>
      </c>
      <c r="B311" s="70" t="s">
        <v>329</v>
      </c>
      <c r="C311" s="70"/>
      <c r="D311" s="71"/>
      <c r="E311" s="71">
        <v>0</v>
      </c>
      <c r="F311" s="71"/>
      <c r="G311" s="71">
        <f t="shared" si="145"/>
        <v>0</v>
      </c>
      <c r="H311" s="72"/>
      <c r="I311" s="71"/>
      <c r="J311" s="71">
        <v>0</v>
      </c>
      <c r="K311" s="71"/>
      <c r="L311" s="71">
        <f t="shared" si="146"/>
        <v>0</v>
      </c>
      <c r="M311" s="72"/>
      <c r="N311" s="71">
        <f t="shared" si="147"/>
        <v>0</v>
      </c>
      <c r="O311" s="71">
        <f t="shared" si="147"/>
        <v>0</v>
      </c>
      <c r="P311" s="71"/>
      <c r="Q311" s="71">
        <f t="shared" si="148"/>
        <v>0</v>
      </c>
      <c r="R311" s="72"/>
      <c r="S311" s="71"/>
      <c r="T311" s="71">
        <v>0</v>
      </c>
      <c r="U311" s="71"/>
      <c r="V311" s="71">
        <f t="shared" si="149"/>
        <v>0</v>
      </c>
      <c r="W311" s="72"/>
      <c r="X311" s="71"/>
      <c r="Y311" s="71">
        <v>0</v>
      </c>
      <c r="Z311" s="71"/>
      <c r="AA311" s="71">
        <f t="shared" si="150"/>
        <v>0</v>
      </c>
      <c r="AB311" s="72"/>
      <c r="AC311" s="71">
        <f t="shared" si="151"/>
        <v>0</v>
      </c>
      <c r="AD311" s="71">
        <f t="shared" si="151"/>
        <v>0</v>
      </c>
      <c r="AE311" s="71"/>
      <c r="AF311" s="71">
        <f t="shared" si="152"/>
        <v>0</v>
      </c>
      <c r="AG311" s="72"/>
      <c r="AH311" s="71"/>
      <c r="AI311" s="71">
        <v>0</v>
      </c>
      <c r="AJ311" s="71"/>
      <c r="AK311" s="71">
        <f t="shared" si="153"/>
        <v>0</v>
      </c>
      <c r="AL311" s="72"/>
      <c r="AM311" s="71"/>
      <c r="AN311" s="71">
        <v>0</v>
      </c>
      <c r="AO311" s="71"/>
      <c r="AP311" s="71">
        <f t="shared" si="154"/>
        <v>0</v>
      </c>
      <c r="AQ311" s="72"/>
      <c r="AR311" s="71"/>
      <c r="AS311" s="71">
        <v>0</v>
      </c>
      <c r="AT311" s="71"/>
      <c r="AU311" s="71">
        <f t="shared" si="155"/>
        <v>0</v>
      </c>
      <c r="AV311" s="72"/>
      <c r="AW311" s="71"/>
      <c r="AX311" s="71">
        <v>0</v>
      </c>
      <c r="AY311" s="71"/>
      <c r="AZ311" s="71">
        <f t="shared" si="156"/>
        <v>0</v>
      </c>
      <c r="BA311" s="72"/>
    </row>
    <row r="312" spans="1:53" s="43" customFormat="1" ht="12.25" customHeight="1">
      <c r="A312" s="141">
        <v>443</v>
      </c>
      <c r="B312" s="70" t="s">
        <v>330</v>
      </c>
      <c r="C312" s="70"/>
      <c r="D312" s="71"/>
      <c r="E312" s="71">
        <v>5700</v>
      </c>
      <c r="F312" s="71"/>
      <c r="G312" s="71">
        <f t="shared" si="145"/>
        <v>5700</v>
      </c>
      <c r="H312" s="72"/>
      <c r="I312" s="71"/>
      <c r="J312" s="71">
        <v>0</v>
      </c>
      <c r="K312" s="71"/>
      <c r="L312" s="71">
        <f t="shared" si="146"/>
        <v>0</v>
      </c>
      <c r="M312" s="72"/>
      <c r="N312" s="71">
        <f t="shared" si="147"/>
        <v>0</v>
      </c>
      <c r="O312" s="71">
        <f t="shared" si="147"/>
        <v>5700</v>
      </c>
      <c r="P312" s="71"/>
      <c r="Q312" s="71">
        <f t="shared" si="148"/>
        <v>5700</v>
      </c>
      <c r="R312" s="72"/>
      <c r="S312" s="71"/>
      <c r="T312" s="71">
        <v>12300</v>
      </c>
      <c r="U312" s="71"/>
      <c r="V312" s="71">
        <f t="shared" si="149"/>
        <v>12300</v>
      </c>
      <c r="W312" s="72"/>
      <c r="X312" s="71"/>
      <c r="Y312" s="71">
        <v>7600</v>
      </c>
      <c r="Z312" s="71"/>
      <c r="AA312" s="71">
        <f t="shared" si="150"/>
        <v>7600</v>
      </c>
      <c r="AB312" s="72"/>
      <c r="AC312" s="71">
        <f t="shared" si="151"/>
        <v>0</v>
      </c>
      <c r="AD312" s="71">
        <f t="shared" si="151"/>
        <v>4700</v>
      </c>
      <c r="AE312" s="71"/>
      <c r="AF312" s="71">
        <f t="shared" si="152"/>
        <v>4700</v>
      </c>
      <c r="AG312" s="72"/>
      <c r="AH312" s="71"/>
      <c r="AI312" s="71">
        <v>8500</v>
      </c>
      <c r="AJ312" s="71"/>
      <c r="AK312" s="71">
        <f t="shared" si="153"/>
        <v>8500</v>
      </c>
      <c r="AL312" s="72"/>
      <c r="AM312" s="71"/>
      <c r="AN312" s="71">
        <v>17650</v>
      </c>
      <c r="AO312" s="71"/>
      <c r="AP312" s="71">
        <f t="shared" si="154"/>
        <v>17650</v>
      </c>
      <c r="AQ312" s="72"/>
      <c r="AR312" s="71"/>
      <c r="AS312" s="71">
        <v>18650</v>
      </c>
      <c r="AT312" s="71"/>
      <c r="AU312" s="71">
        <f t="shared" si="155"/>
        <v>18650</v>
      </c>
      <c r="AV312" s="72"/>
      <c r="AW312" s="71"/>
      <c r="AX312" s="71">
        <v>19400</v>
      </c>
      <c r="AY312" s="71"/>
      <c r="AZ312" s="71">
        <f t="shared" si="156"/>
        <v>19400</v>
      </c>
      <c r="BA312" s="72"/>
    </row>
    <row r="313" spans="1:53" s="43" customFormat="1" ht="12.25" hidden="1" customHeight="1">
      <c r="A313" s="141">
        <v>444</v>
      </c>
      <c r="B313" s="70" t="s">
        <v>331</v>
      </c>
      <c r="C313" s="70"/>
      <c r="D313" s="71"/>
      <c r="E313" s="71">
        <v>0</v>
      </c>
      <c r="F313" s="71"/>
      <c r="G313" s="71">
        <f t="shared" si="145"/>
        <v>0</v>
      </c>
      <c r="H313" s="72"/>
      <c r="I313" s="71"/>
      <c r="J313" s="71">
        <v>0</v>
      </c>
      <c r="K313" s="71"/>
      <c r="L313" s="71">
        <f t="shared" si="146"/>
        <v>0</v>
      </c>
      <c r="M313" s="72"/>
      <c r="N313" s="71">
        <f t="shared" si="147"/>
        <v>0</v>
      </c>
      <c r="O313" s="71">
        <f t="shared" si="147"/>
        <v>0</v>
      </c>
      <c r="P313" s="71"/>
      <c r="Q313" s="71">
        <f t="shared" si="148"/>
        <v>0</v>
      </c>
      <c r="R313" s="72"/>
      <c r="S313" s="71"/>
      <c r="T313" s="71">
        <v>0</v>
      </c>
      <c r="U313" s="71"/>
      <c r="V313" s="71">
        <f t="shared" si="149"/>
        <v>0</v>
      </c>
      <c r="W313" s="72"/>
      <c r="X313" s="71"/>
      <c r="Y313" s="71">
        <v>0</v>
      </c>
      <c r="Z313" s="71"/>
      <c r="AA313" s="71">
        <f t="shared" si="150"/>
        <v>0</v>
      </c>
      <c r="AB313" s="72"/>
      <c r="AC313" s="71">
        <f t="shared" si="151"/>
        <v>0</v>
      </c>
      <c r="AD313" s="71">
        <f t="shared" si="151"/>
        <v>0</v>
      </c>
      <c r="AE313" s="71"/>
      <c r="AF313" s="71">
        <f t="shared" si="152"/>
        <v>0</v>
      </c>
      <c r="AG313" s="72"/>
      <c r="AH313" s="71"/>
      <c r="AI313" s="71">
        <v>0</v>
      </c>
      <c r="AJ313" s="71"/>
      <c r="AK313" s="71">
        <f t="shared" si="153"/>
        <v>0</v>
      </c>
      <c r="AL313" s="72"/>
      <c r="AM313" s="71"/>
      <c r="AN313" s="71">
        <v>0</v>
      </c>
      <c r="AO313" s="71"/>
      <c r="AP313" s="71">
        <f t="shared" si="154"/>
        <v>0</v>
      </c>
      <c r="AQ313" s="72"/>
      <c r="AR313" s="71"/>
      <c r="AS313" s="71">
        <v>0</v>
      </c>
      <c r="AT313" s="71"/>
      <c r="AU313" s="71">
        <f t="shared" si="155"/>
        <v>0</v>
      </c>
      <c r="AV313" s="72"/>
      <c r="AW313" s="71"/>
      <c r="AX313" s="71">
        <v>0</v>
      </c>
      <c r="AY313" s="71"/>
      <c r="AZ313" s="71">
        <f t="shared" si="156"/>
        <v>0</v>
      </c>
      <c r="BA313" s="72"/>
    </row>
    <row r="314" spans="1:53" s="43" customFormat="1" ht="12.25" hidden="1" customHeight="1">
      <c r="A314" s="141">
        <v>445</v>
      </c>
      <c r="B314" s="70" t="s">
        <v>332</v>
      </c>
      <c r="C314" s="70"/>
      <c r="D314" s="71"/>
      <c r="E314" s="71">
        <v>0</v>
      </c>
      <c r="F314" s="71"/>
      <c r="G314" s="71">
        <f t="shared" si="145"/>
        <v>0</v>
      </c>
      <c r="H314" s="72"/>
      <c r="I314" s="71"/>
      <c r="J314" s="71">
        <v>0</v>
      </c>
      <c r="K314" s="71"/>
      <c r="L314" s="71">
        <f t="shared" si="146"/>
        <v>0</v>
      </c>
      <c r="M314" s="72"/>
      <c r="N314" s="71">
        <f t="shared" si="147"/>
        <v>0</v>
      </c>
      <c r="O314" s="71">
        <f t="shared" si="147"/>
        <v>0</v>
      </c>
      <c r="P314" s="71"/>
      <c r="Q314" s="71">
        <f t="shared" si="148"/>
        <v>0</v>
      </c>
      <c r="R314" s="72"/>
      <c r="S314" s="71"/>
      <c r="T314" s="71">
        <v>0</v>
      </c>
      <c r="U314" s="71"/>
      <c r="V314" s="71">
        <f t="shared" si="149"/>
        <v>0</v>
      </c>
      <c r="W314" s="72"/>
      <c r="X314" s="71"/>
      <c r="Y314" s="71">
        <v>0</v>
      </c>
      <c r="Z314" s="71"/>
      <c r="AA314" s="71">
        <f t="shared" si="150"/>
        <v>0</v>
      </c>
      <c r="AB314" s="72"/>
      <c r="AC314" s="71">
        <f t="shared" si="151"/>
        <v>0</v>
      </c>
      <c r="AD314" s="71">
        <f t="shared" si="151"/>
        <v>0</v>
      </c>
      <c r="AE314" s="71"/>
      <c r="AF314" s="71">
        <f t="shared" si="152"/>
        <v>0</v>
      </c>
      <c r="AG314" s="72"/>
      <c r="AH314" s="71"/>
      <c r="AI314" s="71">
        <v>0</v>
      </c>
      <c r="AJ314" s="71"/>
      <c r="AK314" s="71">
        <f t="shared" si="153"/>
        <v>0</v>
      </c>
      <c r="AL314" s="72"/>
      <c r="AM314" s="71"/>
      <c r="AN314" s="71">
        <v>0</v>
      </c>
      <c r="AO314" s="71"/>
      <c r="AP314" s="71">
        <f t="shared" si="154"/>
        <v>0</v>
      </c>
      <c r="AQ314" s="72"/>
      <c r="AR314" s="71"/>
      <c r="AS314" s="71">
        <v>0</v>
      </c>
      <c r="AT314" s="71"/>
      <c r="AU314" s="71">
        <f t="shared" si="155"/>
        <v>0</v>
      </c>
      <c r="AV314" s="72"/>
      <c r="AW314" s="71"/>
      <c r="AX314" s="71">
        <v>0</v>
      </c>
      <c r="AY314" s="71"/>
      <c r="AZ314" s="71">
        <f t="shared" si="156"/>
        <v>0</v>
      </c>
      <c r="BA314" s="72"/>
    </row>
    <row r="315" spans="1:53" s="43" customFormat="1" ht="12.25" hidden="1" customHeight="1">
      <c r="A315" s="141">
        <v>450</v>
      </c>
      <c r="B315" s="70" t="s">
        <v>333</v>
      </c>
      <c r="C315" s="70"/>
      <c r="D315" s="71"/>
      <c r="E315" s="71">
        <v>0</v>
      </c>
      <c r="F315" s="71"/>
      <c r="G315" s="71">
        <f t="shared" si="145"/>
        <v>0</v>
      </c>
      <c r="H315" s="72"/>
      <c r="I315" s="71"/>
      <c r="J315" s="71">
        <v>0</v>
      </c>
      <c r="K315" s="71"/>
      <c r="L315" s="71">
        <f t="shared" si="146"/>
        <v>0</v>
      </c>
      <c r="M315" s="72"/>
      <c r="N315" s="71">
        <f t="shared" si="147"/>
        <v>0</v>
      </c>
      <c r="O315" s="71">
        <f t="shared" si="147"/>
        <v>0</v>
      </c>
      <c r="P315" s="71"/>
      <c r="Q315" s="71">
        <f t="shared" si="148"/>
        <v>0</v>
      </c>
      <c r="R315" s="72"/>
      <c r="S315" s="71"/>
      <c r="T315" s="71">
        <v>0</v>
      </c>
      <c r="U315" s="71"/>
      <c r="V315" s="71">
        <f t="shared" si="149"/>
        <v>0</v>
      </c>
      <c r="W315" s="72"/>
      <c r="X315" s="71"/>
      <c r="Y315" s="71">
        <v>0</v>
      </c>
      <c r="Z315" s="71"/>
      <c r="AA315" s="71">
        <f t="shared" si="150"/>
        <v>0</v>
      </c>
      <c r="AB315" s="72"/>
      <c r="AC315" s="71">
        <f t="shared" si="151"/>
        <v>0</v>
      </c>
      <c r="AD315" s="71">
        <f t="shared" si="151"/>
        <v>0</v>
      </c>
      <c r="AE315" s="71"/>
      <c r="AF315" s="71">
        <f t="shared" si="152"/>
        <v>0</v>
      </c>
      <c r="AG315" s="72"/>
      <c r="AH315" s="71"/>
      <c r="AI315" s="71">
        <v>0</v>
      </c>
      <c r="AJ315" s="71"/>
      <c r="AK315" s="71">
        <f t="shared" si="153"/>
        <v>0</v>
      </c>
      <c r="AL315" s="72"/>
      <c r="AM315" s="71"/>
      <c r="AN315" s="71">
        <v>0</v>
      </c>
      <c r="AO315" s="71"/>
      <c r="AP315" s="71">
        <f t="shared" si="154"/>
        <v>0</v>
      </c>
      <c r="AQ315" s="72"/>
      <c r="AR315" s="71"/>
      <c r="AS315" s="71">
        <v>0</v>
      </c>
      <c r="AT315" s="71"/>
      <c r="AU315" s="71">
        <f t="shared" si="155"/>
        <v>0</v>
      </c>
      <c r="AV315" s="72"/>
      <c r="AW315" s="71"/>
      <c r="AX315" s="71">
        <v>0</v>
      </c>
      <c r="AY315" s="71"/>
      <c r="AZ315" s="71">
        <f t="shared" si="156"/>
        <v>0</v>
      </c>
      <c r="BA315" s="72"/>
    </row>
    <row r="316" spans="1:53" s="43" customFormat="1" ht="12.25" hidden="1" customHeight="1">
      <c r="A316" s="141">
        <v>490</v>
      </c>
      <c r="B316" s="70" t="s">
        <v>334</v>
      </c>
      <c r="C316" s="70"/>
      <c r="D316" s="71"/>
      <c r="E316" s="71">
        <v>0</v>
      </c>
      <c r="F316" s="71"/>
      <c r="G316" s="71">
        <f t="shared" si="145"/>
        <v>0</v>
      </c>
      <c r="H316" s="72"/>
      <c r="I316" s="71"/>
      <c r="J316" s="71">
        <v>0</v>
      </c>
      <c r="K316" s="71"/>
      <c r="L316" s="71">
        <f t="shared" si="146"/>
        <v>0</v>
      </c>
      <c r="M316" s="72"/>
      <c r="N316" s="71">
        <f t="shared" si="147"/>
        <v>0</v>
      </c>
      <c r="O316" s="71">
        <f t="shared" si="147"/>
        <v>0</v>
      </c>
      <c r="P316" s="71"/>
      <c r="Q316" s="71">
        <f t="shared" si="148"/>
        <v>0</v>
      </c>
      <c r="R316" s="72"/>
      <c r="S316" s="71"/>
      <c r="T316" s="71">
        <v>0</v>
      </c>
      <c r="U316" s="71"/>
      <c r="V316" s="71">
        <f t="shared" si="149"/>
        <v>0</v>
      </c>
      <c r="W316" s="72"/>
      <c r="X316" s="71"/>
      <c r="Y316" s="71">
        <v>0</v>
      </c>
      <c r="Z316" s="71"/>
      <c r="AA316" s="71">
        <f t="shared" si="150"/>
        <v>0</v>
      </c>
      <c r="AB316" s="72"/>
      <c r="AC316" s="71">
        <f t="shared" si="151"/>
        <v>0</v>
      </c>
      <c r="AD316" s="71">
        <f t="shared" si="151"/>
        <v>0</v>
      </c>
      <c r="AE316" s="71"/>
      <c r="AF316" s="71">
        <f t="shared" si="152"/>
        <v>0</v>
      </c>
      <c r="AG316" s="72"/>
      <c r="AH316" s="71"/>
      <c r="AI316" s="71">
        <v>0</v>
      </c>
      <c r="AJ316" s="71"/>
      <c r="AK316" s="71">
        <f t="shared" si="153"/>
        <v>0</v>
      </c>
      <c r="AL316" s="72"/>
      <c r="AM316" s="71"/>
      <c r="AN316" s="71">
        <v>0</v>
      </c>
      <c r="AO316" s="71"/>
      <c r="AP316" s="71">
        <f t="shared" si="154"/>
        <v>0</v>
      </c>
      <c r="AQ316" s="72"/>
      <c r="AR316" s="71"/>
      <c r="AS316" s="71">
        <v>0</v>
      </c>
      <c r="AT316" s="71"/>
      <c r="AU316" s="71">
        <f t="shared" si="155"/>
        <v>0</v>
      </c>
      <c r="AV316" s="72"/>
      <c r="AW316" s="71"/>
      <c r="AX316" s="71">
        <v>0</v>
      </c>
      <c r="AY316" s="71"/>
      <c r="AZ316" s="71">
        <f t="shared" si="156"/>
        <v>0</v>
      </c>
      <c r="BA316" s="72"/>
    </row>
    <row r="317" spans="1:53" s="43" customFormat="1" ht="12.25" hidden="1" customHeight="1">
      <c r="A317" s="141"/>
      <c r="B317" s="70"/>
      <c r="C317" s="70"/>
      <c r="D317" s="71"/>
      <c r="E317" s="71"/>
      <c r="F317" s="71"/>
      <c r="G317" s="71"/>
      <c r="H317" s="72"/>
      <c r="I317" s="71"/>
      <c r="J317" s="71"/>
      <c r="K317" s="71"/>
      <c r="L317" s="71"/>
      <c r="M317" s="72"/>
      <c r="N317" s="71"/>
      <c r="O317" s="71"/>
      <c r="P317" s="71"/>
      <c r="Q317" s="71"/>
      <c r="R317" s="72"/>
      <c r="S317" s="71"/>
      <c r="T317" s="71"/>
      <c r="U317" s="71"/>
      <c r="V317" s="71"/>
      <c r="W317" s="72"/>
      <c r="X317" s="71"/>
      <c r="Y317" s="71"/>
      <c r="Z317" s="71"/>
      <c r="AA317" s="71"/>
      <c r="AB317" s="72"/>
      <c r="AC317" s="71"/>
      <c r="AD317" s="71"/>
      <c r="AE317" s="71"/>
      <c r="AF317" s="71"/>
      <c r="AG317" s="72"/>
      <c r="AH317" s="71"/>
      <c r="AI317" s="71"/>
      <c r="AJ317" s="71"/>
      <c r="AK317" s="71"/>
      <c r="AL317" s="72"/>
      <c r="AM317" s="71"/>
      <c r="AN317" s="71"/>
      <c r="AO317" s="71"/>
      <c r="AP317" s="71"/>
      <c r="AQ317" s="72"/>
      <c r="AR317" s="71"/>
      <c r="AS317" s="71"/>
      <c r="AT317" s="71"/>
      <c r="AU317" s="71"/>
      <c r="AV317" s="72"/>
      <c r="AW317" s="71"/>
      <c r="AX317" s="71"/>
      <c r="AY317" s="71"/>
      <c r="AZ317" s="71"/>
      <c r="BA317" s="72"/>
    </row>
    <row r="318" spans="1:53" s="44" customFormat="1" ht="12.25" customHeight="1">
      <c r="A318" s="52"/>
      <c r="B318" s="130" t="s">
        <v>479</v>
      </c>
      <c r="C318" s="130"/>
      <c r="D318" s="73">
        <f>SUM(D299:D317)</f>
        <v>0</v>
      </c>
      <c r="E318" s="73">
        <f>SUM(E299:E317)</f>
        <v>201500</v>
      </c>
      <c r="F318" s="73"/>
      <c r="G318" s="73">
        <f>SUM(D318:F318)</f>
        <v>201500</v>
      </c>
      <c r="H318" s="74"/>
      <c r="I318" s="73">
        <f>SUM(I299:I317)</f>
        <v>0</v>
      </c>
      <c r="J318" s="73">
        <f>SUM(J299:J317)</f>
        <v>128478</v>
      </c>
      <c r="K318" s="73"/>
      <c r="L318" s="73">
        <f>SUM(I318:K318)</f>
        <v>128478</v>
      </c>
      <c r="M318" s="74"/>
      <c r="N318" s="73">
        <f>INDEX($D318:$F318,1,MATCH(N$8,$D$8:$F$8,0))-INDEX($I318:$K318,1,MATCH(N$8,$I$8:$K$8,0))</f>
        <v>0</v>
      </c>
      <c r="O318" s="73">
        <f>INDEX($D318:$F318,1,MATCH(O$8,$D$8:$F$8,0))-INDEX($I318:$K318,1,MATCH(O$8,$I$8:$K$8,0))</f>
        <v>73022</v>
      </c>
      <c r="P318" s="73"/>
      <c r="Q318" s="73">
        <f>SUM(N318:P318)</f>
        <v>73022</v>
      </c>
      <c r="R318" s="74"/>
      <c r="S318" s="73">
        <f>SUM(S299:S317)</f>
        <v>0</v>
      </c>
      <c r="T318" s="73">
        <f>SUM(T299:T317)</f>
        <v>612800.07642407401</v>
      </c>
      <c r="U318" s="73"/>
      <c r="V318" s="73">
        <f>SUM(S318:U318)</f>
        <v>612800.07642407401</v>
      </c>
      <c r="W318" s="74"/>
      <c r="X318" s="73">
        <f>SUM(X299:X317)</f>
        <v>0</v>
      </c>
      <c r="Y318" s="73">
        <f>SUM(Y299:Y317)</f>
        <v>396280</v>
      </c>
      <c r="Z318" s="73"/>
      <c r="AA318" s="73">
        <f>SUM(X318:Z318)</f>
        <v>396280</v>
      </c>
      <c r="AB318" s="74"/>
      <c r="AC318" s="73">
        <f>INDEX($S318:$U318,1,MATCH(AC$8,$S$8:$U$8,0))-INDEX($X318:$Z318,1,MATCH(AC$8,$X$8:$Z$8,0))</f>
        <v>0</v>
      </c>
      <c r="AD318" s="73">
        <f>INDEX($S318:$U318,1,MATCH(AD$8,$S$8:$U$8,0))-INDEX($X318:$Z318,1,MATCH(AD$8,$X$8:$Z$8,0))</f>
        <v>216520.07642407401</v>
      </c>
      <c r="AE318" s="73"/>
      <c r="AF318" s="73">
        <f>SUM(AC318:AE318)</f>
        <v>216520.07642407401</v>
      </c>
      <c r="AG318" s="74"/>
      <c r="AH318" s="73">
        <f>SUM(AH299:AH317)</f>
        <v>0</v>
      </c>
      <c r="AI318" s="73">
        <f>SUM(AI299:AI317)</f>
        <v>427752</v>
      </c>
      <c r="AJ318" s="73"/>
      <c r="AK318" s="73">
        <f>SUM(AH318:AJ318)</f>
        <v>427752</v>
      </c>
      <c r="AL318" s="74"/>
      <c r="AM318" s="73">
        <f>SUM(AM299:AM317)</f>
        <v>0</v>
      </c>
      <c r="AN318" s="73">
        <f>SUM(AN299:AN317)</f>
        <v>764330.15</v>
      </c>
      <c r="AO318" s="73"/>
      <c r="AP318" s="73">
        <f>SUM(AM318:AO318)</f>
        <v>764330.15</v>
      </c>
      <c r="AQ318" s="74"/>
      <c r="AR318" s="73">
        <f>SUM(AR299:AR317)</f>
        <v>0</v>
      </c>
      <c r="AS318" s="73">
        <f>SUM(AS299:AS317)</f>
        <v>983138.15</v>
      </c>
      <c r="AT318" s="73"/>
      <c r="AU318" s="73">
        <f>SUM(AR318:AT318)</f>
        <v>983138.15</v>
      </c>
      <c r="AV318" s="74"/>
      <c r="AW318" s="73">
        <f>SUM(AW299:AW317)</f>
        <v>0</v>
      </c>
      <c r="AX318" s="73">
        <f>SUM(AX299:AX317)</f>
        <v>1155204.8</v>
      </c>
      <c r="AY318" s="73"/>
      <c r="AZ318" s="73">
        <f>SUM(AW318:AY318)</f>
        <v>1155204.8</v>
      </c>
      <c r="BA318" s="74"/>
    </row>
    <row r="319" spans="1:53" s="44" customFormat="1" ht="12.25" customHeight="1">
      <c r="A319" s="52"/>
      <c r="B319" s="75"/>
      <c r="C319" s="75"/>
      <c r="D319" s="71"/>
      <c r="E319" s="71"/>
      <c r="F319" s="71"/>
      <c r="G319" s="71"/>
      <c r="H319" s="72"/>
      <c r="I319" s="71"/>
      <c r="J319" s="71"/>
      <c r="K319" s="71"/>
      <c r="L319" s="71"/>
      <c r="M319" s="72"/>
      <c r="N319" s="71"/>
      <c r="O319" s="71"/>
      <c r="P319" s="71"/>
      <c r="Q319" s="71"/>
      <c r="R319" s="72"/>
      <c r="S319" s="71"/>
      <c r="T319" s="71"/>
      <c r="U319" s="71"/>
      <c r="V319" s="71"/>
      <c r="W319" s="72"/>
      <c r="X319" s="71"/>
      <c r="Y319" s="71"/>
      <c r="Z319" s="71"/>
      <c r="AA319" s="71"/>
      <c r="AB319" s="72"/>
      <c r="AC319" s="71"/>
      <c r="AD319" s="71"/>
      <c r="AE319" s="71"/>
      <c r="AF319" s="71"/>
      <c r="AG319" s="72"/>
      <c r="AH319" s="71"/>
      <c r="AI319" s="71"/>
      <c r="AJ319" s="71"/>
      <c r="AK319" s="71"/>
      <c r="AL319" s="72"/>
      <c r="AM319" s="71"/>
      <c r="AN319" s="71"/>
      <c r="AO319" s="71"/>
      <c r="AP319" s="71"/>
      <c r="AQ319" s="72"/>
      <c r="AR319" s="71"/>
      <c r="AS319" s="71"/>
      <c r="AT319" s="71"/>
      <c r="AU319" s="71"/>
      <c r="AV319" s="72"/>
      <c r="AW319" s="71"/>
      <c r="AX319" s="71"/>
      <c r="AY319" s="71"/>
      <c r="AZ319" s="71"/>
      <c r="BA319" s="72"/>
    </row>
    <row r="320" spans="1:53" s="43" customFormat="1" ht="12.25" customHeight="1">
      <c r="A320" s="130" t="s">
        <v>124</v>
      </c>
      <c r="D320" s="71"/>
      <c r="E320" s="71"/>
      <c r="F320" s="71"/>
      <c r="G320" s="71"/>
      <c r="H320" s="72"/>
      <c r="I320" s="71"/>
      <c r="J320" s="71"/>
      <c r="K320" s="71"/>
      <c r="L320" s="71"/>
      <c r="M320" s="72"/>
      <c r="N320" s="71"/>
      <c r="O320" s="71"/>
      <c r="P320" s="71"/>
      <c r="Q320" s="71"/>
      <c r="R320" s="72"/>
      <c r="S320" s="71"/>
      <c r="T320" s="71"/>
      <c r="U320" s="71"/>
      <c r="V320" s="71"/>
      <c r="W320" s="72"/>
      <c r="X320" s="71"/>
      <c r="Y320" s="71"/>
      <c r="Z320" s="71"/>
      <c r="AA320" s="71"/>
      <c r="AB320" s="72"/>
      <c r="AC320" s="71"/>
      <c r="AD320" s="71"/>
      <c r="AE320" s="71"/>
      <c r="AF320" s="71"/>
      <c r="AG320" s="72"/>
      <c r="AH320" s="71"/>
      <c r="AI320" s="71"/>
      <c r="AJ320" s="71"/>
      <c r="AK320" s="71"/>
      <c r="AL320" s="72"/>
      <c r="AM320" s="71"/>
      <c r="AN320" s="71"/>
      <c r="AO320" s="71"/>
      <c r="AP320" s="71"/>
      <c r="AQ320" s="72"/>
      <c r="AR320" s="71"/>
      <c r="AS320" s="71"/>
      <c r="AT320" s="71"/>
      <c r="AU320" s="71"/>
      <c r="AV320" s="72"/>
      <c r="AW320" s="71"/>
      <c r="AX320" s="71"/>
      <c r="AY320" s="71"/>
      <c r="AZ320" s="71"/>
      <c r="BA320" s="72"/>
    </row>
    <row r="321" spans="1:53" s="43" customFormat="1" ht="12.25" hidden="1" customHeight="1">
      <c r="A321" s="141" t="s">
        <v>25</v>
      </c>
      <c r="B321" s="70"/>
      <c r="C321" s="70"/>
      <c r="D321" s="71"/>
      <c r="E321" s="71"/>
      <c r="F321" s="71"/>
      <c r="G321" s="71">
        <f t="shared" ref="G321:G350" si="157">SUM(D321:F321)</f>
        <v>0</v>
      </c>
      <c r="H321" s="72"/>
      <c r="I321" s="71"/>
      <c r="J321" s="71"/>
      <c r="K321" s="71"/>
      <c r="L321" s="71">
        <f t="shared" ref="L321:L350" si="158">SUM(I321:K321)</f>
        <v>0</v>
      </c>
      <c r="M321" s="72"/>
      <c r="N321" s="71">
        <f t="shared" ref="N321:O350" si="159">INDEX($D321:$F321,1,MATCH(N$8,$D$8:$F$8,0))-INDEX($I321:$K321,1,MATCH(N$8,$I$8:$K$8,0))</f>
        <v>0</v>
      </c>
      <c r="O321" s="71">
        <f t="shared" si="159"/>
        <v>0</v>
      </c>
      <c r="P321" s="71"/>
      <c r="Q321" s="71">
        <f t="shared" ref="Q321:Q350" si="160">SUM(N321:P321)</f>
        <v>0</v>
      </c>
      <c r="R321" s="72"/>
      <c r="S321" s="71"/>
      <c r="T321" s="71"/>
      <c r="U321" s="71"/>
      <c r="V321" s="71">
        <f t="shared" ref="V321:V350" si="161">SUM(S321:U321)</f>
        <v>0</v>
      </c>
      <c r="W321" s="72"/>
      <c r="X321" s="71"/>
      <c r="Y321" s="71"/>
      <c r="Z321" s="71"/>
      <c r="AA321" s="71">
        <f t="shared" ref="AA321:AA350" si="162">SUM(X321:Z321)</f>
        <v>0</v>
      </c>
      <c r="AB321" s="72"/>
      <c r="AC321" s="71">
        <f t="shared" ref="AC321:AD350" si="163">INDEX($S321:$U321,1,MATCH(AC$8,$S$8:$U$8,0))-INDEX($X321:$Z321,1,MATCH(AC$8,$X$8:$Z$8,0))</f>
        <v>0</v>
      </c>
      <c r="AD321" s="71">
        <f t="shared" si="163"/>
        <v>0</v>
      </c>
      <c r="AE321" s="71"/>
      <c r="AF321" s="71">
        <f t="shared" ref="AF321:AF350" si="164">SUM(AC321:AE321)</f>
        <v>0</v>
      </c>
      <c r="AG321" s="72"/>
      <c r="AH321" s="71"/>
      <c r="AI321" s="71"/>
      <c r="AJ321" s="71"/>
      <c r="AK321" s="71">
        <f t="shared" ref="AK321:AK350" si="165">SUM(AH321:AJ321)</f>
        <v>0</v>
      </c>
      <c r="AL321" s="72"/>
      <c r="AM321" s="71"/>
      <c r="AN321" s="71"/>
      <c r="AO321" s="71"/>
      <c r="AP321" s="71">
        <f t="shared" ref="AP321:AP350" si="166">SUM(AM321:AO321)</f>
        <v>0</v>
      </c>
      <c r="AQ321" s="72"/>
      <c r="AR321" s="71"/>
      <c r="AS321" s="71"/>
      <c r="AT321" s="71"/>
      <c r="AU321" s="71">
        <f t="shared" ref="AU321:AU350" si="167">SUM(AR321:AT321)</f>
        <v>0</v>
      </c>
      <c r="AV321" s="72"/>
      <c r="AW321" s="71"/>
      <c r="AX321" s="71"/>
      <c r="AY321" s="71"/>
      <c r="AZ321" s="71">
        <f t="shared" ref="AZ321:AZ350" si="168">SUM(AW321:AY321)</f>
        <v>0</v>
      </c>
      <c r="BA321" s="72"/>
    </row>
    <row r="322" spans="1:53" s="43" customFormat="1" ht="12.25" hidden="1" customHeight="1">
      <c r="A322" s="141">
        <v>500</v>
      </c>
      <c r="B322" s="70" t="s">
        <v>124</v>
      </c>
      <c r="C322" s="70"/>
      <c r="D322" s="71"/>
      <c r="E322" s="71">
        <v>0</v>
      </c>
      <c r="F322" s="71"/>
      <c r="G322" s="71">
        <f t="shared" si="157"/>
        <v>0</v>
      </c>
      <c r="H322" s="72"/>
      <c r="I322" s="71"/>
      <c r="J322" s="71">
        <v>0</v>
      </c>
      <c r="K322" s="71"/>
      <c r="L322" s="71">
        <f t="shared" si="158"/>
        <v>0</v>
      </c>
      <c r="M322" s="72"/>
      <c r="N322" s="71">
        <f t="shared" si="159"/>
        <v>0</v>
      </c>
      <c r="O322" s="71">
        <f t="shared" si="159"/>
        <v>0</v>
      </c>
      <c r="P322" s="71"/>
      <c r="Q322" s="71">
        <f t="shared" si="160"/>
        <v>0</v>
      </c>
      <c r="R322" s="72"/>
      <c r="S322" s="71"/>
      <c r="T322" s="71">
        <v>0</v>
      </c>
      <c r="U322" s="71"/>
      <c r="V322" s="71">
        <f t="shared" si="161"/>
        <v>0</v>
      </c>
      <c r="W322" s="72"/>
      <c r="X322" s="71"/>
      <c r="Y322" s="71">
        <v>0</v>
      </c>
      <c r="Z322" s="71"/>
      <c r="AA322" s="71">
        <f t="shared" si="162"/>
        <v>0</v>
      </c>
      <c r="AB322" s="72"/>
      <c r="AC322" s="71">
        <f t="shared" si="163"/>
        <v>0</v>
      </c>
      <c r="AD322" s="71">
        <f t="shared" si="163"/>
        <v>0</v>
      </c>
      <c r="AE322" s="71"/>
      <c r="AF322" s="71">
        <f t="shared" si="164"/>
        <v>0</v>
      </c>
      <c r="AG322" s="72"/>
      <c r="AH322" s="71"/>
      <c r="AI322" s="71">
        <v>0</v>
      </c>
      <c r="AJ322" s="71"/>
      <c r="AK322" s="71">
        <f t="shared" si="165"/>
        <v>0</v>
      </c>
      <c r="AL322" s="72"/>
      <c r="AM322" s="71"/>
      <c r="AN322" s="71">
        <v>0</v>
      </c>
      <c r="AO322" s="71"/>
      <c r="AP322" s="71">
        <f t="shared" si="166"/>
        <v>0</v>
      </c>
      <c r="AQ322" s="72"/>
      <c r="AR322" s="71"/>
      <c r="AS322" s="71">
        <v>0</v>
      </c>
      <c r="AT322" s="71"/>
      <c r="AU322" s="71">
        <f t="shared" si="167"/>
        <v>0</v>
      </c>
      <c r="AV322" s="72"/>
      <c r="AW322" s="71"/>
      <c r="AX322" s="71">
        <v>0</v>
      </c>
      <c r="AY322" s="71"/>
      <c r="AZ322" s="71">
        <f t="shared" si="168"/>
        <v>0</v>
      </c>
      <c r="BA322" s="72"/>
    </row>
    <row r="323" spans="1:53" s="43" customFormat="1" ht="12.25" hidden="1" customHeight="1">
      <c r="A323" s="141">
        <v>510</v>
      </c>
      <c r="B323" s="70" t="s">
        <v>335</v>
      </c>
      <c r="C323" s="70"/>
      <c r="D323" s="71"/>
      <c r="E323" s="71">
        <v>0</v>
      </c>
      <c r="F323" s="71"/>
      <c r="G323" s="71">
        <f t="shared" si="157"/>
        <v>0</v>
      </c>
      <c r="H323" s="72"/>
      <c r="I323" s="71"/>
      <c r="J323" s="71">
        <v>0</v>
      </c>
      <c r="K323" s="71"/>
      <c r="L323" s="71">
        <f t="shared" si="158"/>
        <v>0</v>
      </c>
      <c r="M323" s="72"/>
      <c r="N323" s="71">
        <f t="shared" si="159"/>
        <v>0</v>
      </c>
      <c r="O323" s="71">
        <f t="shared" si="159"/>
        <v>0</v>
      </c>
      <c r="P323" s="71"/>
      <c r="Q323" s="71">
        <f t="shared" si="160"/>
        <v>0</v>
      </c>
      <c r="R323" s="72"/>
      <c r="S323" s="71"/>
      <c r="T323" s="71">
        <v>0</v>
      </c>
      <c r="U323" s="71"/>
      <c r="V323" s="71">
        <f t="shared" si="161"/>
        <v>0</v>
      </c>
      <c r="W323" s="72"/>
      <c r="X323" s="71"/>
      <c r="Y323" s="71">
        <v>0</v>
      </c>
      <c r="Z323" s="71"/>
      <c r="AA323" s="71">
        <f t="shared" si="162"/>
        <v>0</v>
      </c>
      <c r="AB323" s="72"/>
      <c r="AC323" s="71">
        <f t="shared" si="163"/>
        <v>0</v>
      </c>
      <c r="AD323" s="71">
        <f t="shared" si="163"/>
        <v>0</v>
      </c>
      <c r="AE323" s="71"/>
      <c r="AF323" s="71">
        <f t="shared" si="164"/>
        <v>0</v>
      </c>
      <c r="AG323" s="72"/>
      <c r="AH323" s="71"/>
      <c r="AI323" s="71">
        <v>0</v>
      </c>
      <c r="AJ323" s="71"/>
      <c r="AK323" s="71">
        <f t="shared" si="165"/>
        <v>0</v>
      </c>
      <c r="AL323" s="72"/>
      <c r="AM323" s="71"/>
      <c r="AN323" s="71">
        <v>0</v>
      </c>
      <c r="AO323" s="71"/>
      <c r="AP323" s="71">
        <f t="shared" si="166"/>
        <v>0</v>
      </c>
      <c r="AQ323" s="72"/>
      <c r="AR323" s="71"/>
      <c r="AS323" s="71">
        <v>0</v>
      </c>
      <c r="AT323" s="71"/>
      <c r="AU323" s="71">
        <f t="shared" si="167"/>
        <v>0</v>
      </c>
      <c r="AV323" s="72"/>
      <c r="AW323" s="71"/>
      <c r="AX323" s="71">
        <v>0</v>
      </c>
      <c r="AY323" s="71"/>
      <c r="AZ323" s="71">
        <f t="shared" si="168"/>
        <v>0</v>
      </c>
      <c r="BA323" s="72"/>
    </row>
    <row r="324" spans="1:53" s="43" customFormat="1" ht="12.25" hidden="1" customHeight="1">
      <c r="A324" s="141">
        <v>519</v>
      </c>
      <c r="B324" s="70" t="s">
        <v>336</v>
      </c>
      <c r="C324" s="70"/>
      <c r="D324" s="71"/>
      <c r="E324" s="71">
        <v>0</v>
      </c>
      <c r="F324" s="71"/>
      <c r="G324" s="71">
        <f t="shared" si="157"/>
        <v>0</v>
      </c>
      <c r="H324" s="72"/>
      <c r="I324" s="71"/>
      <c r="J324" s="71">
        <v>0</v>
      </c>
      <c r="K324" s="71"/>
      <c r="L324" s="71">
        <f t="shared" si="158"/>
        <v>0</v>
      </c>
      <c r="M324" s="72"/>
      <c r="N324" s="71">
        <f t="shared" si="159"/>
        <v>0</v>
      </c>
      <c r="O324" s="71">
        <f t="shared" si="159"/>
        <v>0</v>
      </c>
      <c r="P324" s="71"/>
      <c r="Q324" s="71">
        <f t="shared" si="160"/>
        <v>0</v>
      </c>
      <c r="R324" s="72"/>
      <c r="S324" s="71"/>
      <c r="T324" s="71">
        <v>0</v>
      </c>
      <c r="U324" s="71"/>
      <c r="V324" s="71">
        <f t="shared" si="161"/>
        <v>0</v>
      </c>
      <c r="W324" s="72"/>
      <c r="X324" s="71"/>
      <c r="Y324" s="71">
        <v>0</v>
      </c>
      <c r="Z324" s="71"/>
      <c r="AA324" s="71">
        <f t="shared" si="162"/>
        <v>0</v>
      </c>
      <c r="AB324" s="72"/>
      <c r="AC324" s="71">
        <f t="shared" si="163"/>
        <v>0</v>
      </c>
      <c r="AD324" s="71">
        <f t="shared" si="163"/>
        <v>0</v>
      </c>
      <c r="AE324" s="71"/>
      <c r="AF324" s="71">
        <f t="shared" si="164"/>
        <v>0</v>
      </c>
      <c r="AG324" s="72"/>
      <c r="AH324" s="71"/>
      <c r="AI324" s="71">
        <v>0</v>
      </c>
      <c r="AJ324" s="71"/>
      <c r="AK324" s="71">
        <f t="shared" si="165"/>
        <v>0</v>
      </c>
      <c r="AL324" s="72"/>
      <c r="AM324" s="71"/>
      <c r="AN324" s="71">
        <v>0</v>
      </c>
      <c r="AO324" s="71"/>
      <c r="AP324" s="71">
        <f t="shared" si="166"/>
        <v>0</v>
      </c>
      <c r="AQ324" s="72"/>
      <c r="AR324" s="71"/>
      <c r="AS324" s="71">
        <v>0</v>
      </c>
      <c r="AT324" s="71"/>
      <c r="AU324" s="71">
        <f t="shared" si="167"/>
        <v>0</v>
      </c>
      <c r="AV324" s="72"/>
      <c r="AW324" s="71"/>
      <c r="AX324" s="71">
        <v>0</v>
      </c>
      <c r="AY324" s="71"/>
      <c r="AZ324" s="71">
        <f t="shared" si="168"/>
        <v>0</v>
      </c>
      <c r="BA324" s="72"/>
    </row>
    <row r="325" spans="1:53" s="43" customFormat="1" ht="12.25" hidden="1" customHeight="1">
      <c r="A325" s="141">
        <v>520</v>
      </c>
      <c r="B325" s="70" t="s">
        <v>337</v>
      </c>
      <c r="C325" s="70"/>
      <c r="D325" s="71"/>
      <c r="E325" s="71">
        <v>0</v>
      </c>
      <c r="F325" s="71"/>
      <c r="G325" s="71">
        <f t="shared" si="157"/>
        <v>0</v>
      </c>
      <c r="H325" s="72"/>
      <c r="I325" s="71"/>
      <c r="J325" s="71">
        <v>0</v>
      </c>
      <c r="K325" s="71"/>
      <c r="L325" s="71">
        <f t="shared" si="158"/>
        <v>0</v>
      </c>
      <c r="M325" s="72"/>
      <c r="N325" s="71">
        <f t="shared" si="159"/>
        <v>0</v>
      </c>
      <c r="O325" s="71">
        <f t="shared" si="159"/>
        <v>0</v>
      </c>
      <c r="P325" s="71"/>
      <c r="Q325" s="71">
        <f t="shared" si="160"/>
        <v>0</v>
      </c>
      <c r="R325" s="72"/>
      <c r="S325" s="71"/>
      <c r="T325" s="71">
        <v>0</v>
      </c>
      <c r="U325" s="71"/>
      <c r="V325" s="71">
        <f t="shared" si="161"/>
        <v>0</v>
      </c>
      <c r="W325" s="72"/>
      <c r="X325" s="71"/>
      <c r="Y325" s="71">
        <v>0</v>
      </c>
      <c r="Z325" s="71"/>
      <c r="AA325" s="71">
        <f t="shared" si="162"/>
        <v>0</v>
      </c>
      <c r="AB325" s="72"/>
      <c r="AC325" s="71">
        <f t="shared" si="163"/>
        <v>0</v>
      </c>
      <c r="AD325" s="71">
        <f t="shared" si="163"/>
        <v>0</v>
      </c>
      <c r="AE325" s="71"/>
      <c r="AF325" s="71">
        <f t="shared" si="164"/>
        <v>0</v>
      </c>
      <c r="AG325" s="72"/>
      <c r="AH325" s="71"/>
      <c r="AI325" s="71">
        <v>0</v>
      </c>
      <c r="AJ325" s="71"/>
      <c r="AK325" s="71">
        <f t="shared" si="165"/>
        <v>0</v>
      </c>
      <c r="AL325" s="72"/>
      <c r="AM325" s="71"/>
      <c r="AN325" s="71">
        <v>0</v>
      </c>
      <c r="AO325" s="71"/>
      <c r="AP325" s="71">
        <f t="shared" si="166"/>
        <v>0</v>
      </c>
      <c r="AQ325" s="72"/>
      <c r="AR325" s="71"/>
      <c r="AS325" s="71">
        <v>0</v>
      </c>
      <c r="AT325" s="71"/>
      <c r="AU325" s="71">
        <f t="shared" si="167"/>
        <v>0</v>
      </c>
      <c r="AV325" s="72"/>
      <c r="AW325" s="71"/>
      <c r="AX325" s="71">
        <v>0</v>
      </c>
      <c r="AY325" s="71"/>
      <c r="AZ325" s="71">
        <f t="shared" si="168"/>
        <v>0</v>
      </c>
      <c r="BA325" s="72"/>
    </row>
    <row r="326" spans="1:53" s="43" customFormat="1" ht="12.25" hidden="1" customHeight="1">
      <c r="A326" s="141">
        <v>521</v>
      </c>
      <c r="B326" s="70" t="s">
        <v>338</v>
      </c>
      <c r="C326" s="70"/>
      <c r="D326" s="71"/>
      <c r="E326" s="71">
        <v>0</v>
      </c>
      <c r="F326" s="71"/>
      <c r="G326" s="71">
        <f t="shared" si="157"/>
        <v>0</v>
      </c>
      <c r="H326" s="72"/>
      <c r="I326" s="71"/>
      <c r="J326" s="71">
        <v>0</v>
      </c>
      <c r="K326" s="71"/>
      <c r="L326" s="71">
        <f t="shared" si="158"/>
        <v>0</v>
      </c>
      <c r="M326" s="72"/>
      <c r="N326" s="71">
        <f t="shared" si="159"/>
        <v>0</v>
      </c>
      <c r="O326" s="71">
        <f t="shared" si="159"/>
        <v>0</v>
      </c>
      <c r="P326" s="71"/>
      <c r="Q326" s="71">
        <f t="shared" si="160"/>
        <v>0</v>
      </c>
      <c r="R326" s="72"/>
      <c r="S326" s="71"/>
      <c r="T326" s="71">
        <v>0</v>
      </c>
      <c r="U326" s="71"/>
      <c r="V326" s="71">
        <f t="shared" si="161"/>
        <v>0</v>
      </c>
      <c r="W326" s="72"/>
      <c r="X326" s="71"/>
      <c r="Y326" s="71">
        <v>0</v>
      </c>
      <c r="Z326" s="71"/>
      <c r="AA326" s="71">
        <f t="shared" si="162"/>
        <v>0</v>
      </c>
      <c r="AB326" s="72"/>
      <c r="AC326" s="71">
        <f t="shared" si="163"/>
        <v>0</v>
      </c>
      <c r="AD326" s="71">
        <f t="shared" si="163"/>
        <v>0</v>
      </c>
      <c r="AE326" s="71"/>
      <c r="AF326" s="71">
        <f t="shared" si="164"/>
        <v>0</v>
      </c>
      <c r="AG326" s="72"/>
      <c r="AH326" s="71"/>
      <c r="AI326" s="71">
        <v>0</v>
      </c>
      <c r="AJ326" s="71"/>
      <c r="AK326" s="71">
        <f t="shared" si="165"/>
        <v>0</v>
      </c>
      <c r="AL326" s="72"/>
      <c r="AM326" s="71"/>
      <c r="AN326" s="71">
        <v>0</v>
      </c>
      <c r="AO326" s="71"/>
      <c r="AP326" s="71">
        <f t="shared" si="166"/>
        <v>0</v>
      </c>
      <c r="AQ326" s="72"/>
      <c r="AR326" s="71"/>
      <c r="AS326" s="71">
        <v>0</v>
      </c>
      <c r="AT326" s="71"/>
      <c r="AU326" s="71">
        <f t="shared" si="167"/>
        <v>0</v>
      </c>
      <c r="AV326" s="72"/>
      <c r="AW326" s="71"/>
      <c r="AX326" s="71">
        <v>0</v>
      </c>
      <c r="AY326" s="71"/>
      <c r="AZ326" s="71">
        <f t="shared" si="168"/>
        <v>0</v>
      </c>
      <c r="BA326" s="72"/>
    </row>
    <row r="327" spans="1:53" s="43" customFormat="1" ht="12.25" customHeight="1">
      <c r="A327" s="141">
        <v>522</v>
      </c>
      <c r="B327" s="70" t="s">
        <v>339</v>
      </c>
      <c r="C327" s="70"/>
      <c r="D327" s="71"/>
      <c r="E327" s="71">
        <v>25000</v>
      </c>
      <c r="F327" s="71"/>
      <c r="G327" s="71">
        <f t="shared" si="157"/>
        <v>25000</v>
      </c>
      <c r="H327" s="72"/>
      <c r="I327" s="71"/>
      <c r="J327" s="71">
        <v>5000</v>
      </c>
      <c r="K327" s="71"/>
      <c r="L327" s="71">
        <f t="shared" si="158"/>
        <v>5000</v>
      </c>
      <c r="M327" s="72"/>
      <c r="N327" s="71">
        <f t="shared" si="159"/>
        <v>0</v>
      </c>
      <c r="O327" s="71">
        <f t="shared" si="159"/>
        <v>20000</v>
      </c>
      <c r="P327" s="71"/>
      <c r="Q327" s="71">
        <f t="shared" si="160"/>
        <v>20000</v>
      </c>
      <c r="R327" s="72"/>
      <c r="S327" s="71"/>
      <c r="T327" s="71">
        <v>27500</v>
      </c>
      <c r="U327" s="71"/>
      <c r="V327" s="71">
        <f t="shared" si="161"/>
        <v>27500</v>
      </c>
      <c r="W327" s="72"/>
      <c r="X327" s="71"/>
      <c r="Y327" s="71">
        <v>25000</v>
      </c>
      <c r="Z327" s="71"/>
      <c r="AA327" s="71">
        <f t="shared" si="162"/>
        <v>25000</v>
      </c>
      <c r="AB327" s="72"/>
      <c r="AC327" s="71">
        <f t="shared" si="163"/>
        <v>0</v>
      </c>
      <c r="AD327" s="71">
        <f t="shared" si="163"/>
        <v>2500</v>
      </c>
      <c r="AE327" s="71"/>
      <c r="AF327" s="71">
        <f t="shared" si="164"/>
        <v>2500</v>
      </c>
      <c r="AG327" s="72"/>
      <c r="AH327" s="71"/>
      <c r="AI327" s="71">
        <v>27500</v>
      </c>
      <c r="AJ327" s="71"/>
      <c r="AK327" s="71">
        <f t="shared" si="165"/>
        <v>27500</v>
      </c>
      <c r="AL327" s="72"/>
      <c r="AM327" s="71"/>
      <c r="AN327" s="71">
        <v>30250</v>
      </c>
      <c r="AO327" s="71"/>
      <c r="AP327" s="71">
        <f t="shared" si="166"/>
        <v>30250</v>
      </c>
      <c r="AQ327" s="72"/>
      <c r="AR327" s="71"/>
      <c r="AS327" s="71">
        <v>33275</v>
      </c>
      <c r="AT327" s="71"/>
      <c r="AU327" s="71">
        <f t="shared" si="167"/>
        <v>33275</v>
      </c>
      <c r="AV327" s="72"/>
      <c r="AW327" s="71"/>
      <c r="AX327" s="71">
        <v>36602.5</v>
      </c>
      <c r="AY327" s="71"/>
      <c r="AZ327" s="71">
        <f t="shared" si="168"/>
        <v>36602.5</v>
      </c>
      <c r="BA327" s="72"/>
    </row>
    <row r="328" spans="1:53" s="43" customFormat="1" ht="12.25" hidden="1" customHeight="1">
      <c r="A328" s="141">
        <v>523</v>
      </c>
      <c r="B328" s="70" t="s">
        <v>340</v>
      </c>
      <c r="C328" s="70"/>
      <c r="D328" s="71"/>
      <c r="E328" s="71">
        <v>0</v>
      </c>
      <c r="F328" s="71"/>
      <c r="G328" s="71">
        <f t="shared" si="157"/>
        <v>0</v>
      </c>
      <c r="H328" s="72"/>
      <c r="I328" s="71"/>
      <c r="J328" s="71">
        <v>0</v>
      </c>
      <c r="K328" s="71"/>
      <c r="L328" s="71">
        <f t="shared" si="158"/>
        <v>0</v>
      </c>
      <c r="M328" s="72"/>
      <c r="N328" s="71">
        <f t="shared" si="159"/>
        <v>0</v>
      </c>
      <c r="O328" s="71">
        <f t="shared" si="159"/>
        <v>0</v>
      </c>
      <c r="P328" s="71"/>
      <c r="Q328" s="71">
        <f t="shared" si="160"/>
        <v>0</v>
      </c>
      <c r="R328" s="72"/>
      <c r="S328" s="71"/>
      <c r="T328" s="71">
        <v>0</v>
      </c>
      <c r="U328" s="71"/>
      <c r="V328" s="71">
        <f t="shared" si="161"/>
        <v>0</v>
      </c>
      <c r="W328" s="72"/>
      <c r="X328" s="71"/>
      <c r="Y328" s="71">
        <v>0</v>
      </c>
      <c r="Z328" s="71"/>
      <c r="AA328" s="71">
        <f t="shared" si="162"/>
        <v>0</v>
      </c>
      <c r="AB328" s="72"/>
      <c r="AC328" s="71">
        <f t="shared" si="163"/>
        <v>0</v>
      </c>
      <c r="AD328" s="71">
        <f t="shared" si="163"/>
        <v>0</v>
      </c>
      <c r="AE328" s="71"/>
      <c r="AF328" s="71">
        <f t="shared" si="164"/>
        <v>0</v>
      </c>
      <c r="AG328" s="72"/>
      <c r="AH328" s="71"/>
      <c r="AI328" s="71">
        <v>0</v>
      </c>
      <c r="AJ328" s="71"/>
      <c r="AK328" s="71">
        <f t="shared" si="165"/>
        <v>0</v>
      </c>
      <c r="AL328" s="72"/>
      <c r="AM328" s="71"/>
      <c r="AN328" s="71">
        <v>0</v>
      </c>
      <c r="AO328" s="71"/>
      <c r="AP328" s="71">
        <f t="shared" si="166"/>
        <v>0</v>
      </c>
      <c r="AQ328" s="72"/>
      <c r="AR328" s="71"/>
      <c r="AS328" s="71">
        <v>0</v>
      </c>
      <c r="AT328" s="71"/>
      <c r="AU328" s="71">
        <f t="shared" si="167"/>
        <v>0</v>
      </c>
      <c r="AV328" s="72"/>
      <c r="AW328" s="71"/>
      <c r="AX328" s="71">
        <v>0</v>
      </c>
      <c r="AY328" s="71"/>
      <c r="AZ328" s="71">
        <f t="shared" si="168"/>
        <v>0</v>
      </c>
      <c r="BA328" s="72"/>
    </row>
    <row r="329" spans="1:53" s="43" customFormat="1" ht="12.25" hidden="1" customHeight="1">
      <c r="A329" s="141">
        <v>530</v>
      </c>
      <c r="B329" s="70" t="s">
        <v>341</v>
      </c>
      <c r="C329" s="70"/>
      <c r="D329" s="71"/>
      <c r="E329" s="71">
        <v>0</v>
      </c>
      <c r="F329" s="71"/>
      <c r="G329" s="71">
        <f t="shared" si="157"/>
        <v>0</v>
      </c>
      <c r="H329" s="72"/>
      <c r="I329" s="71"/>
      <c r="J329" s="71">
        <v>0</v>
      </c>
      <c r="K329" s="71"/>
      <c r="L329" s="71">
        <f t="shared" si="158"/>
        <v>0</v>
      </c>
      <c r="M329" s="72"/>
      <c r="N329" s="71">
        <f t="shared" si="159"/>
        <v>0</v>
      </c>
      <c r="O329" s="71">
        <f t="shared" si="159"/>
        <v>0</v>
      </c>
      <c r="P329" s="71"/>
      <c r="Q329" s="71">
        <f t="shared" si="160"/>
        <v>0</v>
      </c>
      <c r="R329" s="72"/>
      <c r="S329" s="71"/>
      <c r="T329" s="71">
        <v>0</v>
      </c>
      <c r="U329" s="71"/>
      <c r="V329" s="71">
        <f t="shared" si="161"/>
        <v>0</v>
      </c>
      <c r="W329" s="72"/>
      <c r="X329" s="71"/>
      <c r="Y329" s="71">
        <v>0</v>
      </c>
      <c r="Z329" s="71"/>
      <c r="AA329" s="71">
        <f t="shared" si="162"/>
        <v>0</v>
      </c>
      <c r="AB329" s="72"/>
      <c r="AC329" s="71">
        <f t="shared" si="163"/>
        <v>0</v>
      </c>
      <c r="AD329" s="71">
        <f t="shared" si="163"/>
        <v>0</v>
      </c>
      <c r="AE329" s="71"/>
      <c r="AF329" s="71">
        <f t="shared" si="164"/>
        <v>0</v>
      </c>
      <c r="AG329" s="72"/>
      <c r="AH329" s="71"/>
      <c r="AI329" s="71">
        <v>0</v>
      </c>
      <c r="AJ329" s="71"/>
      <c r="AK329" s="71">
        <f t="shared" si="165"/>
        <v>0</v>
      </c>
      <c r="AL329" s="72"/>
      <c r="AM329" s="71"/>
      <c r="AN329" s="71">
        <v>0</v>
      </c>
      <c r="AO329" s="71"/>
      <c r="AP329" s="71">
        <f t="shared" si="166"/>
        <v>0</v>
      </c>
      <c r="AQ329" s="72"/>
      <c r="AR329" s="71"/>
      <c r="AS329" s="71">
        <v>0</v>
      </c>
      <c r="AT329" s="71"/>
      <c r="AU329" s="71">
        <f t="shared" si="167"/>
        <v>0</v>
      </c>
      <c r="AV329" s="72"/>
      <c r="AW329" s="71"/>
      <c r="AX329" s="71">
        <v>0</v>
      </c>
      <c r="AY329" s="71"/>
      <c r="AZ329" s="71">
        <f t="shared" si="168"/>
        <v>0</v>
      </c>
      <c r="BA329" s="72"/>
    </row>
    <row r="330" spans="1:53" s="43" customFormat="1" ht="12.25" customHeight="1">
      <c r="A330" s="141">
        <v>531</v>
      </c>
      <c r="B330" s="70" t="s">
        <v>342</v>
      </c>
      <c r="C330" s="70"/>
      <c r="D330" s="71"/>
      <c r="E330" s="71">
        <v>450</v>
      </c>
      <c r="F330" s="71"/>
      <c r="G330" s="71">
        <f t="shared" si="157"/>
        <v>450</v>
      </c>
      <c r="H330" s="72"/>
      <c r="I330" s="71"/>
      <c r="J330" s="71">
        <v>0</v>
      </c>
      <c r="K330" s="71"/>
      <c r="L330" s="71">
        <f t="shared" si="158"/>
        <v>0</v>
      </c>
      <c r="M330" s="72"/>
      <c r="N330" s="71">
        <f t="shared" si="159"/>
        <v>0</v>
      </c>
      <c r="O330" s="71">
        <f t="shared" si="159"/>
        <v>450</v>
      </c>
      <c r="P330" s="71"/>
      <c r="Q330" s="71">
        <f t="shared" si="160"/>
        <v>450</v>
      </c>
      <c r="R330" s="72"/>
      <c r="S330" s="71"/>
      <c r="T330" s="71">
        <v>1350</v>
      </c>
      <c r="U330" s="71"/>
      <c r="V330" s="71">
        <f t="shared" si="161"/>
        <v>1350</v>
      </c>
      <c r="W330" s="72"/>
      <c r="X330" s="71"/>
      <c r="Y330" s="71">
        <v>800</v>
      </c>
      <c r="Z330" s="71"/>
      <c r="AA330" s="71">
        <f t="shared" si="162"/>
        <v>800</v>
      </c>
      <c r="AB330" s="72"/>
      <c r="AC330" s="71">
        <f t="shared" si="163"/>
        <v>0</v>
      </c>
      <c r="AD330" s="71">
        <f t="shared" si="163"/>
        <v>550</v>
      </c>
      <c r="AE330" s="71"/>
      <c r="AF330" s="71">
        <f t="shared" si="164"/>
        <v>550</v>
      </c>
      <c r="AG330" s="72"/>
      <c r="AH330" s="71"/>
      <c r="AI330" s="71">
        <v>1250</v>
      </c>
      <c r="AJ330" s="71"/>
      <c r="AK330" s="71">
        <f t="shared" si="165"/>
        <v>1250</v>
      </c>
      <c r="AL330" s="72"/>
      <c r="AM330" s="71"/>
      <c r="AN330" s="71">
        <v>1625</v>
      </c>
      <c r="AO330" s="71"/>
      <c r="AP330" s="71">
        <f t="shared" si="166"/>
        <v>1625</v>
      </c>
      <c r="AQ330" s="72"/>
      <c r="AR330" s="71"/>
      <c r="AS330" s="71">
        <v>2125</v>
      </c>
      <c r="AT330" s="71"/>
      <c r="AU330" s="71">
        <f t="shared" si="167"/>
        <v>2125</v>
      </c>
      <c r="AV330" s="72"/>
      <c r="AW330" s="71"/>
      <c r="AX330" s="71">
        <v>2500</v>
      </c>
      <c r="AY330" s="71"/>
      <c r="AZ330" s="71">
        <f t="shared" si="168"/>
        <v>2500</v>
      </c>
      <c r="BA330" s="72"/>
    </row>
    <row r="331" spans="1:53" s="43" customFormat="1" ht="12.25" hidden="1" customHeight="1">
      <c r="A331" s="141">
        <v>532</v>
      </c>
      <c r="B331" s="70" t="s">
        <v>343</v>
      </c>
      <c r="C331" s="70"/>
      <c r="D331" s="71"/>
      <c r="E331" s="71">
        <v>0</v>
      </c>
      <c r="F331" s="71"/>
      <c r="G331" s="71">
        <f t="shared" si="157"/>
        <v>0</v>
      </c>
      <c r="H331" s="72"/>
      <c r="I331" s="71"/>
      <c r="J331" s="71">
        <v>0</v>
      </c>
      <c r="K331" s="71"/>
      <c r="L331" s="71">
        <f t="shared" si="158"/>
        <v>0</v>
      </c>
      <c r="M331" s="72"/>
      <c r="N331" s="71">
        <f t="shared" si="159"/>
        <v>0</v>
      </c>
      <c r="O331" s="71">
        <f t="shared" si="159"/>
        <v>0</v>
      </c>
      <c r="P331" s="71"/>
      <c r="Q331" s="71">
        <f t="shared" si="160"/>
        <v>0</v>
      </c>
      <c r="R331" s="72"/>
      <c r="S331" s="71"/>
      <c r="T331" s="71">
        <v>0</v>
      </c>
      <c r="U331" s="71"/>
      <c r="V331" s="71">
        <f t="shared" si="161"/>
        <v>0</v>
      </c>
      <c r="W331" s="72"/>
      <c r="X331" s="71"/>
      <c r="Y331" s="71">
        <v>0</v>
      </c>
      <c r="Z331" s="71"/>
      <c r="AA331" s="71">
        <f t="shared" si="162"/>
        <v>0</v>
      </c>
      <c r="AB331" s="72"/>
      <c r="AC331" s="71">
        <f t="shared" si="163"/>
        <v>0</v>
      </c>
      <c r="AD331" s="71">
        <f t="shared" si="163"/>
        <v>0</v>
      </c>
      <c r="AE331" s="71"/>
      <c r="AF331" s="71">
        <f t="shared" si="164"/>
        <v>0</v>
      </c>
      <c r="AG331" s="72"/>
      <c r="AH331" s="71"/>
      <c r="AI331" s="71">
        <v>0</v>
      </c>
      <c r="AJ331" s="71"/>
      <c r="AK331" s="71">
        <f t="shared" si="165"/>
        <v>0</v>
      </c>
      <c r="AL331" s="72"/>
      <c r="AM331" s="71"/>
      <c r="AN331" s="71">
        <v>0</v>
      </c>
      <c r="AO331" s="71"/>
      <c r="AP331" s="71">
        <f t="shared" si="166"/>
        <v>0</v>
      </c>
      <c r="AQ331" s="72"/>
      <c r="AR331" s="71"/>
      <c r="AS331" s="71">
        <v>0</v>
      </c>
      <c r="AT331" s="71"/>
      <c r="AU331" s="71">
        <f t="shared" si="167"/>
        <v>0</v>
      </c>
      <c r="AV331" s="72"/>
      <c r="AW331" s="71"/>
      <c r="AX331" s="71">
        <v>0</v>
      </c>
      <c r="AY331" s="71"/>
      <c r="AZ331" s="71">
        <f t="shared" si="168"/>
        <v>0</v>
      </c>
      <c r="BA331" s="72"/>
    </row>
    <row r="332" spans="1:53" s="43" customFormat="1" ht="12.25" hidden="1" customHeight="1">
      <c r="A332" s="141">
        <v>533</v>
      </c>
      <c r="B332" s="70" t="s">
        <v>344</v>
      </c>
      <c r="C332" s="70"/>
      <c r="D332" s="71"/>
      <c r="E332" s="71">
        <v>0</v>
      </c>
      <c r="F332" s="71"/>
      <c r="G332" s="71">
        <f t="shared" si="157"/>
        <v>0</v>
      </c>
      <c r="H332" s="72"/>
      <c r="I332" s="71"/>
      <c r="J332" s="71">
        <v>0</v>
      </c>
      <c r="K332" s="71"/>
      <c r="L332" s="71">
        <f t="shared" si="158"/>
        <v>0</v>
      </c>
      <c r="M332" s="72"/>
      <c r="N332" s="71">
        <f t="shared" si="159"/>
        <v>0</v>
      </c>
      <c r="O332" s="71">
        <f t="shared" si="159"/>
        <v>0</v>
      </c>
      <c r="P332" s="71"/>
      <c r="Q332" s="71">
        <f t="shared" si="160"/>
        <v>0</v>
      </c>
      <c r="R332" s="72"/>
      <c r="S332" s="71"/>
      <c r="T332" s="71">
        <v>0</v>
      </c>
      <c r="U332" s="71"/>
      <c r="V332" s="71">
        <f t="shared" si="161"/>
        <v>0</v>
      </c>
      <c r="W332" s="72"/>
      <c r="X332" s="71"/>
      <c r="Y332" s="71">
        <v>0</v>
      </c>
      <c r="Z332" s="71"/>
      <c r="AA332" s="71">
        <f t="shared" si="162"/>
        <v>0</v>
      </c>
      <c r="AB332" s="72"/>
      <c r="AC332" s="71">
        <f t="shared" si="163"/>
        <v>0</v>
      </c>
      <c r="AD332" s="71">
        <f t="shared" si="163"/>
        <v>0</v>
      </c>
      <c r="AE332" s="71"/>
      <c r="AF332" s="71">
        <f t="shared" si="164"/>
        <v>0</v>
      </c>
      <c r="AG332" s="72"/>
      <c r="AH332" s="71"/>
      <c r="AI332" s="71">
        <v>0</v>
      </c>
      <c r="AJ332" s="71"/>
      <c r="AK332" s="71">
        <f t="shared" si="165"/>
        <v>0</v>
      </c>
      <c r="AL332" s="72"/>
      <c r="AM332" s="71"/>
      <c r="AN332" s="71">
        <v>0</v>
      </c>
      <c r="AO332" s="71"/>
      <c r="AP332" s="71">
        <f t="shared" si="166"/>
        <v>0</v>
      </c>
      <c r="AQ332" s="72"/>
      <c r="AR332" s="71"/>
      <c r="AS332" s="71">
        <v>0</v>
      </c>
      <c r="AT332" s="71"/>
      <c r="AU332" s="71">
        <f t="shared" si="167"/>
        <v>0</v>
      </c>
      <c r="AV332" s="72"/>
      <c r="AW332" s="71"/>
      <c r="AX332" s="71">
        <v>0</v>
      </c>
      <c r="AY332" s="71"/>
      <c r="AZ332" s="71">
        <f t="shared" si="168"/>
        <v>0</v>
      </c>
      <c r="BA332" s="72"/>
    </row>
    <row r="333" spans="1:53" s="43" customFormat="1" ht="12.25" hidden="1" customHeight="1">
      <c r="A333" s="141">
        <v>534</v>
      </c>
      <c r="B333" s="70" t="s">
        <v>345</v>
      </c>
      <c r="C333" s="70"/>
      <c r="D333" s="71"/>
      <c r="E333" s="71">
        <v>0</v>
      </c>
      <c r="F333" s="71"/>
      <c r="G333" s="71">
        <f t="shared" si="157"/>
        <v>0</v>
      </c>
      <c r="H333" s="72"/>
      <c r="I333" s="71"/>
      <c r="J333" s="71">
        <v>0</v>
      </c>
      <c r="K333" s="71"/>
      <c r="L333" s="71">
        <f t="shared" si="158"/>
        <v>0</v>
      </c>
      <c r="M333" s="72"/>
      <c r="N333" s="71">
        <f t="shared" si="159"/>
        <v>0</v>
      </c>
      <c r="O333" s="71">
        <f t="shared" si="159"/>
        <v>0</v>
      </c>
      <c r="P333" s="71"/>
      <c r="Q333" s="71">
        <f t="shared" si="160"/>
        <v>0</v>
      </c>
      <c r="R333" s="72"/>
      <c r="S333" s="71"/>
      <c r="T333" s="71">
        <v>0</v>
      </c>
      <c r="U333" s="71"/>
      <c r="V333" s="71">
        <f t="shared" si="161"/>
        <v>0</v>
      </c>
      <c r="W333" s="72"/>
      <c r="X333" s="71"/>
      <c r="Y333" s="71">
        <v>0</v>
      </c>
      <c r="Z333" s="71"/>
      <c r="AA333" s="71">
        <f t="shared" si="162"/>
        <v>0</v>
      </c>
      <c r="AB333" s="72"/>
      <c r="AC333" s="71">
        <f t="shared" si="163"/>
        <v>0</v>
      </c>
      <c r="AD333" s="71">
        <f t="shared" si="163"/>
        <v>0</v>
      </c>
      <c r="AE333" s="71"/>
      <c r="AF333" s="71">
        <f t="shared" si="164"/>
        <v>0</v>
      </c>
      <c r="AG333" s="72"/>
      <c r="AH333" s="71"/>
      <c r="AI333" s="71">
        <v>0</v>
      </c>
      <c r="AJ333" s="71"/>
      <c r="AK333" s="71">
        <f t="shared" si="165"/>
        <v>0</v>
      </c>
      <c r="AL333" s="72"/>
      <c r="AM333" s="71"/>
      <c r="AN333" s="71">
        <v>0</v>
      </c>
      <c r="AO333" s="71"/>
      <c r="AP333" s="71">
        <f t="shared" si="166"/>
        <v>0</v>
      </c>
      <c r="AQ333" s="72"/>
      <c r="AR333" s="71"/>
      <c r="AS333" s="71">
        <v>0</v>
      </c>
      <c r="AT333" s="71"/>
      <c r="AU333" s="71">
        <f t="shared" si="167"/>
        <v>0</v>
      </c>
      <c r="AV333" s="72"/>
      <c r="AW333" s="71"/>
      <c r="AX333" s="71">
        <v>0</v>
      </c>
      <c r="AY333" s="71"/>
      <c r="AZ333" s="71">
        <f t="shared" si="168"/>
        <v>0</v>
      </c>
      <c r="BA333" s="72"/>
    </row>
    <row r="334" spans="1:53" s="43" customFormat="1" ht="12.25" customHeight="1">
      <c r="A334" s="141">
        <v>535</v>
      </c>
      <c r="B334" s="70" t="s">
        <v>346</v>
      </c>
      <c r="C334" s="70"/>
      <c r="D334" s="71"/>
      <c r="E334" s="71">
        <v>8250</v>
      </c>
      <c r="F334" s="71"/>
      <c r="G334" s="71">
        <f t="shared" si="157"/>
        <v>8250</v>
      </c>
      <c r="H334" s="72"/>
      <c r="I334" s="71"/>
      <c r="J334" s="71">
        <v>0</v>
      </c>
      <c r="K334" s="71"/>
      <c r="L334" s="71">
        <f t="shared" si="158"/>
        <v>0</v>
      </c>
      <c r="M334" s="72"/>
      <c r="N334" s="71">
        <f t="shared" si="159"/>
        <v>0</v>
      </c>
      <c r="O334" s="71">
        <f t="shared" si="159"/>
        <v>8250</v>
      </c>
      <c r="P334" s="71"/>
      <c r="Q334" s="71">
        <f t="shared" si="160"/>
        <v>8250</v>
      </c>
      <c r="R334" s="72"/>
      <c r="S334" s="71"/>
      <c r="T334" s="71">
        <v>11550</v>
      </c>
      <c r="U334" s="71"/>
      <c r="V334" s="71">
        <f t="shared" si="161"/>
        <v>11550</v>
      </c>
      <c r="W334" s="72"/>
      <c r="X334" s="71"/>
      <c r="Y334" s="71">
        <v>9000</v>
      </c>
      <c r="Z334" s="71"/>
      <c r="AA334" s="71">
        <f t="shared" si="162"/>
        <v>9000</v>
      </c>
      <c r="AB334" s="72"/>
      <c r="AC334" s="71">
        <f t="shared" si="163"/>
        <v>0</v>
      </c>
      <c r="AD334" s="71">
        <f t="shared" si="163"/>
        <v>2550</v>
      </c>
      <c r="AE334" s="71"/>
      <c r="AF334" s="71">
        <f t="shared" si="164"/>
        <v>2550</v>
      </c>
      <c r="AG334" s="72"/>
      <c r="AH334" s="71"/>
      <c r="AI334" s="71">
        <v>10800</v>
      </c>
      <c r="AJ334" s="71"/>
      <c r="AK334" s="71">
        <f t="shared" si="165"/>
        <v>10800</v>
      </c>
      <c r="AL334" s="72"/>
      <c r="AM334" s="71"/>
      <c r="AN334" s="71">
        <v>12960</v>
      </c>
      <c r="AO334" s="71"/>
      <c r="AP334" s="71">
        <f t="shared" si="166"/>
        <v>12960</v>
      </c>
      <c r="AQ334" s="72"/>
      <c r="AR334" s="71"/>
      <c r="AS334" s="71">
        <v>15552</v>
      </c>
      <c r="AT334" s="71"/>
      <c r="AU334" s="71">
        <f t="shared" si="167"/>
        <v>15552</v>
      </c>
      <c r="AV334" s="72"/>
      <c r="AW334" s="71"/>
      <c r="AX334" s="71">
        <v>18662.400000000001</v>
      </c>
      <c r="AY334" s="71"/>
      <c r="AZ334" s="71">
        <f t="shared" si="168"/>
        <v>18662.400000000001</v>
      </c>
      <c r="BA334" s="72"/>
    </row>
    <row r="335" spans="1:53" s="43" customFormat="1" ht="12.25" hidden="1" customHeight="1">
      <c r="A335" s="141">
        <v>536</v>
      </c>
      <c r="B335" s="70" t="s">
        <v>347</v>
      </c>
      <c r="C335" s="70"/>
      <c r="D335" s="71"/>
      <c r="E335" s="71">
        <v>0</v>
      </c>
      <c r="F335" s="71"/>
      <c r="G335" s="71">
        <f t="shared" si="157"/>
        <v>0</v>
      </c>
      <c r="H335" s="72"/>
      <c r="I335" s="71"/>
      <c r="J335" s="71">
        <v>0</v>
      </c>
      <c r="K335" s="71"/>
      <c r="L335" s="71">
        <f t="shared" si="158"/>
        <v>0</v>
      </c>
      <c r="M335" s="72"/>
      <c r="N335" s="71">
        <f t="shared" si="159"/>
        <v>0</v>
      </c>
      <c r="O335" s="71">
        <f t="shared" si="159"/>
        <v>0</v>
      </c>
      <c r="P335" s="71"/>
      <c r="Q335" s="71">
        <f t="shared" si="160"/>
        <v>0</v>
      </c>
      <c r="R335" s="72"/>
      <c r="S335" s="71"/>
      <c r="T335" s="71">
        <v>0</v>
      </c>
      <c r="U335" s="71"/>
      <c r="V335" s="71">
        <f t="shared" si="161"/>
        <v>0</v>
      </c>
      <c r="W335" s="72"/>
      <c r="X335" s="71"/>
      <c r="Y335" s="71">
        <v>0</v>
      </c>
      <c r="Z335" s="71"/>
      <c r="AA335" s="71">
        <f t="shared" si="162"/>
        <v>0</v>
      </c>
      <c r="AB335" s="72"/>
      <c r="AC335" s="71">
        <f t="shared" si="163"/>
        <v>0</v>
      </c>
      <c r="AD335" s="71">
        <f t="shared" si="163"/>
        <v>0</v>
      </c>
      <c r="AE335" s="71"/>
      <c r="AF335" s="71">
        <f t="shared" si="164"/>
        <v>0</v>
      </c>
      <c r="AG335" s="72"/>
      <c r="AH335" s="71"/>
      <c r="AI335" s="71">
        <v>0</v>
      </c>
      <c r="AJ335" s="71"/>
      <c r="AK335" s="71">
        <f t="shared" si="165"/>
        <v>0</v>
      </c>
      <c r="AL335" s="72"/>
      <c r="AM335" s="71"/>
      <c r="AN335" s="71">
        <v>0</v>
      </c>
      <c r="AO335" s="71"/>
      <c r="AP335" s="71">
        <f t="shared" si="166"/>
        <v>0</v>
      </c>
      <c r="AQ335" s="72"/>
      <c r="AR335" s="71"/>
      <c r="AS335" s="71">
        <v>0</v>
      </c>
      <c r="AT335" s="71"/>
      <c r="AU335" s="71">
        <f t="shared" si="167"/>
        <v>0</v>
      </c>
      <c r="AV335" s="72"/>
      <c r="AW335" s="71"/>
      <c r="AX335" s="71">
        <v>0</v>
      </c>
      <c r="AY335" s="71"/>
      <c r="AZ335" s="71">
        <f t="shared" si="168"/>
        <v>0</v>
      </c>
      <c r="BA335" s="72"/>
    </row>
    <row r="336" spans="1:53" s="43" customFormat="1" ht="12.25" customHeight="1">
      <c r="A336" s="141">
        <v>540</v>
      </c>
      <c r="B336" s="70" t="s">
        <v>348</v>
      </c>
      <c r="C336" s="70"/>
      <c r="D336" s="71"/>
      <c r="E336" s="71">
        <v>0</v>
      </c>
      <c r="F336" s="71"/>
      <c r="G336" s="71">
        <f t="shared" si="157"/>
        <v>0</v>
      </c>
      <c r="H336" s="72"/>
      <c r="I336" s="71"/>
      <c r="J336" s="71">
        <v>1139</v>
      </c>
      <c r="K336" s="71"/>
      <c r="L336" s="71">
        <f t="shared" si="158"/>
        <v>1139</v>
      </c>
      <c r="M336" s="72"/>
      <c r="N336" s="71">
        <f t="shared" si="159"/>
        <v>0</v>
      </c>
      <c r="O336" s="71">
        <f t="shared" si="159"/>
        <v>-1139</v>
      </c>
      <c r="P336" s="71"/>
      <c r="Q336" s="71">
        <f t="shared" si="160"/>
        <v>-1139</v>
      </c>
      <c r="R336" s="72"/>
      <c r="S336" s="71"/>
      <c r="T336" s="71">
        <v>1000</v>
      </c>
      <c r="U336" s="71"/>
      <c r="V336" s="71">
        <f t="shared" si="161"/>
        <v>1000</v>
      </c>
      <c r="W336" s="72"/>
      <c r="X336" s="71"/>
      <c r="Y336" s="71">
        <v>1000</v>
      </c>
      <c r="Z336" s="71"/>
      <c r="AA336" s="71">
        <f t="shared" si="162"/>
        <v>1000</v>
      </c>
      <c r="AB336" s="72"/>
      <c r="AC336" s="71">
        <f t="shared" si="163"/>
        <v>0</v>
      </c>
      <c r="AD336" s="71">
        <f t="shared" si="163"/>
        <v>0</v>
      </c>
      <c r="AE336" s="71"/>
      <c r="AF336" s="71">
        <f t="shared" si="164"/>
        <v>0</v>
      </c>
      <c r="AG336" s="72"/>
      <c r="AH336" s="71"/>
      <c r="AI336" s="71">
        <v>1000</v>
      </c>
      <c r="AJ336" s="71"/>
      <c r="AK336" s="71">
        <f t="shared" si="165"/>
        <v>1000</v>
      </c>
      <c r="AL336" s="72"/>
      <c r="AM336" s="71"/>
      <c r="AN336" s="71">
        <v>1000</v>
      </c>
      <c r="AO336" s="71"/>
      <c r="AP336" s="71">
        <f t="shared" si="166"/>
        <v>1000</v>
      </c>
      <c r="AQ336" s="72"/>
      <c r="AR336" s="71"/>
      <c r="AS336" s="71">
        <v>1000</v>
      </c>
      <c r="AT336" s="71"/>
      <c r="AU336" s="71">
        <f t="shared" si="167"/>
        <v>1000</v>
      </c>
      <c r="AV336" s="72"/>
      <c r="AW336" s="71"/>
      <c r="AX336" s="71">
        <v>1000</v>
      </c>
      <c r="AY336" s="71"/>
      <c r="AZ336" s="71">
        <f t="shared" si="168"/>
        <v>1000</v>
      </c>
      <c r="BA336" s="72"/>
    </row>
    <row r="337" spans="1:53" s="43" customFormat="1" ht="12.25" hidden="1" customHeight="1">
      <c r="A337" s="141">
        <v>550</v>
      </c>
      <c r="B337" s="70" t="s">
        <v>349</v>
      </c>
      <c r="C337" s="70"/>
      <c r="D337" s="71"/>
      <c r="E337" s="71">
        <v>0</v>
      </c>
      <c r="F337" s="71"/>
      <c r="G337" s="71">
        <f t="shared" si="157"/>
        <v>0</v>
      </c>
      <c r="H337" s="72"/>
      <c r="I337" s="71"/>
      <c r="J337" s="71">
        <v>300</v>
      </c>
      <c r="K337" s="71"/>
      <c r="L337" s="71">
        <f t="shared" si="158"/>
        <v>300</v>
      </c>
      <c r="M337" s="72"/>
      <c r="N337" s="71">
        <f t="shared" si="159"/>
        <v>0</v>
      </c>
      <c r="O337" s="71">
        <f t="shared" si="159"/>
        <v>-300</v>
      </c>
      <c r="P337" s="71"/>
      <c r="Q337" s="71">
        <f t="shared" si="160"/>
        <v>-300</v>
      </c>
      <c r="R337" s="72"/>
      <c r="S337" s="71"/>
      <c r="T337" s="71">
        <v>0</v>
      </c>
      <c r="U337" s="71"/>
      <c r="V337" s="71">
        <f t="shared" si="161"/>
        <v>0</v>
      </c>
      <c r="W337" s="72"/>
      <c r="X337" s="71"/>
      <c r="Y337" s="71">
        <v>0</v>
      </c>
      <c r="Z337" s="71"/>
      <c r="AA337" s="71">
        <f t="shared" si="162"/>
        <v>0</v>
      </c>
      <c r="AB337" s="72"/>
      <c r="AC337" s="71">
        <f t="shared" si="163"/>
        <v>0</v>
      </c>
      <c r="AD337" s="71">
        <f t="shared" si="163"/>
        <v>0</v>
      </c>
      <c r="AE337" s="71"/>
      <c r="AF337" s="71">
        <f t="shared" si="164"/>
        <v>0</v>
      </c>
      <c r="AG337" s="72"/>
      <c r="AH337" s="71"/>
      <c r="AI337" s="71">
        <v>0</v>
      </c>
      <c r="AJ337" s="71"/>
      <c r="AK337" s="71">
        <f t="shared" si="165"/>
        <v>0</v>
      </c>
      <c r="AL337" s="72"/>
      <c r="AM337" s="71"/>
      <c r="AN337" s="71">
        <v>0</v>
      </c>
      <c r="AO337" s="71"/>
      <c r="AP337" s="71">
        <f t="shared" si="166"/>
        <v>0</v>
      </c>
      <c r="AQ337" s="72"/>
      <c r="AR337" s="71"/>
      <c r="AS337" s="71">
        <v>0</v>
      </c>
      <c r="AT337" s="71"/>
      <c r="AU337" s="71">
        <f t="shared" si="167"/>
        <v>0</v>
      </c>
      <c r="AV337" s="72"/>
      <c r="AW337" s="71"/>
      <c r="AX337" s="71">
        <v>0</v>
      </c>
      <c r="AY337" s="71"/>
      <c r="AZ337" s="71">
        <f t="shared" si="168"/>
        <v>0</v>
      </c>
      <c r="BA337" s="72"/>
    </row>
    <row r="338" spans="1:53" s="43" customFormat="1" ht="12.25" customHeight="1">
      <c r="A338" s="141">
        <v>570</v>
      </c>
      <c r="B338" s="70" t="s">
        <v>350</v>
      </c>
      <c r="C338" s="70"/>
      <c r="D338" s="71"/>
      <c r="E338" s="71">
        <v>900</v>
      </c>
      <c r="F338" s="71"/>
      <c r="G338" s="71">
        <f t="shared" si="157"/>
        <v>900</v>
      </c>
      <c r="H338" s="72"/>
      <c r="I338" s="71"/>
      <c r="J338" s="71">
        <v>0</v>
      </c>
      <c r="K338" s="71"/>
      <c r="L338" s="71">
        <f t="shared" si="158"/>
        <v>0</v>
      </c>
      <c r="M338" s="72"/>
      <c r="N338" s="71">
        <f t="shared" si="159"/>
        <v>0</v>
      </c>
      <c r="O338" s="71">
        <f t="shared" si="159"/>
        <v>900</v>
      </c>
      <c r="P338" s="71"/>
      <c r="Q338" s="71">
        <f t="shared" si="160"/>
        <v>900</v>
      </c>
      <c r="R338" s="72"/>
      <c r="S338" s="71"/>
      <c r="T338" s="71">
        <v>2700</v>
      </c>
      <c r="U338" s="71"/>
      <c r="V338" s="71">
        <f t="shared" si="161"/>
        <v>2700</v>
      </c>
      <c r="W338" s="72"/>
      <c r="X338" s="71"/>
      <c r="Y338" s="71">
        <v>4000</v>
      </c>
      <c r="Z338" s="71"/>
      <c r="AA338" s="71">
        <f t="shared" si="162"/>
        <v>4000</v>
      </c>
      <c r="AB338" s="72"/>
      <c r="AC338" s="71">
        <f t="shared" si="163"/>
        <v>0</v>
      </c>
      <c r="AD338" s="71">
        <f t="shared" si="163"/>
        <v>-1300</v>
      </c>
      <c r="AE338" s="71"/>
      <c r="AF338" s="71">
        <f t="shared" si="164"/>
        <v>-1300</v>
      </c>
      <c r="AG338" s="72"/>
      <c r="AH338" s="71"/>
      <c r="AI338" s="71">
        <v>6250</v>
      </c>
      <c r="AJ338" s="71"/>
      <c r="AK338" s="71">
        <f t="shared" si="165"/>
        <v>6250</v>
      </c>
      <c r="AL338" s="72"/>
      <c r="AM338" s="71"/>
      <c r="AN338" s="71">
        <v>8125</v>
      </c>
      <c r="AO338" s="71"/>
      <c r="AP338" s="71">
        <f t="shared" si="166"/>
        <v>8125</v>
      </c>
      <c r="AQ338" s="72"/>
      <c r="AR338" s="71"/>
      <c r="AS338" s="71">
        <v>10625</v>
      </c>
      <c r="AT338" s="71"/>
      <c r="AU338" s="71">
        <f t="shared" si="167"/>
        <v>10625</v>
      </c>
      <c r="AV338" s="72"/>
      <c r="AW338" s="71"/>
      <c r="AX338" s="71">
        <v>12500</v>
      </c>
      <c r="AY338" s="71"/>
      <c r="AZ338" s="71">
        <f t="shared" si="168"/>
        <v>12500</v>
      </c>
      <c r="BA338" s="72"/>
    </row>
    <row r="339" spans="1:53" s="43" customFormat="1" ht="12.25" hidden="1" customHeight="1">
      <c r="A339" s="141">
        <v>580</v>
      </c>
      <c r="B339" s="70" t="s">
        <v>351</v>
      </c>
      <c r="C339" s="70"/>
      <c r="D339" s="71"/>
      <c r="E339" s="71">
        <v>0</v>
      </c>
      <c r="F339" s="71"/>
      <c r="G339" s="71">
        <f t="shared" si="157"/>
        <v>0</v>
      </c>
      <c r="H339" s="72"/>
      <c r="I339" s="71"/>
      <c r="J339" s="71">
        <v>0</v>
      </c>
      <c r="K339" s="71"/>
      <c r="L339" s="71">
        <f t="shared" si="158"/>
        <v>0</v>
      </c>
      <c r="M339" s="72"/>
      <c r="N339" s="71">
        <f t="shared" si="159"/>
        <v>0</v>
      </c>
      <c r="O339" s="71">
        <f t="shared" si="159"/>
        <v>0</v>
      </c>
      <c r="P339" s="71"/>
      <c r="Q339" s="71">
        <f t="shared" si="160"/>
        <v>0</v>
      </c>
      <c r="R339" s="72"/>
      <c r="S339" s="71"/>
      <c r="T339" s="71">
        <v>0</v>
      </c>
      <c r="U339" s="71"/>
      <c r="V339" s="71">
        <f t="shared" si="161"/>
        <v>0</v>
      </c>
      <c r="W339" s="72"/>
      <c r="X339" s="71"/>
      <c r="Y339" s="71">
        <v>0</v>
      </c>
      <c r="Z339" s="71"/>
      <c r="AA339" s="71">
        <f t="shared" si="162"/>
        <v>0</v>
      </c>
      <c r="AB339" s="72"/>
      <c r="AC339" s="71">
        <f t="shared" si="163"/>
        <v>0</v>
      </c>
      <c r="AD339" s="71">
        <f t="shared" si="163"/>
        <v>0</v>
      </c>
      <c r="AE339" s="71"/>
      <c r="AF339" s="71">
        <f t="shared" si="164"/>
        <v>0</v>
      </c>
      <c r="AG339" s="72"/>
      <c r="AH339" s="71"/>
      <c r="AI339" s="71">
        <v>0</v>
      </c>
      <c r="AJ339" s="71"/>
      <c r="AK339" s="71">
        <f t="shared" si="165"/>
        <v>0</v>
      </c>
      <c r="AL339" s="72"/>
      <c r="AM339" s="71"/>
      <c r="AN339" s="71">
        <v>0</v>
      </c>
      <c r="AO339" s="71"/>
      <c r="AP339" s="71">
        <f t="shared" si="166"/>
        <v>0</v>
      </c>
      <c r="AQ339" s="72"/>
      <c r="AR339" s="71"/>
      <c r="AS339" s="71">
        <v>0</v>
      </c>
      <c r="AT339" s="71"/>
      <c r="AU339" s="71">
        <f t="shared" si="167"/>
        <v>0</v>
      </c>
      <c r="AV339" s="72"/>
      <c r="AW339" s="71"/>
      <c r="AX339" s="71">
        <v>0</v>
      </c>
      <c r="AY339" s="71"/>
      <c r="AZ339" s="71">
        <f t="shared" si="168"/>
        <v>0</v>
      </c>
      <c r="BA339" s="72"/>
    </row>
    <row r="340" spans="1:53" s="43" customFormat="1" ht="12.25" hidden="1" customHeight="1">
      <c r="A340" s="141">
        <v>581</v>
      </c>
      <c r="B340" s="70" t="s">
        <v>352</v>
      </c>
      <c r="C340" s="70"/>
      <c r="D340" s="71"/>
      <c r="E340" s="71">
        <v>0</v>
      </c>
      <c r="F340" s="71"/>
      <c r="G340" s="71">
        <f t="shared" si="157"/>
        <v>0</v>
      </c>
      <c r="H340" s="72"/>
      <c r="I340" s="71"/>
      <c r="J340" s="71">
        <v>0</v>
      </c>
      <c r="K340" s="71"/>
      <c r="L340" s="71">
        <f t="shared" si="158"/>
        <v>0</v>
      </c>
      <c r="M340" s="72"/>
      <c r="N340" s="71">
        <f t="shared" si="159"/>
        <v>0</v>
      </c>
      <c r="O340" s="71">
        <f t="shared" si="159"/>
        <v>0</v>
      </c>
      <c r="P340" s="71"/>
      <c r="Q340" s="71">
        <f t="shared" si="160"/>
        <v>0</v>
      </c>
      <c r="R340" s="72"/>
      <c r="S340" s="71"/>
      <c r="T340" s="71">
        <v>0</v>
      </c>
      <c r="U340" s="71"/>
      <c r="V340" s="71">
        <f t="shared" si="161"/>
        <v>0</v>
      </c>
      <c r="W340" s="72"/>
      <c r="X340" s="71"/>
      <c r="Y340" s="71">
        <v>0</v>
      </c>
      <c r="Z340" s="71"/>
      <c r="AA340" s="71">
        <f t="shared" si="162"/>
        <v>0</v>
      </c>
      <c r="AB340" s="72"/>
      <c r="AC340" s="71">
        <f t="shared" si="163"/>
        <v>0</v>
      </c>
      <c r="AD340" s="71">
        <f t="shared" si="163"/>
        <v>0</v>
      </c>
      <c r="AE340" s="71"/>
      <c r="AF340" s="71">
        <f t="shared" si="164"/>
        <v>0</v>
      </c>
      <c r="AG340" s="72"/>
      <c r="AH340" s="71"/>
      <c r="AI340" s="71">
        <v>0</v>
      </c>
      <c r="AJ340" s="71"/>
      <c r="AK340" s="71">
        <f t="shared" si="165"/>
        <v>0</v>
      </c>
      <c r="AL340" s="72"/>
      <c r="AM340" s="71"/>
      <c r="AN340" s="71">
        <v>0</v>
      </c>
      <c r="AO340" s="71"/>
      <c r="AP340" s="71">
        <f t="shared" si="166"/>
        <v>0</v>
      </c>
      <c r="AQ340" s="72"/>
      <c r="AR340" s="71"/>
      <c r="AS340" s="71">
        <v>0</v>
      </c>
      <c r="AT340" s="71"/>
      <c r="AU340" s="71">
        <f t="shared" si="167"/>
        <v>0</v>
      </c>
      <c r="AV340" s="72"/>
      <c r="AW340" s="71"/>
      <c r="AX340" s="71">
        <v>0</v>
      </c>
      <c r="AY340" s="71"/>
      <c r="AZ340" s="71">
        <f t="shared" si="168"/>
        <v>0</v>
      </c>
      <c r="BA340" s="72"/>
    </row>
    <row r="341" spans="1:53" s="43" customFormat="1" ht="12.25" hidden="1" customHeight="1">
      <c r="A341" s="141">
        <v>582</v>
      </c>
      <c r="B341" s="70" t="s">
        <v>353</v>
      </c>
      <c r="C341" s="70"/>
      <c r="D341" s="71"/>
      <c r="E341" s="71">
        <v>0</v>
      </c>
      <c r="F341" s="71"/>
      <c r="G341" s="71">
        <f t="shared" si="157"/>
        <v>0</v>
      </c>
      <c r="H341" s="72"/>
      <c r="I341" s="71"/>
      <c r="J341" s="71">
        <v>0</v>
      </c>
      <c r="K341" s="71"/>
      <c r="L341" s="71">
        <f t="shared" si="158"/>
        <v>0</v>
      </c>
      <c r="M341" s="72"/>
      <c r="N341" s="71">
        <f t="shared" si="159"/>
        <v>0</v>
      </c>
      <c r="O341" s="71">
        <f t="shared" si="159"/>
        <v>0</v>
      </c>
      <c r="P341" s="71"/>
      <c r="Q341" s="71">
        <f t="shared" si="160"/>
        <v>0</v>
      </c>
      <c r="R341" s="72"/>
      <c r="S341" s="71"/>
      <c r="T341" s="71">
        <v>0</v>
      </c>
      <c r="U341" s="71"/>
      <c r="V341" s="71">
        <f t="shared" si="161"/>
        <v>0</v>
      </c>
      <c r="W341" s="72"/>
      <c r="X341" s="71"/>
      <c r="Y341" s="71">
        <v>0</v>
      </c>
      <c r="Z341" s="71"/>
      <c r="AA341" s="71">
        <f t="shared" si="162"/>
        <v>0</v>
      </c>
      <c r="AB341" s="72"/>
      <c r="AC341" s="71">
        <f t="shared" si="163"/>
        <v>0</v>
      </c>
      <c r="AD341" s="71">
        <f t="shared" si="163"/>
        <v>0</v>
      </c>
      <c r="AE341" s="71"/>
      <c r="AF341" s="71">
        <f t="shared" si="164"/>
        <v>0</v>
      </c>
      <c r="AG341" s="72"/>
      <c r="AH341" s="71"/>
      <c r="AI341" s="71">
        <v>0</v>
      </c>
      <c r="AJ341" s="71"/>
      <c r="AK341" s="71">
        <f t="shared" si="165"/>
        <v>0</v>
      </c>
      <c r="AL341" s="72"/>
      <c r="AM341" s="71"/>
      <c r="AN341" s="71">
        <v>0</v>
      </c>
      <c r="AO341" s="71"/>
      <c r="AP341" s="71">
        <f t="shared" si="166"/>
        <v>0</v>
      </c>
      <c r="AQ341" s="72"/>
      <c r="AR341" s="71"/>
      <c r="AS341" s="71">
        <v>0</v>
      </c>
      <c r="AT341" s="71"/>
      <c r="AU341" s="71">
        <f t="shared" si="167"/>
        <v>0</v>
      </c>
      <c r="AV341" s="72"/>
      <c r="AW341" s="71"/>
      <c r="AX341" s="71">
        <v>0</v>
      </c>
      <c r="AY341" s="71"/>
      <c r="AZ341" s="71">
        <f t="shared" si="168"/>
        <v>0</v>
      </c>
      <c r="BA341" s="72"/>
    </row>
    <row r="342" spans="1:53" s="43" customFormat="1" ht="12.25" hidden="1" customHeight="1">
      <c r="A342" s="141">
        <v>583</v>
      </c>
      <c r="B342" s="70" t="s">
        <v>354</v>
      </c>
      <c r="C342" s="70"/>
      <c r="D342" s="71"/>
      <c r="E342" s="71">
        <v>0</v>
      </c>
      <c r="F342" s="71"/>
      <c r="G342" s="71">
        <f t="shared" si="157"/>
        <v>0</v>
      </c>
      <c r="H342" s="72"/>
      <c r="I342" s="71"/>
      <c r="J342" s="71">
        <v>0</v>
      </c>
      <c r="K342" s="71"/>
      <c r="L342" s="71">
        <f t="shared" si="158"/>
        <v>0</v>
      </c>
      <c r="M342" s="72"/>
      <c r="N342" s="71">
        <f t="shared" si="159"/>
        <v>0</v>
      </c>
      <c r="O342" s="71">
        <f t="shared" si="159"/>
        <v>0</v>
      </c>
      <c r="P342" s="71"/>
      <c r="Q342" s="71">
        <f t="shared" si="160"/>
        <v>0</v>
      </c>
      <c r="R342" s="72"/>
      <c r="S342" s="71"/>
      <c r="T342" s="71">
        <v>0</v>
      </c>
      <c r="U342" s="71"/>
      <c r="V342" s="71">
        <f t="shared" si="161"/>
        <v>0</v>
      </c>
      <c r="W342" s="72"/>
      <c r="X342" s="71"/>
      <c r="Y342" s="71">
        <v>0</v>
      </c>
      <c r="Z342" s="71"/>
      <c r="AA342" s="71">
        <f t="shared" si="162"/>
        <v>0</v>
      </c>
      <c r="AB342" s="72"/>
      <c r="AC342" s="71">
        <f t="shared" si="163"/>
        <v>0</v>
      </c>
      <c r="AD342" s="71">
        <f t="shared" si="163"/>
        <v>0</v>
      </c>
      <c r="AE342" s="71"/>
      <c r="AF342" s="71">
        <f t="shared" si="164"/>
        <v>0</v>
      </c>
      <c r="AG342" s="72"/>
      <c r="AH342" s="71"/>
      <c r="AI342" s="71">
        <v>0</v>
      </c>
      <c r="AJ342" s="71"/>
      <c r="AK342" s="71">
        <f t="shared" si="165"/>
        <v>0</v>
      </c>
      <c r="AL342" s="72"/>
      <c r="AM342" s="71"/>
      <c r="AN342" s="71">
        <v>0</v>
      </c>
      <c r="AO342" s="71"/>
      <c r="AP342" s="71">
        <f t="shared" si="166"/>
        <v>0</v>
      </c>
      <c r="AQ342" s="72"/>
      <c r="AR342" s="71"/>
      <c r="AS342" s="71">
        <v>0</v>
      </c>
      <c r="AT342" s="71"/>
      <c r="AU342" s="71">
        <f t="shared" si="167"/>
        <v>0</v>
      </c>
      <c r="AV342" s="72"/>
      <c r="AW342" s="71"/>
      <c r="AX342" s="71">
        <v>0</v>
      </c>
      <c r="AY342" s="71"/>
      <c r="AZ342" s="71">
        <f t="shared" si="168"/>
        <v>0</v>
      </c>
      <c r="BA342" s="72"/>
    </row>
    <row r="343" spans="1:53" s="43" customFormat="1" ht="12.25" hidden="1" customHeight="1">
      <c r="A343" s="141">
        <v>584</v>
      </c>
      <c r="B343" s="70" t="s">
        <v>355</v>
      </c>
      <c r="C343" s="70"/>
      <c r="D343" s="71"/>
      <c r="E343" s="71">
        <v>0</v>
      </c>
      <c r="F343" s="71"/>
      <c r="G343" s="71">
        <f t="shared" si="157"/>
        <v>0</v>
      </c>
      <c r="H343" s="72"/>
      <c r="I343" s="71"/>
      <c r="J343" s="71">
        <v>0</v>
      </c>
      <c r="K343" s="71"/>
      <c r="L343" s="71">
        <f t="shared" si="158"/>
        <v>0</v>
      </c>
      <c r="M343" s="72"/>
      <c r="N343" s="71">
        <f t="shared" si="159"/>
        <v>0</v>
      </c>
      <c r="O343" s="71">
        <f t="shared" si="159"/>
        <v>0</v>
      </c>
      <c r="P343" s="71"/>
      <c r="Q343" s="71">
        <f t="shared" si="160"/>
        <v>0</v>
      </c>
      <c r="R343" s="72"/>
      <c r="S343" s="71"/>
      <c r="T343" s="71">
        <v>0</v>
      </c>
      <c r="U343" s="71"/>
      <c r="V343" s="71">
        <f t="shared" si="161"/>
        <v>0</v>
      </c>
      <c r="W343" s="72"/>
      <c r="X343" s="71"/>
      <c r="Y343" s="71">
        <v>0</v>
      </c>
      <c r="Z343" s="71"/>
      <c r="AA343" s="71">
        <f t="shared" si="162"/>
        <v>0</v>
      </c>
      <c r="AB343" s="72"/>
      <c r="AC343" s="71">
        <f t="shared" si="163"/>
        <v>0</v>
      </c>
      <c r="AD343" s="71">
        <f t="shared" si="163"/>
        <v>0</v>
      </c>
      <c r="AE343" s="71"/>
      <c r="AF343" s="71">
        <f t="shared" si="164"/>
        <v>0</v>
      </c>
      <c r="AG343" s="72"/>
      <c r="AH343" s="71"/>
      <c r="AI343" s="71">
        <v>0</v>
      </c>
      <c r="AJ343" s="71"/>
      <c r="AK343" s="71">
        <f t="shared" si="165"/>
        <v>0</v>
      </c>
      <c r="AL343" s="72"/>
      <c r="AM343" s="71"/>
      <c r="AN343" s="71">
        <v>0</v>
      </c>
      <c r="AO343" s="71"/>
      <c r="AP343" s="71">
        <f t="shared" si="166"/>
        <v>0</v>
      </c>
      <c r="AQ343" s="72"/>
      <c r="AR343" s="71"/>
      <c r="AS343" s="71">
        <v>0</v>
      </c>
      <c r="AT343" s="71"/>
      <c r="AU343" s="71">
        <f t="shared" si="167"/>
        <v>0</v>
      </c>
      <c r="AV343" s="72"/>
      <c r="AW343" s="71"/>
      <c r="AX343" s="71">
        <v>0</v>
      </c>
      <c r="AY343" s="71"/>
      <c r="AZ343" s="71">
        <f t="shared" si="168"/>
        <v>0</v>
      </c>
      <c r="BA343" s="72"/>
    </row>
    <row r="344" spans="1:53" s="43" customFormat="1" ht="12.25" hidden="1" customHeight="1">
      <c r="A344" s="141">
        <v>585</v>
      </c>
      <c r="B344" s="70" t="s">
        <v>356</v>
      </c>
      <c r="C344" s="70"/>
      <c r="D344" s="71"/>
      <c r="E344" s="71">
        <v>0</v>
      </c>
      <c r="F344" s="71"/>
      <c r="G344" s="71">
        <f t="shared" si="157"/>
        <v>0</v>
      </c>
      <c r="H344" s="72"/>
      <c r="I344" s="71"/>
      <c r="J344" s="71">
        <v>0</v>
      </c>
      <c r="K344" s="71"/>
      <c r="L344" s="71">
        <f t="shared" si="158"/>
        <v>0</v>
      </c>
      <c r="M344" s="72"/>
      <c r="N344" s="71">
        <f t="shared" si="159"/>
        <v>0</v>
      </c>
      <c r="O344" s="71">
        <f t="shared" si="159"/>
        <v>0</v>
      </c>
      <c r="P344" s="71"/>
      <c r="Q344" s="71">
        <f t="shared" si="160"/>
        <v>0</v>
      </c>
      <c r="R344" s="72"/>
      <c r="S344" s="71"/>
      <c r="T344" s="71">
        <v>0</v>
      </c>
      <c r="U344" s="71"/>
      <c r="V344" s="71">
        <f t="shared" si="161"/>
        <v>0</v>
      </c>
      <c r="W344" s="72"/>
      <c r="X344" s="71"/>
      <c r="Y344" s="71">
        <v>0</v>
      </c>
      <c r="Z344" s="71"/>
      <c r="AA344" s="71">
        <f t="shared" si="162"/>
        <v>0</v>
      </c>
      <c r="AB344" s="72"/>
      <c r="AC344" s="71">
        <f t="shared" si="163"/>
        <v>0</v>
      </c>
      <c r="AD344" s="71">
        <f t="shared" si="163"/>
        <v>0</v>
      </c>
      <c r="AE344" s="71"/>
      <c r="AF344" s="71">
        <f t="shared" si="164"/>
        <v>0</v>
      </c>
      <c r="AG344" s="72"/>
      <c r="AH344" s="71"/>
      <c r="AI344" s="71">
        <v>0</v>
      </c>
      <c r="AJ344" s="71"/>
      <c r="AK344" s="71">
        <f t="shared" si="165"/>
        <v>0</v>
      </c>
      <c r="AL344" s="72"/>
      <c r="AM344" s="71"/>
      <c r="AN344" s="71">
        <v>0</v>
      </c>
      <c r="AO344" s="71"/>
      <c r="AP344" s="71">
        <f t="shared" si="166"/>
        <v>0</v>
      </c>
      <c r="AQ344" s="72"/>
      <c r="AR344" s="71"/>
      <c r="AS344" s="71">
        <v>0</v>
      </c>
      <c r="AT344" s="71"/>
      <c r="AU344" s="71">
        <f t="shared" si="167"/>
        <v>0</v>
      </c>
      <c r="AV344" s="72"/>
      <c r="AW344" s="71"/>
      <c r="AX344" s="71">
        <v>0</v>
      </c>
      <c r="AY344" s="71"/>
      <c r="AZ344" s="71">
        <f t="shared" si="168"/>
        <v>0</v>
      </c>
      <c r="BA344" s="72"/>
    </row>
    <row r="345" spans="1:53" s="43" customFormat="1" ht="12.25" hidden="1" customHeight="1">
      <c r="A345" s="141">
        <v>586</v>
      </c>
      <c r="B345" s="70" t="s">
        <v>357</v>
      </c>
      <c r="C345" s="70"/>
      <c r="D345" s="71"/>
      <c r="E345" s="71">
        <v>0</v>
      </c>
      <c r="F345" s="71"/>
      <c r="G345" s="71">
        <f t="shared" si="157"/>
        <v>0</v>
      </c>
      <c r="H345" s="72"/>
      <c r="I345" s="71"/>
      <c r="J345" s="71">
        <v>0</v>
      </c>
      <c r="K345" s="71"/>
      <c r="L345" s="71">
        <f t="shared" si="158"/>
        <v>0</v>
      </c>
      <c r="M345" s="72"/>
      <c r="N345" s="71">
        <f t="shared" si="159"/>
        <v>0</v>
      </c>
      <c r="O345" s="71">
        <f t="shared" si="159"/>
        <v>0</v>
      </c>
      <c r="P345" s="71"/>
      <c r="Q345" s="71">
        <f t="shared" si="160"/>
        <v>0</v>
      </c>
      <c r="R345" s="72"/>
      <c r="S345" s="71"/>
      <c r="T345" s="71">
        <v>0</v>
      </c>
      <c r="U345" s="71"/>
      <c r="V345" s="71">
        <f t="shared" si="161"/>
        <v>0</v>
      </c>
      <c r="W345" s="72"/>
      <c r="X345" s="71"/>
      <c r="Y345" s="71">
        <v>0</v>
      </c>
      <c r="Z345" s="71"/>
      <c r="AA345" s="71">
        <f t="shared" si="162"/>
        <v>0</v>
      </c>
      <c r="AB345" s="72"/>
      <c r="AC345" s="71">
        <f t="shared" si="163"/>
        <v>0</v>
      </c>
      <c r="AD345" s="71">
        <f t="shared" si="163"/>
        <v>0</v>
      </c>
      <c r="AE345" s="71"/>
      <c r="AF345" s="71">
        <f t="shared" si="164"/>
        <v>0</v>
      </c>
      <c r="AG345" s="72"/>
      <c r="AH345" s="71"/>
      <c r="AI345" s="71">
        <v>0</v>
      </c>
      <c r="AJ345" s="71"/>
      <c r="AK345" s="71">
        <f t="shared" si="165"/>
        <v>0</v>
      </c>
      <c r="AL345" s="72"/>
      <c r="AM345" s="71"/>
      <c r="AN345" s="71">
        <v>0</v>
      </c>
      <c r="AO345" s="71"/>
      <c r="AP345" s="71">
        <f t="shared" si="166"/>
        <v>0</v>
      </c>
      <c r="AQ345" s="72"/>
      <c r="AR345" s="71"/>
      <c r="AS345" s="71">
        <v>0</v>
      </c>
      <c r="AT345" s="71"/>
      <c r="AU345" s="71">
        <f t="shared" si="167"/>
        <v>0</v>
      </c>
      <c r="AV345" s="72"/>
      <c r="AW345" s="71"/>
      <c r="AX345" s="71">
        <v>0</v>
      </c>
      <c r="AY345" s="71"/>
      <c r="AZ345" s="71">
        <f t="shared" si="168"/>
        <v>0</v>
      </c>
      <c r="BA345" s="72"/>
    </row>
    <row r="346" spans="1:53" s="43" customFormat="1" ht="12.25" hidden="1" customHeight="1">
      <c r="A346" s="141">
        <v>587</v>
      </c>
      <c r="B346" s="70" t="s">
        <v>358</v>
      </c>
      <c r="C346" s="70"/>
      <c r="D346" s="71"/>
      <c r="E346" s="71">
        <v>0</v>
      </c>
      <c r="F346" s="71"/>
      <c r="G346" s="71">
        <f t="shared" si="157"/>
        <v>0</v>
      </c>
      <c r="H346" s="72"/>
      <c r="I346" s="71"/>
      <c r="J346" s="71">
        <v>0</v>
      </c>
      <c r="K346" s="71"/>
      <c r="L346" s="71">
        <f t="shared" si="158"/>
        <v>0</v>
      </c>
      <c r="M346" s="72"/>
      <c r="N346" s="71">
        <f t="shared" si="159"/>
        <v>0</v>
      </c>
      <c r="O346" s="71">
        <f t="shared" si="159"/>
        <v>0</v>
      </c>
      <c r="P346" s="71"/>
      <c r="Q346" s="71">
        <f t="shared" si="160"/>
        <v>0</v>
      </c>
      <c r="R346" s="72"/>
      <c r="S346" s="71"/>
      <c r="T346" s="71">
        <v>0</v>
      </c>
      <c r="U346" s="71"/>
      <c r="V346" s="71">
        <f t="shared" si="161"/>
        <v>0</v>
      </c>
      <c r="W346" s="72"/>
      <c r="X346" s="71"/>
      <c r="Y346" s="71">
        <v>0</v>
      </c>
      <c r="Z346" s="71"/>
      <c r="AA346" s="71">
        <f t="shared" si="162"/>
        <v>0</v>
      </c>
      <c r="AB346" s="72"/>
      <c r="AC346" s="71">
        <f t="shared" si="163"/>
        <v>0</v>
      </c>
      <c r="AD346" s="71">
        <f t="shared" si="163"/>
        <v>0</v>
      </c>
      <c r="AE346" s="71"/>
      <c r="AF346" s="71">
        <f t="shared" si="164"/>
        <v>0</v>
      </c>
      <c r="AG346" s="72"/>
      <c r="AH346" s="71"/>
      <c r="AI346" s="71">
        <v>0</v>
      </c>
      <c r="AJ346" s="71"/>
      <c r="AK346" s="71">
        <f t="shared" si="165"/>
        <v>0</v>
      </c>
      <c r="AL346" s="72"/>
      <c r="AM346" s="71"/>
      <c r="AN346" s="71">
        <v>0</v>
      </c>
      <c r="AO346" s="71"/>
      <c r="AP346" s="71">
        <f t="shared" si="166"/>
        <v>0</v>
      </c>
      <c r="AQ346" s="72"/>
      <c r="AR346" s="71"/>
      <c r="AS346" s="71">
        <v>0</v>
      </c>
      <c r="AT346" s="71"/>
      <c r="AU346" s="71">
        <f t="shared" si="167"/>
        <v>0</v>
      </c>
      <c r="AV346" s="72"/>
      <c r="AW346" s="71"/>
      <c r="AX346" s="71">
        <v>0</v>
      </c>
      <c r="AY346" s="71"/>
      <c r="AZ346" s="71">
        <f t="shared" si="168"/>
        <v>0</v>
      </c>
      <c r="BA346" s="72"/>
    </row>
    <row r="347" spans="1:53" s="43" customFormat="1" ht="12.25" hidden="1" customHeight="1">
      <c r="A347" s="141">
        <v>588</v>
      </c>
      <c r="B347" s="70" t="s">
        <v>359</v>
      </c>
      <c r="C347" s="70"/>
      <c r="D347" s="71"/>
      <c r="E347" s="71">
        <v>0</v>
      </c>
      <c r="F347" s="71"/>
      <c r="G347" s="71">
        <f t="shared" si="157"/>
        <v>0</v>
      </c>
      <c r="H347" s="72"/>
      <c r="I347" s="71"/>
      <c r="J347" s="71">
        <v>0</v>
      </c>
      <c r="K347" s="71"/>
      <c r="L347" s="71">
        <f t="shared" si="158"/>
        <v>0</v>
      </c>
      <c r="M347" s="72"/>
      <c r="N347" s="71">
        <f t="shared" si="159"/>
        <v>0</v>
      </c>
      <c r="O347" s="71">
        <f t="shared" si="159"/>
        <v>0</v>
      </c>
      <c r="P347" s="71"/>
      <c r="Q347" s="71">
        <f t="shared" si="160"/>
        <v>0</v>
      </c>
      <c r="R347" s="72"/>
      <c r="S347" s="71"/>
      <c r="T347" s="71">
        <v>0</v>
      </c>
      <c r="U347" s="71"/>
      <c r="V347" s="71">
        <f t="shared" si="161"/>
        <v>0</v>
      </c>
      <c r="W347" s="72"/>
      <c r="X347" s="71"/>
      <c r="Y347" s="71">
        <v>0</v>
      </c>
      <c r="Z347" s="71"/>
      <c r="AA347" s="71">
        <f t="shared" si="162"/>
        <v>0</v>
      </c>
      <c r="AB347" s="72"/>
      <c r="AC347" s="71">
        <f t="shared" si="163"/>
        <v>0</v>
      </c>
      <c r="AD347" s="71">
        <f t="shared" si="163"/>
        <v>0</v>
      </c>
      <c r="AE347" s="71"/>
      <c r="AF347" s="71">
        <f t="shared" si="164"/>
        <v>0</v>
      </c>
      <c r="AG347" s="72"/>
      <c r="AH347" s="71"/>
      <c r="AI347" s="71">
        <v>0</v>
      </c>
      <c r="AJ347" s="71"/>
      <c r="AK347" s="71">
        <f t="shared" si="165"/>
        <v>0</v>
      </c>
      <c r="AL347" s="72"/>
      <c r="AM347" s="71"/>
      <c r="AN347" s="71">
        <v>0</v>
      </c>
      <c r="AO347" s="71"/>
      <c r="AP347" s="71">
        <f t="shared" si="166"/>
        <v>0</v>
      </c>
      <c r="AQ347" s="72"/>
      <c r="AR347" s="71"/>
      <c r="AS347" s="71">
        <v>0</v>
      </c>
      <c r="AT347" s="71"/>
      <c r="AU347" s="71">
        <f t="shared" si="167"/>
        <v>0</v>
      </c>
      <c r="AV347" s="72"/>
      <c r="AW347" s="71"/>
      <c r="AX347" s="71">
        <v>0</v>
      </c>
      <c r="AY347" s="71"/>
      <c r="AZ347" s="71">
        <f t="shared" si="168"/>
        <v>0</v>
      </c>
      <c r="BA347" s="72"/>
    </row>
    <row r="348" spans="1:53" s="43" customFormat="1" ht="12.25" hidden="1" customHeight="1">
      <c r="A348" s="141">
        <v>589</v>
      </c>
      <c r="B348" s="70" t="s">
        <v>360</v>
      </c>
      <c r="C348" s="70"/>
      <c r="D348" s="71"/>
      <c r="E348" s="71">
        <v>0</v>
      </c>
      <c r="F348" s="71"/>
      <c r="G348" s="71">
        <f t="shared" si="157"/>
        <v>0</v>
      </c>
      <c r="H348" s="72"/>
      <c r="I348" s="71"/>
      <c r="J348" s="71">
        <v>0</v>
      </c>
      <c r="K348" s="71"/>
      <c r="L348" s="71">
        <f t="shared" si="158"/>
        <v>0</v>
      </c>
      <c r="M348" s="72"/>
      <c r="N348" s="71">
        <f t="shared" si="159"/>
        <v>0</v>
      </c>
      <c r="O348" s="71">
        <f t="shared" si="159"/>
        <v>0</v>
      </c>
      <c r="P348" s="71"/>
      <c r="Q348" s="71">
        <f t="shared" si="160"/>
        <v>0</v>
      </c>
      <c r="R348" s="72"/>
      <c r="S348" s="71"/>
      <c r="T348" s="71">
        <v>0</v>
      </c>
      <c r="U348" s="71"/>
      <c r="V348" s="71">
        <f t="shared" si="161"/>
        <v>0</v>
      </c>
      <c r="W348" s="72"/>
      <c r="X348" s="71"/>
      <c r="Y348" s="71">
        <v>0</v>
      </c>
      <c r="Z348" s="71"/>
      <c r="AA348" s="71">
        <f t="shared" si="162"/>
        <v>0</v>
      </c>
      <c r="AB348" s="72"/>
      <c r="AC348" s="71">
        <f t="shared" si="163"/>
        <v>0</v>
      </c>
      <c r="AD348" s="71">
        <f t="shared" si="163"/>
        <v>0</v>
      </c>
      <c r="AE348" s="71"/>
      <c r="AF348" s="71">
        <f t="shared" si="164"/>
        <v>0</v>
      </c>
      <c r="AG348" s="72"/>
      <c r="AH348" s="71"/>
      <c r="AI348" s="71">
        <v>0</v>
      </c>
      <c r="AJ348" s="71"/>
      <c r="AK348" s="71">
        <f t="shared" si="165"/>
        <v>0</v>
      </c>
      <c r="AL348" s="72"/>
      <c r="AM348" s="71"/>
      <c r="AN348" s="71">
        <v>0</v>
      </c>
      <c r="AO348" s="71"/>
      <c r="AP348" s="71">
        <f t="shared" si="166"/>
        <v>0</v>
      </c>
      <c r="AQ348" s="72"/>
      <c r="AR348" s="71"/>
      <c r="AS348" s="71">
        <v>0</v>
      </c>
      <c r="AT348" s="71"/>
      <c r="AU348" s="71">
        <f t="shared" si="167"/>
        <v>0</v>
      </c>
      <c r="AV348" s="72"/>
      <c r="AW348" s="71"/>
      <c r="AX348" s="71">
        <v>0</v>
      </c>
      <c r="AY348" s="71"/>
      <c r="AZ348" s="71">
        <f t="shared" si="168"/>
        <v>0</v>
      </c>
      <c r="BA348" s="72"/>
    </row>
    <row r="349" spans="1:53" s="43" customFormat="1" ht="12.25" customHeight="1">
      <c r="A349" s="141">
        <v>591</v>
      </c>
      <c r="B349" s="70" t="s">
        <v>361</v>
      </c>
      <c r="C349" s="70"/>
      <c r="D349" s="71"/>
      <c r="E349" s="71">
        <v>10590.75</v>
      </c>
      <c r="F349" s="71"/>
      <c r="G349" s="71">
        <f t="shared" si="157"/>
        <v>10590.75</v>
      </c>
      <c r="H349" s="72"/>
      <c r="I349" s="71"/>
      <c r="J349" s="71">
        <v>0</v>
      </c>
      <c r="K349" s="71"/>
      <c r="L349" s="71">
        <f t="shared" si="158"/>
        <v>0</v>
      </c>
      <c r="M349" s="72"/>
      <c r="N349" s="71">
        <f t="shared" si="159"/>
        <v>0</v>
      </c>
      <c r="O349" s="71">
        <f t="shared" si="159"/>
        <v>10590.75</v>
      </c>
      <c r="P349" s="71"/>
      <c r="Q349" s="71">
        <f t="shared" si="160"/>
        <v>10590.75</v>
      </c>
      <c r="R349" s="72"/>
      <c r="S349" s="71"/>
      <c r="T349" s="71">
        <v>32725.4175</v>
      </c>
      <c r="U349" s="71"/>
      <c r="V349" s="71">
        <f t="shared" si="161"/>
        <v>32725.4175</v>
      </c>
      <c r="W349" s="72"/>
      <c r="X349" s="71"/>
      <c r="Y349" s="71">
        <v>19392.84</v>
      </c>
      <c r="Z349" s="71"/>
      <c r="AA349" s="71">
        <f t="shared" si="162"/>
        <v>19392.84</v>
      </c>
      <c r="AB349" s="72"/>
      <c r="AC349" s="71">
        <f t="shared" si="163"/>
        <v>0</v>
      </c>
      <c r="AD349" s="71">
        <f t="shared" si="163"/>
        <v>13332.577499999999</v>
      </c>
      <c r="AE349" s="71"/>
      <c r="AF349" s="71">
        <f t="shared" si="164"/>
        <v>13332.577499999999</v>
      </c>
      <c r="AG349" s="72"/>
      <c r="AH349" s="71"/>
      <c r="AI349" s="71">
        <v>31210.351875</v>
      </c>
      <c r="AJ349" s="71"/>
      <c r="AK349" s="71">
        <f t="shared" si="165"/>
        <v>31210.351875</v>
      </c>
      <c r="AL349" s="72"/>
      <c r="AM349" s="71"/>
      <c r="AN349" s="71">
        <v>41790.661160625001</v>
      </c>
      <c r="AO349" s="71"/>
      <c r="AP349" s="71">
        <f t="shared" si="166"/>
        <v>41790.661160625001</v>
      </c>
      <c r="AQ349" s="72"/>
      <c r="AR349" s="71"/>
      <c r="AS349" s="71">
        <v>56288.805917118698</v>
      </c>
      <c r="AT349" s="71"/>
      <c r="AU349" s="71">
        <f t="shared" si="167"/>
        <v>56288.805917118698</v>
      </c>
      <c r="AV349" s="72"/>
      <c r="AW349" s="71"/>
      <c r="AX349" s="71">
        <v>68208.788346626301</v>
      </c>
      <c r="AY349" s="71"/>
      <c r="AZ349" s="71">
        <f t="shared" si="168"/>
        <v>68208.788346626301</v>
      </c>
      <c r="BA349" s="72"/>
    </row>
    <row r="350" spans="1:53" s="43" customFormat="1" ht="12.25" hidden="1" customHeight="1">
      <c r="A350" s="141">
        <v>595</v>
      </c>
      <c r="B350" s="70" t="s">
        <v>182</v>
      </c>
      <c r="C350" s="70"/>
      <c r="D350" s="71"/>
      <c r="E350" s="71">
        <v>0</v>
      </c>
      <c r="F350" s="71"/>
      <c r="G350" s="71">
        <f t="shared" si="157"/>
        <v>0</v>
      </c>
      <c r="H350" s="72"/>
      <c r="I350" s="71"/>
      <c r="J350" s="71">
        <v>0</v>
      </c>
      <c r="K350" s="71"/>
      <c r="L350" s="71">
        <f t="shared" si="158"/>
        <v>0</v>
      </c>
      <c r="M350" s="72"/>
      <c r="N350" s="71">
        <f t="shared" si="159"/>
        <v>0</v>
      </c>
      <c r="O350" s="71">
        <f t="shared" si="159"/>
        <v>0</v>
      </c>
      <c r="P350" s="71"/>
      <c r="Q350" s="71">
        <f t="shared" si="160"/>
        <v>0</v>
      </c>
      <c r="R350" s="72"/>
      <c r="S350" s="71"/>
      <c r="T350" s="71">
        <v>0</v>
      </c>
      <c r="U350" s="71"/>
      <c r="V350" s="71">
        <f t="shared" si="161"/>
        <v>0</v>
      </c>
      <c r="W350" s="72"/>
      <c r="X350" s="71"/>
      <c r="Y350" s="71">
        <v>0</v>
      </c>
      <c r="Z350" s="71"/>
      <c r="AA350" s="71">
        <f t="shared" si="162"/>
        <v>0</v>
      </c>
      <c r="AB350" s="72"/>
      <c r="AC350" s="71">
        <f t="shared" si="163"/>
        <v>0</v>
      </c>
      <c r="AD350" s="71">
        <f t="shared" si="163"/>
        <v>0</v>
      </c>
      <c r="AE350" s="71"/>
      <c r="AF350" s="71">
        <f t="shared" si="164"/>
        <v>0</v>
      </c>
      <c r="AG350" s="72"/>
      <c r="AH350" s="71"/>
      <c r="AI350" s="71">
        <v>0</v>
      </c>
      <c r="AJ350" s="71"/>
      <c r="AK350" s="71">
        <f t="shared" si="165"/>
        <v>0</v>
      </c>
      <c r="AL350" s="72"/>
      <c r="AM350" s="71"/>
      <c r="AN350" s="71">
        <v>0</v>
      </c>
      <c r="AO350" s="71"/>
      <c r="AP350" s="71">
        <f t="shared" si="166"/>
        <v>0</v>
      </c>
      <c r="AQ350" s="72"/>
      <c r="AR350" s="71"/>
      <c r="AS350" s="71">
        <v>0</v>
      </c>
      <c r="AT350" s="71"/>
      <c r="AU350" s="71">
        <f t="shared" si="167"/>
        <v>0</v>
      </c>
      <c r="AV350" s="72"/>
      <c r="AW350" s="71"/>
      <c r="AX350" s="71">
        <v>0</v>
      </c>
      <c r="AY350" s="71"/>
      <c r="AZ350" s="71">
        <f t="shared" si="168"/>
        <v>0</v>
      </c>
      <c r="BA350" s="72"/>
    </row>
    <row r="351" spans="1:53" s="43" customFormat="1" ht="12.25" hidden="1" customHeight="1">
      <c r="A351" s="141"/>
      <c r="B351" s="70"/>
      <c r="C351" s="70"/>
      <c r="D351" s="71"/>
      <c r="E351" s="71"/>
      <c r="F351" s="71"/>
      <c r="G351" s="71"/>
      <c r="H351" s="72"/>
      <c r="I351" s="71"/>
      <c r="J351" s="71"/>
      <c r="K351" s="71"/>
      <c r="L351" s="71"/>
      <c r="M351" s="72"/>
      <c r="N351" s="71"/>
      <c r="O351" s="71"/>
      <c r="P351" s="71"/>
      <c r="Q351" s="71"/>
      <c r="R351" s="72"/>
      <c r="S351" s="71"/>
      <c r="T351" s="71"/>
      <c r="U351" s="71"/>
      <c r="V351" s="71"/>
      <c r="W351" s="72"/>
      <c r="X351" s="71"/>
      <c r="Y351" s="71"/>
      <c r="Z351" s="71"/>
      <c r="AA351" s="71"/>
      <c r="AB351" s="72"/>
      <c r="AC351" s="71"/>
      <c r="AD351" s="71"/>
      <c r="AE351" s="71"/>
      <c r="AF351" s="71"/>
      <c r="AG351" s="72"/>
      <c r="AH351" s="71"/>
      <c r="AI351" s="71"/>
      <c r="AJ351" s="71"/>
      <c r="AK351" s="71"/>
      <c r="AL351" s="72"/>
      <c r="AM351" s="71"/>
      <c r="AN351" s="71"/>
      <c r="AO351" s="71"/>
      <c r="AP351" s="71"/>
      <c r="AQ351" s="72"/>
      <c r="AR351" s="71"/>
      <c r="AS351" s="71"/>
      <c r="AT351" s="71"/>
      <c r="AU351" s="71"/>
      <c r="AV351" s="72"/>
      <c r="AW351" s="71"/>
      <c r="AX351" s="71"/>
      <c r="AY351" s="71"/>
      <c r="AZ351" s="71"/>
      <c r="BA351" s="72"/>
    </row>
    <row r="352" spans="1:53" s="44" customFormat="1" ht="12.25" customHeight="1">
      <c r="A352" s="52"/>
      <c r="B352" s="130" t="s">
        <v>480</v>
      </c>
      <c r="C352" s="130"/>
      <c r="D352" s="73">
        <f>SUM(D321:D351)</f>
        <v>0</v>
      </c>
      <c r="E352" s="73">
        <f>SUM(E321:E351)</f>
        <v>45190.75</v>
      </c>
      <c r="F352" s="73"/>
      <c r="G352" s="73">
        <f>SUM(D352:F352)</f>
        <v>45190.75</v>
      </c>
      <c r="H352" s="74"/>
      <c r="I352" s="73">
        <f>SUM(I321:I351)</f>
        <v>0</v>
      </c>
      <c r="J352" s="73">
        <f>SUM(J321:J351)</f>
        <v>6439</v>
      </c>
      <c r="K352" s="73"/>
      <c r="L352" s="73">
        <f>SUM(I352:K352)</f>
        <v>6439</v>
      </c>
      <c r="M352" s="74"/>
      <c r="N352" s="73">
        <f>INDEX($D352:$F352,1,MATCH(N$8,$D$8:$F$8,0))-INDEX($I352:$K352,1,MATCH(N$8,$I$8:$K$8,0))</f>
        <v>0</v>
      </c>
      <c r="O352" s="73">
        <f>INDEX($D352:$F352,1,MATCH(O$8,$D$8:$F$8,0))-INDEX($I352:$K352,1,MATCH(O$8,$I$8:$K$8,0))</f>
        <v>38751.75</v>
      </c>
      <c r="P352" s="73"/>
      <c r="Q352" s="73">
        <f>SUM(N352:P352)</f>
        <v>38751.75</v>
      </c>
      <c r="R352" s="74"/>
      <c r="S352" s="73">
        <f>SUM(S321:S351)</f>
        <v>0</v>
      </c>
      <c r="T352" s="73">
        <f>SUM(T321:T351)</f>
        <v>76825.417499999996</v>
      </c>
      <c r="U352" s="73"/>
      <c r="V352" s="73">
        <f>SUM(S352:U352)</f>
        <v>76825.417499999996</v>
      </c>
      <c r="W352" s="74"/>
      <c r="X352" s="73">
        <f>SUM(X321:X351)</f>
        <v>0</v>
      </c>
      <c r="Y352" s="73">
        <f>SUM(Y321:Y351)</f>
        <v>59192.84</v>
      </c>
      <c r="Z352" s="73"/>
      <c r="AA352" s="73">
        <f>SUM(X352:Z352)</f>
        <v>59192.84</v>
      </c>
      <c r="AB352" s="74"/>
      <c r="AC352" s="73">
        <f>INDEX($S352:$U352,1,MATCH(AC$8,$S$8:$U$8,0))-INDEX($X352:$Z352,1,MATCH(AC$8,$X$8:$Z$8,0))</f>
        <v>0</v>
      </c>
      <c r="AD352" s="73">
        <f>INDEX($S352:$U352,1,MATCH(AD$8,$S$8:$U$8,0))-INDEX($X352:$Z352,1,MATCH(AD$8,$X$8:$Z$8,0))</f>
        <v>17632.577499999999</v>
      </c>
      <c r="AE352" s="73"/>
      <c r="AF352" s="73">
        <f>SUM(AC352:AE352)</f>
        <v>17632.577499999999</v>
      </c>
      <c r="AG352" s="74"/>
      <c r="AH352" s="73">
        <f>SUM(AH321:AH351)</f>
        <v>0</v>
      </c>
      <c r="AI352" s="73">
        <f>SUM(AI321:AI351)</f>
        <v>78010.351874999993</v>
      </c>
      <c r="AJ352" s="73"/>
      <c r="AK352" s="73">
        <f>SUM(AH352:AJ352)</f>
        <v>78010.351874999993</v>
      </c>
      <c r="AL352" s="74"/>
      <c r="AM352" s="73">
        <f>SUM(AM321:AM351)</f>
        <v>0</v>
      </c>
      <c r="AN352" s="73">
        <f>SUM(AN321:AN351)</f>
        <v>95750.661160624993</v>
      </c>
      <c r="AO352" s="73"/>
      <c r="AP352" s="73">
        <f>SUM(AM352:AO352)</f>
        <v>95750.661160624993</v>
      </c>
      <c r="AQ352" s="74"/>
      <c r="AR352" s="73">
        <f>SUM(AR321:AR351)</f>
        <v>0</v>
      </c>
      <c r="AS352" s="73">
        <f>SUM(AS321:AS351)</f>
        <v>118865.80591711871</v>
      </c>
      <c r="AT352" s="73"/>
      <c r="AU352" s="73">
        <f>SUM(AR352:AT352)</f>
        <v>118865.80591711871</v>
      </c>
      <c r="AV352" s="74"/>
      <c r="AW352" s="73">
        <f>SUM(AW321:AW351)</f>
        <v>0</v>
      </c>
      <c r="AX352" s="73">
        <f>SUM(AX321:AX351)</f>
        <v>139473.6883466263</v>
      </c>
      <c r="AY352" s="73"/>
      <c r="AZ352" s="73">
        <f>SUM(AW352:AY352)</f>
        <v>139473.6883466263</v>
      </c>
      <c r="BA352" s="74"/>
    </row>
    <row r="353" spans="1:53" s="43" customFormat="1" ht="12.25" customHeight="1">
      <c r="A353" s="52"/>
      <c r="B353" s="75"/>
      <c r="C353" s="75"/>
      <c r="D353" s="71"/>
      <c r="E353" s="71"/>
      <c r="F353" s="71"/>
      <c r="G353" s="71"/>
      <c r="H353" s="72"/>
      <c r="I353" s="71"/>
      <c r="J353" s="71"/>
      <c r="K353" s="71"/>
      <c r="L353" s="71"/>
      <c r="M353" s="72"/>
      <c r="N353" s="71"/>
      <c r="O353" s="71"/>
      <c r="P353" s="71"/>
      <c r="Q353" s="71"/>
      <c r="R353" s="72"/>
      <c r="S353" s="71"/>
      <c r="T353" s="71"/>
      <c r="U353" s="71"/>
      <c r="V353" s="71"/>
      <c r="W353" s="72"/>
      <c r="X353" s="71"/>
      <c r="Y353" s="71"/>
      <c r="Z353" s="71"/>
      <c r="AA353" s="71"/>
      <c r="AB353" s="72"/>
      <c r="AC353" s="71"/>
      <c r="AD353" s="71"/>
      <c r="AE353" s="71"/>
      <c r="AF353" s="71"/>
      <c r="AG353" s="72"/>
      <c r="AH353" s="71"/>
      <c r="AI353" s="71"/>
      <c r="AJ353" s="71"/>
      <c r="AK353" s="71"/>
      <c r="AL353" s="72"/>
      <c r="AM353" s="71"/>
      <c r="AN353" s="71"/>
      <c r="AO353" s="71"/>
      <c r="AP353" s="71"/>
      <c r="AQ353" s="72"/>
      <c r="AR353" s="71"/>
      <c r="AS353" s="71"/>
      <c r="AT353" s="71"/>
      <c r="AU353" s="71"/>
      <c r="AV353" s="72"/>
      <c r="AW353" s="71"/>
      <c r="AX353" s="71"/>
      <c r="AY353" s="71"/>
      <c r="AZ353" s="71"/>
      <c r="BA353" s="72"/>
    </row>
    <row r="354" spans="1:53" s="43" customFormat="1" ht="12.25" customHeight="1">
      <c r="A354" s="130" t="s">
        <v>113</v>
      </c>
      <c r="D354" s="71"/>
      <c r="E354" s="71"/>
      <c r="F354" s="71"/>
      <c r="G354" s="71"/>
      <c r="H354" s="72"/>
      <c r="I354" s="71"/>
      <c r="J354" s="71"/>
      <c r="K354" s="71"/>
      <c r="L354" s="71"/>
      <c r="M354" s="72"/>
      <c r="N354" s="71"/>
      <c r="O354" s="71"/>
      <c r="P354" s="71"/>
      <c r="Q354" s="71"/>
      <c r="R354" s="72"/>
      <c r="S354" s="71"/>
      <c r="T354" s="71"/>
      <c r="U354" s="71"/>
      <c r="V354" s="71"/>
      <c r="W354" s="72"/>
      <c r="X354" s="71"/>
      <c r="Y354" s="71"/>
      <c r="Z354" s="71"/>
      <c r="AA354" s="71"/>
      <c r="AB354" s="72"/>
      <c r="AC354" s="71"/>
      <c r="AD354" s="71"/>
      <c r="AE354" s="71"/>
      <c r="AF354" s="71"/>
      <c r="AG354" s="72"/>
      <c r="AH354" s="71"/>
      <c r="AI354" s="71"/>
      <c r="AJ354" s="71"/>
      <c r="AK354" s="71"/>
      <c r="AL354" s="72"/>
      <c r="AM354" s="71"/>
      <c r="AN354" s="71"/>
      <c r="AO354" s="71"/>
      <c r="AP354" s="71"/>
      <c r="AQ354" s="72"/>
      <c r="AR354" s="71"/>
      <c r="AS354" s="71"/>
      <c r="AT354" s="71"/>
      <c r="AU354" s="71"/>
      <c r="AV354" s="72"/>
      <c r="AW354" s="71"/>
      <c r="AX354" s="71"/>
      <c r="AY354" s="71"/>
      <c r="AZ354" s="71"/>
      <c r="BA354" s="72"/>
    </row>
    <row r="355" spans="1:53" s="43" customFormat="1" ht="12.25" hidden="1" customHeight="1">
      <c r="A355" s="141" t="s">
        <v>25</v>
      </c>
      <c r="B355" s="70"/>
      <c r="C355" s="70"/>
      <c r="D355" s="71"/>
      <c r="E355" s="71"/>
      <c r="F355" s="71"/>
      <c r="G355" s="71">
        <f t="shared" ref="G355:G367" si="169">SUM(D355:F355)</f>
        <v>0</v>
      </c>
      <c r="H355" s="72"/>
      <c r="I355" s="71"/>
      <c r="J355" s="71"/>
      <c r="K355" s="71"/>
      <c r="L355" s="71">
        <f t="shared" ref="L355:L367" si="170">SUM(I355:K355)</f>
        <v>0</v>
      </c>
      <c r="M355" s="72"/>
      <c r="N355" s="71">
        <f t="shared" ref="N355:O367" si="171">INDEX($D355:$F355,1,MATCH(N$8,$D$8:$F$8,0))-INDEX($I355:$K355,1,MATCH(N$8,$I$8:$K$8,0))</f>
        <v>0</v>
      </c>
      <c r="O355" s="71">
        <f t="shared" si="171"/>
        <v>0</v>
      </c>
      <c r="P355" s="71"/>
      <c r="Q355" s="71">
        <f t="shared" ref="Q355:Q367" si="172">SUM(N355:P355)</f>
        <v>0</v>
      </c>
      <c r="R355" s="72"/>
      <c r="S355" s="71"/>
      <c r="T355" s="71"/>
      <c r="U355" s="71"/>
      <c r="V355" s="71">
        <f t="shared" ref="V355:V367" si="173">SUM(S355:U355)</f>
        <v>0</v>
      </c>
      <c r="W355" s="72"/>
      <c r="X355" s="71"/>
      <c r="Y355" s="71"/>
      <c r="Z355" s="71"/>
      <c r="AA355" s="71">
        <f t="shared" ref="AA355:AA367" si="174">SUM(X355:Z355)</f>
        <v>0</v>
      </c>
      <c r="AB355" s="72"/>
      <c r="AC355" s="71">
        <f t="shared" ref="AC355:AD367" si="175">INDEX($S355:$U355,1,MATCH(AC$8,$S$8:$U$8,0))-INDEX($X355:$Z355,1,MATCH(AC$8,$X$8:$Z$8,0))</f>
        <v>0</v>
      </c>
      <c r="AD355" s="71">
        <f t="shared" si="175"/>
        <v>0</v>
      </c>
      <c r="AE355" s="71"/>
      <c r="AF355" s="71">
        <f t="shared" ref="AF355:AF367" si="176">SUM(AC355:AE355)</f>
        <v>0</v>
      </c>
      <c r="AG355" s="72"/>
      <c r="AH355" s="71"/>
      <c r="AI355" s="71"/>
      <c r="AJ355" s="71"/>
      <c r="AK355" s="71">
        <f t="shared" ref="AK355:AK367" si="177">SUM(AH355:AJ355)</f>
        <v>0</v>
      </c>
      <c r="AL355" s="72"/>
      <c r="AM355" s="71"/>
      <c r="AN355" s="71"/>
      <c r="AO355" s="71"/>
      <c r="AP355" s="71">
        <f t="shared" ref="AP355:AP367" si="178">SUM(AM355:AO355)</f>
        <v>0</v>
      </c>
      <c r="AQ355" s="72"/>
      <c r="AR355" s="71"/>
      <c r="AS355" s="71"/>
      <c r="AT355" s="71"/>
      <c r="AU355" s="71">
        <f t="shared" ref="AU355:AU367" si="179">SUM(AR355:AT355)</f>
        <v>0</v>
      </c>
      <c r="AV355" s="72"/>
      <c r="AW355" s="71"/>
      <c r="AX355" s="71"/>
      <c r="AY355" s="71"/>
      <c r="AZ355" s="71">
        <f t="shared" ref="AZ355:AZ367" si="180">SUM(AW355:AY355)</f>
        <v>0</v>
      </c>
      <c r="BA355" s="72"/>
    </row>
    <row r="356" spans="1:53" s="43" customFormat="1" ht="12.25" hidden="1" customHeight="1">
      <c r="A356" s="141">
        <v>600</v>
      </c>
      <c r="B356" s="70" t="s">
        <v>113</v>
      </c>
      <c r="C356" s="70"/>
      <c r="D356" s="71"/>
      <c r="E356" s="71">
        <v>0</v>
      </c>
      <c r="F356" s="71"/>
      <c r="G356" s="71">
        <f t="shared" si="169"/>
        <v>0</v>
      </c>
      <c r="H356" s="72"/>
      <c r="I356" s="71"/>
      <c r="J356" s="71">
        <v>0</v>
      </c>
      <c r="K356" s="71"/>
      <c r="L356" s="71">
        <f t="shared" si="170"/>
        <v>0</v>
      </c>
      <c r="M356" s="72"/>
      <c r="N356" s="71">
        <f t="shared" si="171"/>
        <v>0</v>
      </c>
      <c r="O356" s="71">
        <f t="shared" si="171"/>
        <v>0</v>
      </c>
      <c r="P356" s="71"/>
      <c r="Q356" s="71">
        <f t="shared" si="172"/>
        <v>0</v>
      </c>
      <c r="R356" s="72"/>
      <c r="S356" s="71"/>
      <c r="T356" s="71">
        <v>0</v>
      </c>
      <c r="U356" s="71"/>
      <c r="V356" s="71">
        <f t="shared" si="173"/>
        <v>0</v>
      </c>
      <c r="W356" s="72"/>
      <c r="X356" s="71"/>
      <c r="Y356" s="71">
        <v>0</v>
      </c>
      <c r="Z356" s="71"/>
      <c r="AA356" s="71">
        <f t="shared" si="174"/>
        <v>0</v>
      </c>
      <c r="AB356" s="72"/>
      <c r="AC356" s="71">
        <f t="shared" si="175"/>
        <v>0</v>
      </c>
      <c r="AD356" s="71">
        <f t="shared" si="175"/>
        <v>0</v>
      </c>
      <c r="AE356" s="71"/>
      <c r="AF356" s="71">
        <f t="shared" si="176"/>
        <v>0</v>
      </c>
      <c r="AG356" s="72"/>
      <c r="AH356" s="71"/>
      <c r="AI356" s="71">
        <v>0</v>
      </c>
      <c r="AJ356" s="71"/>
      <c r="AK356" s="71">
        <f t="shared" si="177"/>
        <v>0</v>
      </c>
      <c r="AL356" s="72"/>
      <c r="AM356" s="71"/>
      <c r="AN356" s="71">
        <v>0</v>
      </c>
      <c r="AO356" s="71"/>
      <c r="AP356" s="71">
        <f t="shared" si="178"/>
        <v>0</v>
      </c>
      <c r="AQ356" s="72"/>
      <c r="AR356" s="71"/>
      <c r="AS356" s="71">
        <v>0</v>
      </c>
      <c r="AT356" s="71"/>
      <c r="AU356" s="71">
        <f t="shared" si="179"/>
        <v>0</v>
      </c>
      <c r="AV356" s="72"/>
      <c r="AW356" s="71"/>
      <c r="AX356" s="71">
        <v>0</v>
      </c>
      <c r="AY356" s="71"/>
      <c r="AZ356" s="71">
        <f t="shared" si="180"/>
        <v>0</v>
      </c>
      <c r="BA356" s="72"/>
    </row>
    <row r="357" spans="1:53" s="43" customFormat="1" ht="12.25" customHeight="1">
      <c r="A357" s="141">
        <v>610</v>
      </c>
      <c r="B357" s="70" t="s">
        <v>362</v>
      </c>
      <c r="C357" s="70"/>
      <c r="D357" s="71"/>
      <c r="E357" s="71">
        <v>22375</v>
      </c>
      <c r="F357" s="71"/>
      <c r="G357" s="71">
        <f t="shared" si="169"/>
        <v>22375</v>
      </c>
      <c r="H357" s="72"/>
      <c r="I357" s="71"/>
      <c r="J357" s="71">
        <v>9200</v>
      </c>
      <c r="K357" s="71"/>
      <c r="L357" s="71">
        <f t="shared" si="170"/>
        <v>9200</v>
      </c>
      <c r="M357" s="72"/>
      <c r="N357" s="71">
        <f t="shared" si="171"/>
        <v>0</v>
      </c>
      <c r="O357" s="71">
        <f t="shared" si="171"/>
        <v>13175</v>
      </c>
      <c r="P357" s="71"/>
      <c r="Q357" s="71">
        <f t="shared" si="172"/>
        <v>13175</v>
      </c>
      <c r="R357" s="72"/>
      <c r="S357" s="71"/>
      <c r="T357" s="71">
        <v>58837.5</v>
      </c>
      <c r="U357" s="71"/>
      <c r="V357" s="71">
        <f t="shared" si="173"/>
        <v>58837.5</v>
      </c>
      <c r="W357" s="72"/>
      <c r="X357" s="71"/>
      <c r="Y357" s="71">
        <v>8850</v>
      </c>
      <c r="Z357" s="71"/>
      <c r="AA357" s="71">
        <f t="shared" si="174"/>
        <v>8850</v>
      </c>
      <c r="AB357" s="72"/>
      <c r="AC357" s="71">
        <f t="shared" si="175"/>
        <v>0</v>
      </c>
      <c r="AD357" s="71">
        <f t="shared" si="175"/>
        <v>49987.5</v>
      </c>
      <c r="AE357" s="71"/>
      <c r="AF357" s="71">
        <f t="shared" si="176"/>
        <v>49987.5</v>
      </c>
      <c r="AG357" s="72"/>
      <c r="AH357" s="71"/>
      <c r="AI357" s="71">
        <v>38125</v>
      </c>
      <c r="AJ357" s="71"/>
      <c r="AK357" s="71">
        <f t="shared" si="177"/>
        <v>38125</v>
      </c>
      <c r="AL357" s="72"/>
      <c r="AM357" s="71"/>
      <c r="AN357" s="71">
        <v>49375</v>
      </c>
      <c r="AO357" s="71"/>
      <c r="AP357" s="71">
        <f t="shared" si="178"/>
        <v>49375</v>
      </c>
      <c r="AQ357" s="72"/>
      <c r="AR357" s="71"/>
      <c r="AS357" s="71">
        <v>63400</v>
      </c>
      <c r="AT357" s="71"/>
      <c r="AU357" s="71">
        <f t="shared" si="179"/>
        <v>63400</v>
      </c>
      <c r="AV357" s="72"/>
      <c r="AW357" s="71"/>
      <c r="AX357" s="71">
        <v>74100</v>
      </c>
      <c r="AY357" s="71"/>
      <c r="AZ357" s="71">
        <f t="shared" si="180"/>
        <v>74100</v>
      </c>
      <c r="BA357" s="72"/>
    </row>
    <row r="358" spans="1:53" s="43" customFormat="1" ht="12.25" customHeight="1">
      <c r="A358" s="141">
        <v>612</v>
      </c>
      <c r="B358" s="70" t="s">
        <v>363</v>
      </c>
      <c r="C358" s="70"/>
      <c r="D358" s="71"/>
      <c r="E358" s="71">
        <v>15000</v>
      </c>
      <c r="F358" s="71"/>
      <c r="G358" s="71">
        <f t="shared" si="169"/>
        <v>15000</v>
      </c>
      <c r="H358" s="72"/>
      <c r="I358" s="71"/>
      <c r="J358" s="71">
        <v>111968.52</v>
      </c>
      <c r="K358" s="71"/>
      <c r="L358" s="71">
        <f t="shared" si="170"/>
        <v>111968.52</v>
      </c>
      <c r="M358" s="72"/>
      <c r="N358" s="71">
        <f t="shared" si="171"/>
        <v>0</v>
      </c>
      <c r="O358" s="71">
        <f t="shared" si="171"/>
        <v>-96968.52</v>
      </c>
      <c r="P358" s="71"/>
      <c r="Q358" s="71">
        <f t="shared" si="172"/>
        <v>-96968.52</v>
      </c>
      <c r="R358" s="72"/>
      <c r="S358" s="71"/>
      <c r="T358" s="71">
        <v>32625</v>
      </c>
      <c r="U358" s="71"/>
      <c r="V358" s="71">
        <f t="shared" si="173"/>
        <v>32625</v>
      </c>
      <c r="W358" s="72"/>
      <c r="X358" s="71"/>
      <c r="Y358" s="71">
        <v>1100.4032258064501</v>
      </c>
      <c r="Z358" s="71"/>
      <c r="AA358" s="71">
        <f t="shared" si="174"/>
        <v>1100.4032258064501</v>
      </c>
      <c r="AB358" s="72"/>
      <c r="AC358" s="71">
        <f t="shared" si="175"/>
        <v>0</v>
      </c>
      <c r="AD358" s="71">
        <f t="shared" si="175"/>
        <v>31524.596774193549</v>
      </c>
      <c r="AE358" s="71"/>
      <c r="AF358" s="71">
        <f t="shared" si="176"/>
        <v>31524.596774193549</v>
      </c>
      <c r="AG358" s="72"/>
      <c r="AH358" s="71"/>
      <c r="AI358" s="71">
        <v>17150</v>
      </c>
      <c r="AJ358" s="71"/>
      <c r="AK358" s="71">
        <f t="shared" si="177"/>
        <v>17150</v>
      </c>
      <c r="AL358" s="72"/>
      <c r="AM358" s="71"/>
      <c r="AN358" s="71">
        <v>15125</v>
      </c>
      <c r="AO358" s="71"/>
      <c r="AP358" s="71">
        <f t="shared" si="178"/>
        <v>15125</v>
      </c>
      <c r="AQ358" s="72"/>
      <c r="AR358" s="71"/>
      <c r="AS358" s="71">
        <v>12100</v>
      </c>
      <c r="AT358" s="71"/>
      <c r="AU358" s="71">
        <f t="shared" si="179"/>
        <v>12100</v>
      </c>
      <c r="AV358" s="72"/>
      <c r="AW358" s="71"/>
      <c r="AX358" s="71">
        <v>21125</v>
      </c>
      <c r="AY358" s="71"/>
      <c r="AZ358" s="71">
        <f t="shared" si="180"/>
        <v>21125</v>
      </c>
      <c r="BA358" s="72"/>
    </row>
    <row r="359" spans="1:53" s="43" customFormat="1" ht="12.25" hidden="1" customHeight="1">
      <c r="A359" s="141">
        <v>626</v>
      </c>
      <c r="B359" s="70" t="s">
        <v>364</v>
      </c>
      <c r="C359" s="70"/>
      <c r="D359" s="71"/>
      <c r="E359" s="71">
        <v>0</v>
      </c>
      <c r="F359" s="71"/>
      <c r="G359" s="71">
        <f t="shared" si="169"/>
        <v>0</v>
      </c>
      <c r="H359" s="72"/>
      <c r="I359" s="71"/>
      <c r="J359" s="71">
        <v>0</v>
      </c>
      <c r="K359" s="71"/>
      <c r="L359" s="71">
        <f t="shared" si="170"/>
        <v>0</v>
      </c>
      <c r="M359" s="72"/>
      <c r="N359" s="71">
        <f t="shared" si="171"/>
        <v>0</v>
      </c>
      <c r="O359" s="71">
        <f t="shared" si="171"/>
        <v>0</v>
      </c>
      <c r="P359" s="71"/>
      <c r="Q359" s="71">
        <f t="shared" si="172"/>
        <v>0</v>
      </c>
      <c r="R359" s="72"/>
      <c r="S359" s="71"/>
      <c r="T359" s="71">
        <v>0</v>
      </c>
      <c r="U359" s="71"/>
      <c r="V359" s="71">
        <f t="shared" si="173"/>
        <v>0</v>
      </c>
      <c r="W359" s="72"/>
      <c r="X359" s="71"/>
      <c r="Y359" s="71">
        <v>0</v>
      </c>
      <c r="Z359" s="71"/>
      <c r="AA359" s="71">
        <f t="shared" si="174"/>
        <v>0</v>
      </c>
      <c r="AB359" s="72"/>
      <c r="AC359" s="71">
        <f t="shared" si="175"/>
        <v>0</v>
      </c>
      <c r="AD359" s="71">
        <f t="shared" si="175"/>
        <v>0</v>
      </c>
      <c r="AE359" s="71"/>
      <c r="AF359" s="71">
        <f t="shared" si="176"/>
        <v>0</v>
      </c>
      <c r="AG359" s="72"/>
      <c r="AH359" s="71"/>
      <c r="AI359" s="71">
        <v>0</v>
      </c>
      <c r="AJ359" s="71"/>
      <c r="AK359" s="71">
        <f t="shared" si="177"/>
        <v>0</v>
      </c>
      <c r="AL359" s="72"/>
      <c r="AM359" s="71"/>
      <c r="AN359" s="71">
        <v>0</v>
      </c>
      <c r="AO359" s="71"/>
      <c r="AP359" s="71">
        <f t="shared" si="178"/>
        <v>0</v>
      </c>
      <c r="AQ359" s="72"/>
      <c r="AR359" s="71"/>
      <c r="AS359" s="71">
        <v>0</v>
      </c>
      <c r="AT359" s="71"/>
      <c r="AU359" s="71">
        <f t="shared" si="179"/>
        <v>0</v>
      </c>
      <c r="AV359" s="72"/>
      <c r="AW359" s="71"/>
      <c r="AX359" s="71">
        <v>0</v>
      </c>
      <c r="AY359" s="71"/>
      <c r="AZ359" s="71">
        <f t="shared" si="180"/>
        <v>0</v>
      </c>
      <c r="BA359" s="72"/>
    </row>
    <row r="360" spans="1:53" s="43" customFormat="1" ht="12.25" hidden="1" customHeight="1">
      <c r="A360" s="141">
        <v>629</v>
      </c>
      <c r="B360" s="70" t="s">
        <v>365</v>
      </c>
      <c r="C360" s="70"/>
      <c r="D360" s="71"/>
      <c r="E360" s="71">
        <v>0</v>
      </c>
      <c r="F360" s="71"/>
      <c r="G360" s="71">
        <f t="shared" si="169"/>
        <v>0</v>
      </c>
      <c r="H360" s="72"/>
      <c r="I360" s="71"/>
      <c r="J360" s="71">
        <v>0</v>
      </c>
      <c r="K360" s="71"/>
      <c r="L360" s="71">
        <f t="shared" si="170"/>
        <v>0</v>
      </c>
      <c r="M360" s="72"/>
      <c r="N360" s="71">
        <f t="shared" si="171"/>
        <v>0</v>
      </c>
      <c r="O360" s="71">
        <f t="shared" si="171"/>
        <v>0</v>
      </c>
      <c r="P360" s="71"/>
      <c r="Q360" s="71">
        <f t="shared" si="172"/>
        <v>0</v>
      </c>
      <c r="R360" s="72"/>
      <c r="S360" s="71"/>
      <c r="T360" s="71">
        <v>0</v>
      </c>
      <c r="U360" s="71"/>
      <c r="V360" s="71">
        <f t="shared" si="173"/>
        <v>0</v>
      </c>
      <c r="W360" s="72"/>
      <c r="X360" s="71"/>
      <c r="Y360" s="71">
        <v>0</v>
      </c>
      <c r="Z360" s="71"/>
      <c r="AA360" s="71">
        <f t="shared" si="174"/>
        <v>0</v>
      </c>
      <c r="AB360" s="72"/>
      <c r="AC360" s="71">
        <f t="shared" si="175"/>
        <v>0</v>
      </c>
      <c r="AD360" s="71">
        <f t="shared" si="175"/>
        <v>0</v>
      </c>
      <c r="AE360" s="71"/>
      <c r="AF360" s="71">
        <f t="shared" si="176"/>
        <v>0</v>
      </c>
      <c r="AG360" s="72"/>
      <c r="AH360" s="71"/>
      <c r="AI360" s="71">
        <v>0</v>
      </c>
      <c r="AJ360" s="71"/>
      <c r="AK360" s="71">
        <f t="shared" si="177"/>
        <v>0</v>
      </c>
      <c r="AL360" s="72"/>
      <c r="AM360" s="71"/>
      <c r="AN360" s="71">
        <v>0</v>
      </c>
      <c r="AO360" s="71"/>
      <c r="AP360" s="71">
        <f t="shared" si="178"/>
        <v>0</v>
      </c>
      <c r="AQ360" s="72"/>
      <c r="AR360" s="71"/>
      <c r="AS360" s="71">
        <v>0</v>
      </c>
      <c r="AT360" s="71"/>
      <c r="AU360" s="71">
        <f t="shared" si="179"/>
        <v>0</v>
      </c>
      <c r="AV360" s="72"/>
      <c r="AW360" s="71"/>
      <c r="AX360" s="71">
        <v>0</v>
      </c>
      <c r="AY360" s="71"/>
      <c r="AZ360" s="71">
        <f t="shared" si="180"/>
        <v>0</v>
      </c>
      <c r="BA360" s="72"/>
    </row>
    <row r="361" spans="1:53" s="43" customFormat="1" ht="12.25" customHeight="1">
      <c r="A361" s="141">
        <v>630</v>
      </c>
      <c r="B361" s="70" t="s">
        <v>366</v>
      </c>
      <c r="C361" s="70"/>
      <c r="D361" s="71"/>
      <c r="E361" s="71">
        <v>63900</v>
      </c>
      <c r="F361" s="71"/>
      <c r="G361" s="71">
        <f t="shared" si="169"/>
        <v>63900</v>
      </c>
      <c r="H361" s="72"/>
      <c r="I361" s="71"/>
      <c r="J361" s="71">
        <v>0</v>
      </c>
      <c r="K361" s="71"/>
      <c r="L361" s="71">
        <f t="shared" si="170"/>
        <v>0</v>
      </c>
      <c r="M361" s="72"/>
      <c r="N361" s="71">
        <f t="shared" si="171"/>
        <v>0</v>
      </c>
      <c r="O361" s="71">
        <f t="shared" si="171"/>
        <v>63900</v>
      </c>
      <c r="P361" s="71"/>
      <c r="Q361" s="71">
        <f t="shared" si="172"/>
        <v>63900</v>
      </c>
      <c r="R361" s="72"/>
      <c r="S361" s="71"/>
      <c r="T361" s="71">
        <v>191700</v>
      </c>
      <c r="U361" s="71"/>
      <c r="V361" s="71">
        <f t="shared" si="173"/>
        <v>191700</v>
      </c>
      <c r="W361" s="72"/>
      <c r="X361" s="71"/>
      <c r="Y361" s="71">
        <v>113600</v>
      </c>
      <c r="Z361" s="71"/>
      <c r="AA361" s="71">
        <f t="shared" si="174"/>
        <v>113600</v>
      </c>
      <c r="AB361" s="72"/>
      <c r="AC361" s="71">
        <f t="shared" si="175"/>
        <v>0</v>
      </c>
      <c r="AD361" s="71">
        <f t="shared" si="175"/>
        <v>78100</v>
      </c>
      <c r="AE361" s="71"/>
      <c r="AF361" s="71">
        <f t="shared" si="176"/>
        <v>78100</v>
      </c>
      <c r="AG361" s="72"/>
      <c r="AH361" s="71"/>
      <c r="AI361" s="71">
        <v>177500</v>
      </c>
      <c r="AJ361" s="71"/>
      <c r="AK361" s="71">
        <f t="shared" si="177"/>
        <v>177500</v>
      </c>
      <c r="AL361" s="72"/>
      <c r="AM361" s="71"/>
      <c r="AN361" s="71">
        <v>230750</v>
      </c>
      <c r="AO361" s="71"/>
      <c r="AP361" s="71">
        <f t="shared" si="178"/>
        <v>230750</v>
      </c>
      <c r="AQ361" s="72"/>
      <c r="AR361" s="71"/>
      <c r="AS361" s="71">
        <v>301750</v>
      </c>
      <c r="AT361" s="71"/>
      <c r="AU361" s="71">
        <f t="shared" si="179"/>
        <v>301750</v>
      </c>
      <c r="AV361" s="72"/>
      <c r="AW361" s="71"/>
      <c r="AX361" s="71">
        <v>355000</v>
      </c>
      <c r="AY361" s="71"/>
      <c r="AZ361" s="71">
        <f t="shared" si="180"/>
        <v>355000</v>
      </c>
      <c r="BA361" s="72"/>
    </row>
    <row r="362" spans="1:53" s="43" customFormat="1" ht="12.25" hidden="1" customHeight="1">
      <c r="A362" s="141">
        <v>640</v>
      </c>
      <c r="B362" s="70" t="s">
        <v>367</v>
      </c>
      <c r="C362" s="70"/>
      <c r="D362" s="71"/>
      <c r="E362" s="71">
        <v>0</v>
      </c>
      <c r="F362" s="71"/>
      <c r="G362" s="71">
        <f t="shared" si="169"/>
        <v>0</v>
      </c>
      <c r="H362" s="72"/>
      <c r="I362" s="71"/>
      <c r="J362" s="71">
        <v>0</v>
      </c>
      <c r="K362" s="71"/>
      <c r="L362" s="71">
        <f t="shared" si="170"/>
        <v>0</v>
      </c>
      <c r="M362" s="72"/>
      <c r="N362" s="71">
        <f t="shared" si="171"/>
        <v>0</v>
      </c>
      <c r="O362" s="71">
        <f t="shared" si="171"/>
        <v>0</v>
      </c>
      <c r="P362" s="71"/>
      <c r="Q362" s="71">
        <f t="shared" si="172"/>
        <v>0</v>
      </c>
      <c r="R362" s="72"/>
      <c r="S362" s="71"/>
      <c r="T362" s="71">
        <v>0</v>
      </c>
      <c r="U362" s="71"/>
      <c r="V362" s="71">
        <f t="shared" si="173"/>
        <v>0</v>
      </c>
      <c r="W362" s="72"/>
      <c r="X362" s="71"/>
      <c r="Y362" s="71">
        <v>0</v>
      </c>
      <c r="Z362" s="71"/>
      <c r="AA362" s="71">
        <f t="shared" si="174"/>
        <v>0</v>
      </c>
      <c r="AB362" s="72"/>
      <c r="AC362" s="71">
        <f t="shared" si="175"/>
        <v>0</v>
      </c>
      <c r="AD362" s="71">
        <f t="shared" si="175"/>
        <v>0</v>
      </c>
      <c r="AE362" s="71"/>
      <c r="AF362" s="71">
        <f t="shared" si="176"/>
        <v>0</v>
      </c>
      <c r="AG362" s="72"/>
      <c r="AH362" s="71"/>
      <c r="AI362" s="71">
        <v>0</v>
      </c>
      <c r="AJ362" s="71"/>
      <c r="AK362" s="71">
        <f t="shared" si="177"/>
        <v>0</v>
      </c>
      <c r="AL362" s="72"/>
      <c r="AM362" s="71"/>
      <c r="AN362" s="71">
        <v>0</v>
      </c>
      <c r="AO362" s="71"/>
      <c r="AP362" s="71">
        <f t="shared" si="178"/>
        <v>0</v>
      </c>
      <c r="AQ362" s="72"/>
      <c r="AR362" s="71"/>
      <c r="AS362" s="71">
        <v>0</v>
      </c>
      <c r="AT362" s="71"/>
      <c r="AU362" s="71">
        <f t="shared" si="179"/>
        <v>0</v>
      </c>
      <c r="AV362" s="72"/>
      <c r="AW362" s="71"/>
      <c r="AX362" s="71">
        <v>0</v>
      </c>
      <c r="AY362" s="71"/>
      <c r="AZ362" s="71">
        <f t="shared" si="180"/>
        <v>0</v>
      </c>
      <c r="BA362" s="72"/>
    </row>
    <row r="363" spans="1:53" s="43" customFormat="1" ht="12.25" customHeight="1">
      <c r="A363" s="141">
        <v>641</v>
      </c>
      <c r="B363" s="70" t="s">
        <v>368</v>
      </c>
      <c r="C363" s="70"/>
      <c r="D363" s="71"/>
      <c r="E363" s="71">
        <v>41573</v>
      </c>
      <c r="F363" s="71"/>
      <c r="G363" s="71">
        <f t="shared" si="169"/>
        <v>41573</v>
      </c>
      <c r="H363" s="72"/>
      <c r="I363" s="71"/>
      <c r="J363" s="71">
        <v>84573</v>
      </c>
      <c r="K363" s="71"/>
      <c r="L363" s="71">
        <f t="shared" si="170"/>
        <v>84573</v>
      </c>
      <c r="M363" s="72"/>
      <c r="N363" s="71">
        <f t="shared" si="171"/>
        <v>0</v>
      </c>
      <c r="O363" s="71">
        <f t="shared" si="171"/>
        <v>-43000</v>
      </c>
      <c r="P363" s="71"/>
      <c r="Q363" s="71">
        <f t="shared" si="172"/>
        <v>-43000</v>
      </c>
      <c r="R363" s="72"/>
      <c r="S363" s="71"/>
      <c r="T363" s="71">
        <v>110719</v>
      </c>
      <c r="U363" s="71"/>
      <c r="V363" s="71">
        <f t="shared" si="173"/>
        <v>110719</v>
      </c>
      <c r="W363" s="72"/>
      <c r="X363" s="71"/>
      <c r="Y363" s="71">
        <v>0</v>
      </c>
      <c r="Z363" s="71"/>
      <c r="AA363" s="71">
        <f t="shared" si="174"/>
        <v>0</v>
      </c>
      <c r="AB363" s="72"/>
      <c r="AC363" s="71">
        <f t="shared" si="175"/>
        <v>0</v>
      </c>
      <c r="AD363" s="71">
        <f t="shared" si="175"/>
        <v>110719</v>
      </c>
      <c r="AE363" s="71"/>
      <c r="AF363" s="71">
        <f t="shared" si="176"/>
        <v>110719</v>
      </c>
      <c r="AG363" s="72"/>
      <c r="AH363" s="71"/>
      <c r="AI363" s="71">
        <v>0</v>
      </c>
      <c r="AJ363" s="71"/>
      <c r="AK363" s="71">
        <f t="shared" si="177"/>
        <v>0</v>
      </c>
      <c r="AL363" s="72"/>
      <c r="AM363" s="71"/>
      <c r="AN363" s="71">
        <v>0</v>
      </c>
      <c r="AO363" s="71"/>
      <c r="AP363" s="71">
        <f t="shared" si="178"/>
        <v>0</v>
      </c>
      <c r="AQ363" s="72"/>
      <c r="AR363" s="71"/>
      <c r="AS363" s="71">
        <v>0</v>
      </c>
      <c r="AT363" s="71"/>
      <c r="AU363" s="71">
        <f t="shared" si="179"/>
        <v>0</v>
      </c>
      <c r="AV363" s="72"/>
      <c r="AW363" s="71"/>
      <c r="AX363" s="71">
        <v>0</v>
      </c>
      <c r="AY363" s="71"/>
      <c r="AZ363" s="71">
        <f t="shared" si="180"/>
        <v>0</v>
      </c>
      <c r="BA363" s="72"/>
    </row>
    <row r="364" spans="1:53" s="43" customFormat="1" ht="12.25" hidden="1" customHeight="1">
      <c r="A364" s="141">
        <v>650</v>
      </c>
      <c r="B364" s="70" t="s">
        <v>369</v>
      </c>
      <c r="C364" s="70"/>
      <c r="D364" s="71"/>
      <c r="E364" s="71">
        <v>0</v>
      </c>
      <c r="F364" s="71"/>
      <c r="G364" s="71">
        <f t="shared" si="169"/>
        <v>0</v>
      </c>
      <c r="H364" s="72"/>
      <c r="I364" s="71"/>
      <c r="J364" s="71">
        <v>0</v>
      </c>
      <c r="K364" s="71"/>
      <c r="L364" s="71">
        <f t="shared" si="170"/>
        <v>0</v>
      </c>
      <c r="M364" s="72"/>
      <c r="N364" s="71">
        <f t="shared" si="171"/>
        <v>0</v>
      </c>
      <c r="O364" s="71">
        <f t="shared" si="171"/>
        <v>0</v>
      </c>
      <c r="P364" s="71"/>
      <c r="Q364" s="71">
        <f t="shared" si="172"/>
        <v>0</v>
      </c>
      <c r="R364" s="72"/>
      <c r="S364" s="71"/>
      <c r="T364" s="71">
        <v>0</v>
      </c>
      <c r="U364" s="71"/>
      <c r="V364" s="71">
        <f t="shared" si="173"/>
        <v>0</v>
      </c>
      <c r="W364" s="72"/>
      <c r="X364" s="71"/>
      <c r="Y364" s="71">
        <v>0</v>
      </c>
      <c r="Z364" s="71"/>
      <c r="AA364" s="71">
        <f t="shared" si="174"/>
        <v>0</v>
      </c>
      <c r="AB364" s="72"/>
      <c r="AC364" s="71">
        <f t="shared" si="175"/>
        <v>0</v>
      </c>
      <c r="AD364" s="71">
        <f t="shared" si="175"/>
        <v>0</v>
      </c>
      <c r="AE364" s="71"/>
      <c r="AF364" s="71">
        <f t="shared" si="176"/>
        <v>0</v>
      </c>
      <c r="AG364" s="72"/>
      <c r="AH364" s="71"/>
      <c r="AI364" s="71">
        <v>0</v>
      </c>
      <c r="AJ364" s="71"/>
      <c r="AK364" s="71">
        <f t="shared" si="177"/>
        <v>0</v>
      </c>
      <c r="AL364" s="72"/>
      <c r="AM364" s="71"/>
      <c r="AN364" s="71">
        <v>0</v>
      </c>
      <c r="AO364" s="71"/>
      <c r="AP364" s="71">
        <f t="shared" si="178"/>
        <v>0</v>
      </c>
      <c r="AQ364" s="72"/>
      <c r="AR364" s="71"/>
      <c r="AS364" s="71">
        <v>0</v>
      </c>
      <c r="AT364" s="71"/>
      <c r="AU364" s="71">
        <f t="shared" si="179"/>
        <v>0</v>
      </c>
      <c r="AV364" s="72"/>
      <c r="AW364" s="71"/>
      <c r="AX364" s="71">
        <v>0</v>
      </c>
      <c r="AY364" s="71"/>
      <c r="AZ364" s="71">
        <f t="shared" si="180"/>
        <v>0</v>
      </c>
      <c r="BA364" s="72"/>
    </row>
    <row r="365" spans="1:53" s="43" customFormat="1" ht="12.25" customHeight="1">
      <c r="A365" s="141">
        <v>651</v>
      </c>
      <c r="B365" s="70" t="s">
        <v>370</v>
      </c>
      <c r="C365" s="70"/>
      <c r="D365" s="71"/>
      <c r="E365" s="71">
        <v>11350</v>
      </c>
      <c r="F365" s="71"/>
      <c r="G365" s="71">
        <f t="shared" si="169"/>
        <v>11350</v>
      </c>
      <c r="H365" s="72"/>
      <c r="I365" s="71"/>
      <c r="J365" s="71">
        <v>30000</v>
      </c>
      <c r="K365" s="71"/>
      <c r="L365" s="71">
        <f t="shared" si="170"/>
        <v>30000</v>
      </c>
      <c r="M365" s="72"/>
      <c r="N365" s="71">
        <f t="shared" si="171"/>
        <v>0</v>
      </c>
      <c r="O365" s="71">
        <f t="shared" si="171"/>
        <v>-18650</v>
      </c>
      <c r="P365" s="71"/>
      <c r="Q365" s="71">
        <f t="shared" si="172"/>
        <v>-18650</v>
      </c>
      <c r="R365" s="72"/>
      <c r="S365" s="71"/>
      <c r="T365" s="71">
        <v>43140</v>
      </c>
      <c r="U365" s="71"/>
      <c r="V365" s="71">
        <f t="shared" si="173"/>
        <v>43140</v>
      </c>
      <c r="W365" s="72"/>
      <c r="X365" s="71"/>
      <c r="Y365" s="71">
        <v>23400</v>
      </c>
      <c r="Z365" s="71"/>
      <c r="AA365" s="71">
        <f t="shared" si="174"/>
        <v>23400</v>
      </c>
      <c r="AB365" s="72"/>
      <c r="AC365" s="71">
        <f t="shared" si="175"/>
        <v>0</v>
      </c>
      <c r="AD365" s="71">
        <f t="shared" si="175"/>
        <v>19740</v>
      </c>
      <c r="AE365" s="71"/>
      <c r="AF365" s="71">
        <f t="shared" si="176"/>
        <v>19740</v>
      </c>
      <c r="AG365" s="72"/>
      <c r="AH365" s="71"/>
      <c r="AI365" s="71">
        <v>25680</v>
      </c>
      <c r="AJ365" s="71"/>
      <c r="AK365" s="71">
        <f t="shared" si="177"/>
        <v>25680</v>
      </c>
      <c r="AL365" s="72"/>
      <c r="AM365" s="71"/>
      <c r="AN365" s="71">
        <v>32080</v>
      </c>
      <c r="AO365" s="71"/>
      <c r="AP365" s="71">
        <f t="shared" si="178"/>
        <v>32080</v>
      </c>
      <c r="AQ365" s="72"/>
      <c r="AR365" s="71"/>
      <c r="AS365" s="71">
        <v>39000</v>
      </c>
      <c r="AT365" s="71"/>
      <c r="AU365" s="71">
        <f t="shared" si="179"/>
        <v>39000</v>
      </c>
      <c r="AV365" s="72"/>
      <c r="AW365" s="71"/>
      <c r="AX365" s="71">
        <v>45000</v>
      </c>
      <c r="AY365" s="71"/>
      <c r="AZ365" s="71">
        <f t="shared" si="180"/>
        <v>45000</v>
      </c>
      <c r="BA365" s="72"/>
    </row>
    <row r="366" spans="1:53" s="43" customFormat="1" ht="12.25" customHeight="1">
      <c r="A366" s="141">
        <v>652</v>
      </c>
      <c r="B366" s="70" t="s">
        <v>371</v>
      </c>
      <c r="C366" s="70"/>
      <c r="D366" s="71"/>
      <c r="E366" s="71">
        <v>7123</v>
      </c>
      <c r="F366" s="71"/>
      <c r="G366" s="71">
        <f t="shared" si="169"/>
        <v>7123</v>
      </c>
      <c r="H366" s="72"/>
      <c r="I366" s="71"/>
      <c r="J366" s="71">
        <v>98831.67</v>
      </c>
      <c r="K366" s="71"/>
      <c r="L366" s="71">
        <f t="shared" si="170"/>
        <v>98831.67</v>
      </c>
      <c r="M366" s="72"/>
      <c r="N366" s="71">
        <f t="shared" si="171"/>
        <v>0</v>
      </c>
      <c r="O366" s="71">
        <f t="shared" si="171"/>
        <v>-91708.67</v>
      </c>
      <c r="P366" s="71"/>
      <c r="Q366" s="71">
        <f t="shared" si="172"/>
        <v>-91708.67</v>
      </c>
      <c r="R366" s="72"/>
      <c r="S366" s="71"/>
      <c r="T366" s="71">
        <v>25042</v>
      </c>
      <c r="U366" s="71"/>
      <c r="V366" s="71">
        <f t="shared" si="173"/>
        <v>25042</v>
      </c>
      <c r="W366" s="72"/>
      <c r="X366" s="71"/>
      <c r="Y366" s="71">
        <v>3567.6075268817199</v>
      </c>
      <c r="Z366" s="71"/>
      <c r="AA366" s="71">
        <f t="shared" si="174"/>
        <v>3567.6075268817199</v>
      </c>
      <c r="AB366" s="72"/>
      <c r="AC366" s="71">
        <f t="shared" si="175"/>
        <v>0</v>
      </c>
      <c r="AD366" s="71">
        <f t="shared" si="175"/>
        <v>21474.392473118281</v>
      </c>
      <c r="AE366" s="71"/>
      <c r="AF366" s="71">
        <f t="shared" si="176"/>
        <v>21474.392473118281</v>
      </c>
      <c r="AG366" s="72"/>
      <c r="AH366" s="71"/>
      <c r="AI366" s="71">
        <v>38450</v>
      </c>
      <c r="AJ366" s="71"/>
      <c r="AK366" s="71">
        <f t="shared" si="177"/>
        <v>38450</v>
      </c>
      <c r="AL366" s="72"/>
      <c r="AM366" s="71"/>
      <c r="AN366" s="71">
        <v>33500</v>
      </c>
      <c r="AO366" s="71"/>
      <c r="AP366" s="71">
        <f t="shared" si="178"/>
        <v>33500</v>
      </c>
      <c r="AQ366" s="72"/>
      <c r="AR366" s="71"/>
      <c r="AS366" s="71">
        <v>30550</v>
      </c>
      <c r="AT366" s="71"/>
      <c r="AU366" s="71">
        <f t="shared" si="179"/>
        <v>30550</v>
      </c>
      <c r="AV366" s="72"/>
      <c r="AW366" s="71"/>
      <c r="AX366" s="71">
        <v>44000</v>
      </c>
      <c r="AY366" s="71"/>
      <c r="AZ366" s="71">
        <f t="shared" si="180"/>
        <v>44000</v>
      </c>
      <c r="BA366" s="72"/>
    </row>
    <row r="367" spans="1:53" s="43" customFormat="1" ht="12.25" hidden="1" customHeight="1">
      <c r="A367" s="141">
        <v>653</v>
      </c>
      <c r="B367" s="70" t="s">
        <v>372</v>
      </c>
      <c r="C367" s="70"/>
      <c r="D367" s="71"/>
      <c r="E367" s="71">
        <v>0</v>
      </c>
      <c r="F367" s="71"/>
      <c r="G367" s="71">
        <f t="shared" si="169"/>
        <v>0</v>
      </c>
      <c r="H367" s="72"/>
      <c r="I367" s="71"/>
      <c r="J367" s="71">
        <v>2771</v>
      </c>
      <c r="K367" s="71"/>
      <c r="L367" s="71">
        <f t="shared" si="170"/>
        <v>2771</v>
      </c>
      <c r="M367" s="72"/>
      <c r="N367" s="71">
        <f t="shared" si="171"/>
        <v>0</v>
      </c>
      <c r="O367" s="71">
        <f t="shared" si="171"/>
        <v>-2771</v>
      </c>
      <c r="P367" s="71"/>
      <c r="Q367" s="71">
        <f t="shared" si="172"/>
        <v>-2771</v>
      </c>
      <c r="R367" s="72"/>
      <c r="S367" s="71"/>
      <c r="T367" s="71">
        <v>0</v>
      </c>
      <c r="U367" s="71"/>
      <c r="V367" s="71">
        <f t="shared" si="173"/>
        <v>0</v>
      </c>
      <c r="W367" s="72"/>
      <c r="X367" s="71"/>
      <c r="Y367" s="71">
        <v>0</v>
      </c>
      <c r="Z367" s="71"/>
      <c r="AA367" s="71">
        <f t="shared" si="174"/>
        <v>0</v>
      </c>
      <c r="AB367" s="72"/>
      <c r="AC367" s="71">
        <f t="shared" si="175"/>
        <v>0</v>
      </c>
      <c r="AD367" s="71">
        <f t="shared" si="175"/>
        <v>0</v>
      </c>
      <c r="AE367" s="71"/>
      <c r="AF367" s="71">
        <f t="shared" si="176"/>
        <v>0</v>
      </c>
      <c r="AG367" s="72"/>
      <c r="AH367" s="71"/>
      <c r="AI367" s="71">
        <v>0</v>
      </c>
      <c r="AJ367" s="71"/>
      <c r="AK367" s="71">
        <f t="shared" si="177"/>
        <v>0</v>
      </c>
      <c r="AL367" s="72"/>
      <c r="AM367" s="71"/>
      <c r="AN367" s="71">
        <v>0</v>
      </c>
      <c r="AO367" s="71"/>
      <c r="AP367" s="71">
        <f t="shared" si="178"/>
        <v>0</v>
      </c>
      <c r="AQ367" s="72"/>
      <c r="AR367" s="71"/>
      <c r="AS367" s="71">
        <v>0</v>
      </c>
      <c r="AT367" s="71"/>
      <c r="AU367" s="71">
        <f t="shared" si="179"/>
        <v>0</v>
      </c>
      <c r="AV367" s="72"/>
      <c r="AW367" s="71"/>
      <c r="AX367" s="71">
        <v>0</v>
      </c>
      <c r="AY367" s="71"/>
      <c r="AZ367" s="71">
        <f t="shared" si="180"/>
        <v>0</v>
      </c>
      <c r="BA367" s="72"/>
    </row>
    <row r="368" spans="1:53" s="43" customFormat="1" ht="12.25" hidden="1" customHeight="1">
      <c r="A368" s="141"/>
      <c r="B368" s="70"/>
      <c r="C368" s="70"/>
      <c r="D368" s="71"/>
      <c r="E368" s="71"/>
      <c r="F368" s="71"/>
      <c r="G368" s="71"/>
      <c r="H368" s="72"/>
      <c r="I368" s="71"/>
      <c r="J368" s="71"/>
      <c r="K368" s="71"/>
      <c r="L368" s="71"/>
      <c r="M368" s="72"/>
      <c r="N368" s="71"/>
      <c r="O368" s="71"/>
      <c r="P368" s="71"/>
      <c r="Q368" s="71"/>
      <c r="R368" s="72"/>
      <c r="S368" s="71"/>
      <c r="T368" s="71"/>
      <c r="U368" s="71"/>
      <c r="V368" s="71"/>
      <c r="W368" s="72"/>
      <c r="X368" s="71"/>
      <c r="Y368" s="71"/>
      <c r="Z368" s="71"/>
      <c r="AA368" s="71"/>
      <c r="AB368" s="72"/>
      <c r="AC368" s="71"/>
      <c r="AD368" s="71"/>
      <c r="AE368" s="71"/>
      <c r="AF368" s="71"/>
      <c r="AG368" s="72"/>
      <c r="AH368" s="71"/>
      <c r="AI368" s="71"/>
      <c r="AJ368" s="71"/>
      <c r="AK368" s="71"/>
      <c r="AL368" s="72"/>
      <c r="AM368" s="71"/>
      <c r="AN368" s="71"/>
      <c r="AO368" s="71"/>
      <c r="AP368" s="71"/>
      <c r="AQ368" s="72"/>
      <c r="AR368" s="71"/>
      <c r="AS368" s="71"/>
      <c r="AT368" s="71"/>
      <c r="AU368" s="71"/>
      <c r="AV368" s="72"/>
      <c r="AW368" s="71"/>
      <c r="AX368" s="71"/>
      <c r="AY368" s="71"/>
      <c r="AZ368" s="71"/>
      <c r="BA368" s="72"/>
    </row>
    <row r="369" spans="1:53" s="44" customFormat="1" ht="12.25" customHeight="1">
      <c r="A369" s="52"/>
      <c r="B369" s="130" t="s">
        <v>481</v>
      </c>
      <c r="C369" s="130"/>
      <c r="D369" s="73">
        <f>SUM(D355:D368)</f>
        <v>0</v>
      </c>
      <c r="E369" s="73">
        <f>SUM(E355:E368)</f>
        <v>161321</v>
      </c>
      <c r="F369" s="73"/>
      <c r="G369" s="73">
        <f>SUM(D369:F369)</f>
        <v>161321</v>
      </c>
      <c r="H369" s="74"/>
      <c r="I369" s="73">
        <f>SUM(I355:I368)</f>
        <v>0</v>
      </c>
      <c r="J369" s="73">
        <f>SUM(J355:J368)</f>
        <v>337344.19</v>
      </c>
      <c r="K369" s="73"/>
      <c r="L369" s="73">
        <f>SUM(I369:K369)</f>
        <v>337344.19</v>
      </c>
      <c r="M369" s="74"/>
      <c r="N369" s="73">
        <f>INDEX($D369:$F369,1,MATCH(N$8,$D$8:$F$8,0))-INDEX($I369:$K369,1,MATCH(N$8,$I$8:$K$8,0))</f>
        <v>0</v>
      </c>
      <c r="O369" s="73">
        <f>INDEX($D369:$F369,1,MATCH(O$8,$D$8:$F$8,0))-INDEX($I369:$K369,1,MATCH(O$8,$I$8:$K$8,0))</f>
        <v>-176023.19</v>
      </c>
      <c r="P369" s="73"/>
      <c r="Q369" s="73">
        <f>SUM(N369:P369)</f>
        <v>-176023.19</v>
      </c>
      <c r="R369" s="74"/>
      <c r="S369" s="73">
        <f>SUM(S355:S368)</f>
        <v>0</v>
      </c>
      <c r="T369" s="73">
        <f>SUM(T355:T368)</f>
        <v>462063.5</v>
      </c>
      <c r="U369" s="73"/>
      <c r="V369" s="73">
        <f>SUM(S369:U369)</f>
        <v>462063.5</v>
      </c>
      <c r="W369" s="74"/>
      <c r="X369" s="73">
        <f>SUM(X355:X368)</f>
        <v>0</v>
      </c>
      <c r="Y369" s="73">
        <f>SUM(Y355:Y368)</f>
        <v>150518.01075268816</v>
      </c>
      <c r="Z369" s="73"/>
      <c r="AA369" s="73">
        <f>SUM(X369:Z369)</f>
        <v>150518.01075268816</v>
      </c>
      <c r="AB369" s="74"/>
      <c r="AC369" s="73">
        <f>INDEX($S369:$U369,1,MATCH(AC$8,$S$8:$U$8,0))-INDEX($X369:$Z369,1,MATCH(AC$8,$X$8:$Z$8,0))</f>
        <v>0</v>
      </c>
      <c r="AD369" s="73">
        <f>INDEX($S369:$U369,1,MATCH(AD$8,$S$8:$U$8,0))-INDEX($X369:$Z369,1,MATCH(AD$8,$X$8:$Z$8,0))</f>
        <v>311545.48924731184</v>
      </c>
      <c r="AE369" s="73"/>
      <c r="AF369" s="73">
        <f>SUM(AC369:AE369)</f>
        <v>311545.48924731184</v>
      </c>
      <c r="AG369" s="74"/>
      <c r="AH369" s="73">
        <f>SUM(AH355:AH368)</f>
        <v>0</v>
      </c>
      <c r="AI369" s="73">
        <f>SUM(AI355:AI368)</f>
        <v>296905</v>
      </c>
      <c r="AJ369" s="73"/>
      <c r="AK369" s="73">
        <f>SUM(AH369:AJ369)</f>
        <v>296905</v>
      </c>
      <c r="AL369" s="74"/>
      <c r="AM369" s="73">
        <f>SUM(AM355:AM368)</f>
        <v>0</v>
      </c>
      <c r="AN369" s="73">
        <f>SUM(AN355:AN368)</f>
        <v>360830</v>
      </c>
      <c r="AO369" s="73"/>
      <c r="AP369" s="73">
        <f>SUM(AM369:AO369)</f>
        <v>360830</v>
      </c>
      <c r="AQ369" s="74"/>
      <c r="AR369" s="73">
        <f>SUM(AR355:AR368)</f>
        <v>0</v>
      </c>
      <c r="AS369" s="73">
        <f>SUM(AS355:AS368)</f>
        <v>446800</v>
      </c>
      <c r="AT369" s="73"/>
      <c r="AU369" s="73">
        <f>SUM(AR369:AT369)</f>
        <v>446800</v>
      </c>
      <c r="AV369" s="74"/>
      <c r="AW369" s="73">
        <f>SUM(AW355:AW368)</f>
        <v>0</v>
      </c>
      <c r="AX369" s="73">
        <f>SUM(AX355:AX368)</f>
        <v>539225</v>
      </c>
      <c r="AY369" s="73"/>
      <c r="AZ369" s="73">
        <f>SUM(AW369:AY369)</f>
        <v>539225</v>
      </c>
      <c r="BA369" s="74"/>
    </row>
    <row r="370" spans="1:53" s="43" customFormat="1" ht="12.25" customHeight="1">
      <c r="A370" s="52"/>
      <c r="B370" s="75"/>
      <c r="C370" s="75"/>
      <c r="D370" s="71"/>
      <c r="E370" s="71"/>
      <c r="F370" s="71"/>
      <c r="G370" s="71"/>
      <c r="H370" s="72"/>
      <c r="I370" s="71"/>
      <c r="J370" s="71"/>
      <c r="K370" s="71"/>
      <c r="L370" s="71"/>
      <c r="M370" s="72"/>
      <c r="N370" s="71"/>
      <c r="O370" s="71"/>
      <c r="P370" s="71"/>
      <c r="Q370" s="71"/>
      <c r="R370" s="72"/>
      <c r="S370" s="71"/>
      <c r="T370" s="71"/>
      <c r="U370" s="71"/>
      <c r="V370" s="71"/>
      <c r="W370" s="72"/>
      <c r="X370" s="71"/>
      <c r="Y370" s="71"/>
      <c r="Z370" s="71"/>
      <c r="AA370" s="71"/>
      <c r="AB370" s="72"/>
      <c r="AC370" s="71"/>
      <c r="AD370" s="71"/>
      <c r="AE370" s="71"/>
      <c r="AF370" s="71"/>
      <c r="AG370" s="72"/>
      <c r="AH370" s="71"/>
      <c r="AI370" s="71"/>
      <c r="AJ370" s="71"/>
      <c r="AK370" s="71"/>
      <c r="AL370" s="72"/>
      <c r="AM370" s="71"/>
      <c r="AN370" s="71"/>
      <c r="AO370" s="71"/>
      <c r="AP370" s="71"/>
      <c r="AQ370" s="72"/>
      <c r="AR370" s="71"/>
      <c r="AS370" s="71"/>
      <c r="AT370" s="71"/>
      <c r="AU370" s="71"/>
      <c r="AV370" s="72"/>
      <c r="AW370" s="71"/>
      <c r="AX370" s="71"/>
      <c r="AY370" s="71"/>
      <c r="AZ370" s="71"/>
      <c r="BA370" s="72"/>
    </row>
    <row r="371" spans="1:53" s="43" customFormat="1" ht="12.25" customHeight="1">
      <c r="A371" s="130" t="s">
        <v>134</v>
      </c>
      <c r="D371" s="71"/>
      <c r="E371" s="71"/>
      <c r="F371" s="71"/>
      <c r="G371" s="71"/>
      <c r="H371" s="72"/>
      <c r="I371" s="71"/>
      <c r="J371" s="71"/>
      <c r="K371" s="71"/>
      <c r="L371" s="71"/>
      <c r="M371" s="72"/>
      <c r="N371" s="71"/>
      <c r="O371" s="71"/>
      <c r="P371" s="71"/>
      <c r="Q371" s="71"/>
      <c r="R371" s="72"/>
      <c r="S371" s="71"/>
      <c r="T371" s="71"/>
      <c r="U371" s="71"/>
      <c r="V371" s="71"/>
      <c r="W371" s="72"/>
      <c r="X371" s="71"/>
      <c r="Y371" s="71"/>
      <c r="Z371" s="71"/>
      <c r="AA371" s="71"/>
      <c r="AB371" s="72"/>
      <c r="AC371" s="71"/>
      <c r="AD371" s="71"/>
      <c r="AE371" s="71"/>
      <c r="AF371" s="71"/>
      <c r="AG371" s="72"/>
      <c r="AH371" s="71"/>
      <c r="AI371" s="71"/>
      <c r="AJ371" s="71"/>
      <c r="AK371" s="71"/>
      <c r="AL371" s="72"/>
      <c r="AM371" s="71"/>
      <c r="AN371" s="71"/>
      <c r="AO371" s="71"/>
      <c r="AP371" s="71"/>
      <c r="AQ371" s="72"/>
      <c r="AR371" s="71"/>
      <c r="AS371" s="71"/>
      <c r="AT371" s="71"/>
      <c r="AU371" s="71"/>
      <c r="AV371" s="72"/>
      <c r="AW371" s="71"/>
      <c r="AX371" s="71"/>
      <c r="AY371" s="71"/>
      <c r="AZ371" s="71"/>
      <c r="BA371" s="72"/>
    </row>
    <row r="372" spans="1:53" s="43" customFormat="1" ht="12.25" hidden="1" customHeight="1">
      <c r="A372" s="141" t="s">
        <v>25</v>
      </c>
      <c r="B372" s="70"/>
      <c r="C372" s="70"/>
      <c r="D372" s="71"/>
      <c r="E372" s="71"/>
      <c r="F372" s="71"/>
      <c r="G372" s="71">
        <f t="shared" ref="G372:G385" si="181">SUM(D372:F372)</f>
        <v>0</v>
      </c>
      <c r="H372" s="72"/>
      <c r="I372" s="71"/>
      <c r="J372" s="71"/>
      <c r="K372" s="71"/>
      <c r="L372" s="71">
        <f t="shared" ref="L372:L385" si="182">SUM(I372:K372)</f>
        <v>0</v>
      </c>
      <c r="M372" s="72"/>
      <c r="N372" s="71">
        <f t="shared" ref="N372:O385" si="183">INDEX($D372:$F372,1,MATCH(N$8,$D$8:$F$8,0))-INDEX($I372:$K372,1,MATCH(N$8,$I$8:$K$8,0))</f>
        <v>0</v>
      </c>
      <c r="O372" s="71">
        <f t="shared" si="183"/>
        <v>0</v>
      </c>
      <c r="P372" s="71"/>
      <c r="Q372" s="71">
        <f t="shared" ref="Q372:Q385" si="184">SUM(N372:P372)</f>
        <v>0</v>
      </c>
      <c r="R372" s="72"/>
      <c r="S372" s="71"/>
      <c r="T372" s="71"/>
      <c r="U372" s="71"/>
      <c r="V372" s="71">
        <f t="shared" ref="V372:V385" si="185">SUM(S372:U372)</f>
        <v>0</v>
      </c>
      <c r="W372" s="72"/>
      <c r="X372" s="71"/>
      <c r="Y372" s="71"/>
      <c r="Z372" s="71"/>
      <c r="AA372" s="71">
        <f t="shared" ref="AA372:AA385" si="186">SUM(X372:Z372)</f>
        <v>0</v>
      </c>
      <c r="AB372" s="72"/>
      <c r="AC372" s="71">
        <f t="shared" ref="AC372:AD385" si="187">INDEX($S372:$U372,1,MATCH(AC$8,$S$8:$U$8,0))-INDEX($X372:$Z372,1,MATCH(AC$8,$X$8:$Z$8,0))</f>
        <v>0</v>
      </c>
      <c r="AD372" s="71">
        <f t="shared" si="187"/>
        <v>0</v>
      </c>
      <c r="AE372" s="71"/>
      <c r="AF372" s="71">
        <f t="shared" ref="AF372:AF385" si="188">SUM(AC372:AE372)</f>
        <v>0</v>
      </c>
      <c r="AG372" s="72"/>
      <c r="AH372" s="71"/>
      <c r="AI372" s="71"/>
      <c r="AJ372" s="71"/>
      <c r="AK372" s="71">
        <f t="shared" ref="AK372:AK385" si="189">SUM(AH372:AJ372)</f>
        <v>0</v>
      </c>
      <c r="AL372" s="72"/>
      <c r="AM372" s="71"/>
      <c r="AN372" s="71"/>
      <c r="AO372" s="71"/>
      <c r="AP372" s="71">
        <f t="shared" ref="AP372:AP385" si="190">SUM(AM372:AO372)</f>
        <v>0</v>
      </c>
      <c r="AQ372" s="72"/>
      <c r="AR372" s="71"/>
      <c r="AS372" s="71"/>
      <c r="AT372" s="71"/>
      <c r="AU372" s="71">
        <f t="shared" ref="AU372:AU385" si="191">SUM(AR372:AT372)</f>
        <v>0</v>
      </c>
      <c r="AV372" s="72"/>
      <c r="AW372" s="71"/>
      <c r="AX372" s="71"/>
      <c r="AY372" s="71"/>
      <c r="AZ372" s="71">
        <f t="shared" ref="AZ372:AZ385" si="192">SUM(AW372:AY372)</f>
        <v>0</v>
      </c>
      <c r="BA372" s="72"/>
    </row>
    <row r="373" spans="1:53" s="43" customFormat="1" ht="12.25" hidden="1" customHeight="1">
      <c r="A373" s="141">
        <v>700</v>
      </c>
      <c r="B373" s="70" t="s">
        <v>373</v>
      </c>
      <c r="C373" s="70"/>
      <c r="D373" s="71"/>
      <c r="E373" s="71">
        <v>0</v>
      </c>
      <c r="F373" s="71"/>
      <c r="G373" s="71">
        <f t="shared" si="181"/>
        <v>0</v>
      </c>
      <c r="H373" s="72"/>
      <c r="I373" s="71"/>
      <c r="J373" s="71">
        <v>0</v>
      </c>
      <c r="K373" s="71"/>
      <c r="L373" s="71">
        <f t="shared" si="182"/>
        <v>0</v>
      </c>
      <c r="M373" s="72"/>
      <c r="N373" s="71">
        <f t="shared" si="183"/>
        <v>0</v>
      </c>
      <c r="O373" s="71">
        <f t="shared" si="183"/>
        <v>0</v>
      </c>
      <c r="P373" s="71"/>
      <c r="Q373" s="71">
        <f t="shared" si="184"/>
        <v>0</v>
      </c>
      <c r="R373" s="72"/>
      <c r="S373" s="71"/>
      <c r="T373" s="71">
        <v>0</v>
      </c>
      <c r="U373" s="71"/>
      <c r="V373" s="71">
        <f t="shared" si="185"/>
        <v>0</v>
      </c>
      <c r="W373" s="72"/>
      <c r="X373" s="71"/>
      <c r="Y373" s="71">
        <v>0</v>
      </c>
      <c r="Z373" s="71"/>
      <c r="AA373" s="71">
        <f t="shared" si="186"/>
        <v>0</v>
      </c>
      <c r="AB373" s="72"/>
      <c r="AC373" s="71">
        <f t="shared" si="187"/>
        <v>0</v>
      </c>
      <c r="AD373" s="71">
        <f t="shared" si="187"/>
        <v>0</v>
      </c>
      <c r="AE373" s="71"/>
      <c r="AF373" s="71">
        <f t="shared" si="188"/>
        <v>0</v>
      </c>
      <c r="AG373" s="72"/>
      <c r="AH373" s="71"/>
      <c r="AI373" s="71">
        <v>0</v>
      </c>
      <c r="AJ373" s="71"/>
      <c r="AK373" s="71">
        <f t="shared" si="189"/>
        <v>0</v>
      </c>
      <c r="AL373" s="72"/>
      <c r="AM373" s="71"/>
      <c r="AN373" s="71">
        <v>0</v>
      </c>
      <c r="AO373" s="71"/>
      <c r="AP373" s="71">
        <f t="shared" si="190"/>
        <v>0</v>
      </c>
      <c r="AQ373" s="72"/>
      <c r="AR373" s="71"/>
      <c r="AS373" s="71">
        <v>0</v>
      </c>
      <c r="AT373" s="71"/>
      <c r="AU373" s="71">
        <f t="shared" si="191"/>
        <v>0</v>
      </c>
      <c r="AV373" s="72"/>
      <c r="AW373" s="71"/>
      <c r="AX373" s="71">
        <v>0</v>
      </c>
      <c r="AY373" s="71"/>
      <c r="AZ373" s="71">
        <f t="shared" si="192"/>
        <v>0</v>
      </c>
      <c r="BA373" s="72"/>
    </row>
    <row r="374" spans="1:53" s="43" customFormat="1" ht="12.25" hidden="1" customHeight="1">
      <c r="A374" s="141">
        <v>710</v>
      </c>
      <c r="B374" s="70" t="s">
        <v>374</v>
      </c>
      <c r="C374" s="70"/>
      <c r="D374" s="71"/>
      <c r="E374" s="71">
        <v>0</v>
      </c>
      <c r="F374" s="71"/>
      <c r="G374" s="71">
        <f t="shared" si="181"/>
        <v>0</v>
      </c>
      <c r="H374" s="72"/>
      <c r="I374" s="71"/>
      <c r="J374" s="71">
        <v>0</v>
      </c>
      <c r="K374" s="71"/>
      <c r="L374" s="71">
        <f t="shared" si="182"/>
        <v>0</v>
      </c>
      <c r="M374" s="72"/>
      <c r="N374" s="71">
        <f t="shared" si="183"/>
        <v>0</v>
      </c>
      <c r="O374" s="71">
        <f t="shared" si="183"/>
        <v>0</v>
      </c>
      <c r="P374" s="71"/>
      <c r="Q374" s="71">
        <f t="shared" si="184"/>
        <v>0</v>
      </c>
      <c r="R374" s="72"/>
      <c r="S374" s="71"/>
      <c r="T374" s="71">
        <v>0</v>
      </c>
      <c r="U374" s="71"/>
      <c r="V374" s="71">
        <f t="shared" si="185"/>
        <v>0</v>
      </c>
      <c r="W374" s="72"/>
      <c r="X374" s="71"/>
      <c r="Y374" s="71">
        <v>0</v>
      </c>
      <c r="Z374" s="71"/>
      <c r="AA374" s="71">
        <f t="shared" si="186"/>
        <v>0</v>
      </c>
      <c r="AB374" s="72"/>
      <c r="AC374" s="71">
        <f t="shared" si="187"/>
        <v>0</v>
      </c>
      <c r="AD374" s="71">
        <f t="shared" si="187"/>
        <v>0</v>
      </c>
      <c r="AE374" s="71"/>
      <c r="AF374" s="71">
        <f t="shared" si="188"/>
        <v>0</v>
      </c>
      <c r="AG374" s="72"/>
      <c r="AH374" s="71"/>
      <c r="AI374" s="71">
        <v>0</v>
      </c>
      <c r="AJ374" s="71"/>
      <c r="AK374" s="71">
        <f t="shared" si="189"/>
        <v>0</v>
      </c>
      <c r="AL374" s="72"/>
      <c r="AM374" s="71"/>
      <c r="AN374" s="71">
        <v>0</v>
      </c>
      <c r="AO374" s="71"/>
      <c r="AP374" s="71">
        <f t="shared" si="190"/>
        <v>0</v>
      </c>
      <c r="AQ374" s="72"/>
      <c r="AR374" s="71"/>
      <c r="AS374" s="71">
        <v>0</v>
      </c>
      <c r="AT374" s="71"/>
      <c r="AU374" s="71">
        <f t="shared" si="191"/>
        <v>0</v>
      </c>
      <c r="AV374" s="72"/>
      <c r="AW374" s="71"/>
      <c r="AX374" s="71">
        <v>0</v>
      </c>
      <c r="AY374" s="71"/>
      <c r="AZ374" s="71">
        <f t="shared" si="192"/>
        <v>0</v>
      </c>
      <c r="BA374" s="72"/>
    </row>
    <row r="375" spans="1:53" s="43" customFormat="1" ht="12.25" hidden="1" customHeight="1">
      <c r="A375" s="141">
        <v>720</v>
      </c>
      <c r="B375" s="70" t="s">
        <v>375</v>
      </c>
      <c r="C375" s="70"/>
      <c r="D375" s="71"/>
      <c r="E375" s="71">
        <v>0</v>
      </c>
      <c r="F375" s="71"/>
      <c r="G375" s="71">
        <f t="shared" si="181"/>
        <v>0</v>
      </c>
      <c r="H375" s="72"/>
      <c r="I375" s="71"/>
      <c r="J375" s="71">
        <v>0</v>
      </c>
      <c r="K375" s="71"/>
      <c r="L375" s="71">
        <f t="shared" si="182"/>
        <v>0</v>
      </c>
      <c r="M375" s="72"/>
      <c r="N375" s="71">
        <f t="shared" si="183"/>
        <v>0</v>
      </c>
      <c r="O375" s="71">
        <f t="shared" si="183"/>
        <v>0</v>
      </c>
      <c r="P375" s="71"/>
      <c r="Q375" s="71">
        <f t="shared" si="184"/>
        <v>0</v>
      </c>
      <c r="R375" s="72"/>
      <c r="S375" s="71"/>
      <c r="T375" s="71">
        <v>0</v>
      </c>
      <c r="U375" s="71"/>
      <c r="V375" s="71">
        <f t="shared" si="185"/>
        <v>0</v>
      </c>
      <c r="W375" s="72"/>
      <c r="X375" s="71"/>
      <c r="Y375" s="71">
        <v>0</v>
      </c>
      <c r="Z375" s="71"/>
      <c r="AA375" s="71">
        <f t="shared" si="186"/>
        <v>0</v>
      </c>
      <c r="AB375" s="72"/>
      <c r="AC375" s="71">
        <f t="shared" si="187"/>
        <v>0</v>
      </c>
      <c r="AD375" s="71">
        <f t="shared" si="187"/>
        <v>0</v>
      </c>
      <c r="AE375" s="71"/>
      <c r="AF375" s="71">
        <f t="shared" si="188"/>
        <v>0</v>
      </c>
      <c r="AG375" s="72"/>
      <c r="AH375" s="71"/>
      <c r="AI375" s="71">
        <v>0</v>
      </c>
      <c r="AJ375" s="71"/>
      <c r="AK375" s="71">
        <f t="shared" si="189"/>
        <v>0</v>
      </c>
      <c r="AL375" s="72"/>
      <c r="AM375" s="71"/>
      <c r="AN375" s="71">
        <v>0</v>
      </c>
      <c r="AO375" s="71"/>
      <c r="AP375" s="71">
        <f t="shared" si="190"/>
        <v>0</v>
      </c>
      <c r="AQ375" s="72"/>
      <c r="AR375" s="71"/>
      <c r="AS375" s="71">
        <v>0</v>
      </c>
      <c r="AT375" s="71"/>
      <c r="AU375" s="71">
        <f t="shared" si="191"/>
        <v>0</v>
      </c>
      <c r="AV375" s="72"/>
      <c r="AW375" s="71"/>
      <c r="AX375" s="71">
        <v>0</v>
      </c>
      <c r="AY375" s="71"/>
      <c r="AZ375" s="71">
        <f t="shared" si="192"/>
        <v>0</v>
      </c>
      <c r="BA375" s="72"/>
    </row>
    <row r="376" spans="1:53" s="43" customFormat="1" ht="12.25" hidden="1" customHeight="1">
      <c r="A376" s="141">
        <v>730</v>
      </c>
      <c r="B376" s="70" t="s">
        <v>376</v>
      </c>
      <c r="C376" s="70"/>
      <c r="D376" s="71"/>
      <c r="E376" s="71">
        <v>0</v>
      </c>
      <c r="F376" s="71"/>
      <c r="G376" s="71">
        <f t="shared" si="181"/>
        <v>0</v>
      </c>
      <c r="H376" s="72"/>
      <c r="I376" s="71"/>
      <c r="J376" s="71">
        <v>0</v>
      </c>
      <c r="K376" s="71"/>
      <c r="L376" s="71">
        <f t="shared" si="182"/>
        <v>0</v>
      </c>
      <c r="M376" s="72"/>
      <c r="N376" s="71">
        <f t="shared" si="183"/>
        <v>0</v>
      </c>
      <c r="O376" s="71">
        <f t="shared" si="183"/>
        <v>0</v>
      </c>
      <c r="P376" s="71"/>
      <c r="Q376" s="71">
        <f t="shared" si="184"/>
        <v>0</v>
      </c>
      <c r="R376" s="72"/>
      <c r="S376" s="71"/>
      <c r="T376" s="71">
        <v>0</v>
      </c>
      <c r="U376" s="71"/>
      <c r="V376" s="71">
        <f t="shared" si="185"/>
        <v>0</v>
      </c>
      <c r="W376" s="72"/>
      <c r="X376" s="71"/>
      <c r="Y376" s="71">
        <v>0</v>
      </c>
      <c r="Z376" s="71"/>
      <c r="AA376" s="71">
        <f t="shared" si="186"/>
        <v>0</v>
      </c>
      <c r="AB376" s="72"/>
      <c r="AC376" s="71">
        <f t="shared" si="187"/>
        <v>0</v>
      </c>
      <c r="AD376" s="71">
        <f t="shared" si="187"/>
        <v>0</v>
      </c>
      <c r="AE376" s="71"/>
      <c r="AF376" s="71">
        <f t="shared" si="188"/>
        <v>0</v>
      </c>
      <c r="AG376" s="72"/>
      <c r="AH376" s="71"/>
      <c r="AI376" s="71">
        <v>0</v>
      </c>
      <c r="AJ376" s="71"/>
      <c r="AK376" s="71">
        <f t="shared" si="189"/>
        <v>0</v>
      </c>
      <c r="AL376" s="72"/>
      <c r="AM376" s="71"/>
      <c r="AN376" s="71">
        <v>0</v>
      </c>
      <c r="AO376" s="71"/>
      <c r="AP376" s="71">
        <f t="shared" si="190"/>
        <v>0</v>
      </c>
      <c r="AQ376" s="72"/>
      <c r="AR376" s="71"/>
      <c r="AS376" s="71">
        <v>0</v>
      </c>
      <c r="AT376" s="71"/>
      <c r="AU376" s="71">
        <f t="shared" si="191"/>
        <v>0</v>
      </c>
      <c r="AV376" s="72"/>
      <c r="AW376" s="71"/>
      <c r="AX376" s="71">
        <v>0</v>
      </c>
      <c r="AY376" s="71"/>
      <c r="AZ376" s="71">
        <f t="shared" si="192"/>
        <v>0</v>
      </c>
      <c r="BA376" s="72"/>
    </row>
    <row r="377" spans="1:53" s="43" customFormat="1" ht="12.25" hidden="1" customHeight="1">
      <c r="A377" s="141">
        <v>732</v>
      </c>
      <c r="B377" s="70" t="s">
        <v>377</v>
      </c>
      <c r="C377" s="70"/>
      <c r="D377" s="71"/>
      <c r="E377" s="71">
        <v>0</v>
      </c>
      <c r="F377" s="71"/>
      <c r="G377" s="71">
        <f t="shared" si="181"/>
        <v>0</v>
      </c>
      <c r="H377" s="72"/>
      <c r="I377" s="71"/>
      <c r="J377" s="71">
        <v>0</v>
      </c>
      <c r="K377" s="71"/>
      <c r="L377" s="71">
        <f t="shared" si="182"/>
        <v>0</v>
      </c>
      <c r="M377" s="72"/>
      <c r="N377" s="71">
        <f t="shared" si="183"/>
        <v>0</v>
      </c>
      <c r="O377" s="71">
        <f t="shared" si="183"/>
        <v>0</v>
      </c>
      <c r="P377" s="71"/>
      <c r="Q377" s="71">
        <f t="shared" si="184"/>
        <v>0</v>
      </c>
      <c r="R377" s="72"/>
      <c r="S377" s="71"/>
      <c r="T377" s="71">
        <v>0</v>
      </c>
      <c r="U377" s="71"/>
      <c r="V377" s="71">
        <f t="shared" si="185"/>
        <v>0</v>
      </c>
      <c r="W377" s="72"/>
      <c r="X377" s="71"/>
      <c r="Y377" s="71">
        <v>0</v>
      </c>
      <c r="Z377" s="71"/>
      <c r="AA377" s="71">
        <f t="shared" si="186"/>
        <v>0</v>
      </c>
      <c r="AB377" s="72"/>
      <c r="AC377" s="71">
        <f t="shared" si="187"/>
        <v>0</v>
      </c>
      <c r="AD377" s="71">
        <f t="shared" si="187"/>
        <v>0</v>
      </c>
      <c r="AE377" s="71"/>
      <c r="AF377" s="71">
        <f t="shared" si="188"/>
        <v>0</v>
      </c>
      <c r="AG377" s="72"/>
      <c r="AH377" s="71"/>
      <c r="AI377" s="71">
        <v>0</v>
      </c>
      <c r="AJ377" s="71"/>
      <c r="AK377" s="71">
        <f t="shared" si="189"/>
        <v>0</v>
      </c>
      <c r="AL377" s="72"/>
      <c r="AM377" s="71"/>
      <c r="AN377" s="71">
        <v>0</v>
      </c>
      <c r="AO377" s="71"/>
      <c r="AP377" s="71">
        <f t="shared" si="190"/>
        <v>0</v>
      </c>
      <c r="AQ377" s="72"/>
      <c r="AR377" s="71"/>
      <c r="AS377" s="71">
        <v>0</v>
      </c>
      <c r="AT377" s="71"/>
      <c r="AU377" s="71">
        <f t="shared" si="191"/>
        <v>0</v>
      </c>
      <c r="AV377" s="72"/>
      <c r="AW377" s="71"/>
      <c r="AX377" s="71">
        <v>0</v>
      </c>
      <c r="AY377" s="71"/>
      <c r="AZ377" s="71">
        <f t="shared" si="192"/>
        <v>0</v>
      </c>
      <c r="BA377" s="72"/>
    </row>
    <row r="378" spans="1:53" s="43" customFormat="1" ht="12.25" hidden="1" customHeight="1">
      <c r="A378" s="141">
        <v>733</v>
      </c>
      <c r="B378" s="70" t="s">
        <v>378</v>
      </c>
      <c r="C378" s="70"/>
      <c r="D378" s="71"/>
      <c r="E378" s="71">
        <v>0</v>
      </c>
      <c r="F378" s="71"/>
      <c r="G378" s="71">
        <f t="shared" si="181"/>
        <v>0</v>
      </c>
      <c r="H378" s="72"/>
      <c r="I378" s="71"/>
      <c r="J378" s="71">
        <v>0</v>
      </c>
      <c r="K378" s="71"/>
      <c r="L378" s="71">
        <f t="shared" si="182"/>
        <v>0</v>
      </c>
      <c r="M378" s="72"/>
      <c r="N378" s="71">
        <f t="shared" si="183"/>
        <v>0</v>
      </c>
      <c r="O378" s="71">
        <f t="shared" si="183"/>
        <v>0</v>
      </c>
      <c r="P378" s="71"/>
      <c r="Q378" s="71">
        <f t="shared" si="184"/>
        <v>0</v>
      </c>
      <c r="R378" s="72"/>
      <c r="S378" s="71"/>
      <c r="T378" s="71">
        <v>0</v>
      </c>
      <c r="U378" s="71"/>
      <c r="V378" s="71">
        <f t="shared" si="185"/>
        <v>0</v>
      </c>
      <c r="W378" s="72"/>
      <c r="X378" s="71"/>
      <c r="Y378" s="71">
        <v>0</v>
      </c>
      <c r="Z378" s="71"/>
      <c r="AA378" s="71">
        <f t="shared" si="186"/>
        <v>0</v>
      </c>
      <c r="AB378" s="72"/>
      <c r="AC378" s="71">
        <f t="shared" si="187"/>
        <v>0</v>
      </c>
      <c r="AD378" s="71">
        <f t="shared" si="187"/>
        <v>0</v>
      </c>
      <c r="AE378" s="71"/>
      <c r="AF378" s="71">
        <f t="shared" si="188"/>
        <v>0</v>
      </c>
      <c r="AG378" s="72"/>
      <c r="AH378" s="71"/>
      <c r="AI378" s="71">
        <v>0</v>
      </c>
      <c r="AJ378" s="71"/>
      <c r="AK378" s="71">
        <f t="shared" si="189"/>
        <v>0</v>
      </c>
      <c r="AL378" s="72"/>
      <c r="AM378" s="71"/>
      <c r="AN378" s="71">
        <v>0</v>
      </c>
      <c r="AO378" s="71"/>
      <c r="AP378" s="71">
        <f t="shared" si="190"/>
        <v>0</v>
      </c>
      <c r="AQ378" s="72"/>
      <c r="AR378" s="71"/>
      <c r="AS378" s="71">
        <v>0</v>
      </c>
      <c r="AT378" s="71"/>
      <c r="AU378" s="71">
        <f t="shared" si="191"/>
        <v>0</v>
      </c>
      <c r="AV378" s="72"/>
      <c r="AW378" s="71"/>
      <c r="AX378" s="71">
        <v>0</v>
      </c>
      <c r="AY378" s="71"/>
      <c r="AZ378" s="71">
        <f t="shared" si="192"/>
        <v>0</v>
      </c>
      <c r="BA378" s="72"/>
    </row>
    <row r="379" spans="1:53" s="43" customFormat="1" ht="12.25" hidden="1" customHeight="1">
      <c r="A379" s="141">
        <v>734</v>
      </c>
      <c r="B379" s="70" t="s">
        <v>379</v>
      </c>
      <c r="C379" s="70"/>
      <c r="D379" s="71"/>
      <c r="E379" s="71">
        <v>0</v>
      </c>
      <c r="F379" s="71"/>
      <c r="G379" s="71">
        <f t="shared" si="181"/>
        <v>0</v>
      </c>
      <c r="H379" s="72"/>
      <c r="I379" s="71"/>
      <c r="J379" s="71">
        <v>0</v>
      </c>
      <c r="K379" s="71"/>
      <c r="L379" s="71">
        <f t="shared" si="182"/>
        <v>0</v>
      </c>
      <c r="M379" s="72"/>
      <c r="N379" s="71">
        <f t="shared" si="183"/>
        <v>0</v>
      </c>
      <c r="O379" s="71">
        <f t="shared" si="183"/>
        <v>0</v>
      </c>
      <c r="P379" s="71"/>
      <c r="Q379" s="71">
        <f t="shared" si="184"/>
        <v>0</v>
      </c>
      <c r="R379" s="72"/>
      <c r="S379" s="71"/>
      <c r="T379" s="71">
        <v>0</v>
      </c>
      <c r="U379" s="71"/>
      <c r="V379" s="71">
        <f t="shared" si="185"/>
        <v>0</v>
      </c>
      <c r="W379" s="72"/>
      <c r="X379" s="71"/>
      <c r="Y379" s="71">
        <v>0</v>
      </c>
      <c r="Z379" s="71"/>
      <c r="AA379" s="71">
        <f t="shared" si="186"/>
        <v>0</v>
      </c>
      <c r="AB379" s="72"/>
      <c r="AC379" s="71">
        <f t="shared" si="187"/>
        <v>0</v>
      </c>
      <c r="AD379" s="71">
        <f t="shared" si="187"/>
        <v>0</v>
      </c>
      <c r="AE379" s="71"/>
      <c r="AF379" s="71">
        <f t="shared" si="188"/>
        <v>0</v>
      </c>
      <c r="AG379" s="72"/>
      <c r="AH379" s="71"/>
      <c r="AI379" s="71">
        <v>0</v>
      </c>
      <c r="AJ379" s="71"/>
      <c r="AK379" s="71">
        <f t="shared" si="189"/>
        <v>0</v>
      </c>
      <c r="AL379" s="72"/>
      <c r="AM379" s="71"/>
      <c r="AN379" s="71">
        <v>0</v>
      </c>
      <c r="AO379" s="71"/>
      <c r="AP379" s="71">
        <f t="shared" si="190"/>
        <v>0</v>
      </c>
      <c r="AQ379" s="72"/>
      <c r="AR379" s="71"/>
      <c r="AS379" s="71">
        <v>0</v>
      </c>
      <c r="AT379" s="71"/>
      <c r="AU379" s="71">
        <f t="shared" si="191"/>
        <v>0</v>
      </c>
      <c r="AV379" s="72"/>
      <c r="AW379" s="71"/>
      <c r="AX379" s="71">
        <v>0</v>
      </c>
      <c r="AY379" s="71"/>
      <c r="AZ379" s="71">
        <f t="shared" si="192"/>
        <v>0</v>
      </c>
      <c r="BA379" s="72"/>
    </row>
    <row r="380" spans="1:53" s="43" customFormat="1" ht="12.25" hidden="1" customHeight="1">
      <c r="A380" s="141">
        <v>735</v>
      </c>
      <c r="B380" s="70" t="s">
        <v>380</v>
      </c>
      <c r="C380" s="70"/>
      <c r="D380" s="71"/>
      <c r="E380" s="71">
        <v>0</v>
      </c>
      <c r="F380" s="71"/>
      <c r="G380" s="71">
        <f t="shared" si="181"/>
        <v>0</v>
      </c>
      <c r="H380" s="72"/>
      <c r="I380" s="71"/>
      <c r="J380" s="71">
        <v>0</v>
      </c>
      <c r="K380" s="71"/>
      <c r="L380" s="71">
        <f t="shared" si="182"/>
        <v>0</v>
      </c>
      <c r="M380" s="72"/>
      <c r="N380" s="71">
        <f t="shared" si="183"/>
        <v>0</v>
      </c>
      <c r="O380" s="71">
        <f t="shared" si="183"/>
        <v>0</v>
      </c>
      <c r="P380" s="71"/>
      <c r="Q380" s="71">
        <f t="shared" si="184"/>
        <v>0</v>
      </c>
      <c r="R380" s="72"/>
      <c r="S380" s="71"/>
      <c r="T380" s="71">
        <v>0</v>
      </c>
      <c r="U380" s="71"/>
      <c r="V380" s="71">
        <f t="shared" si="185"/>
        <v>0</v>
      </c>
      <c r="W380" s="72"/>
      <c r="X380" s="71"/>
      <c r="Y380" s="71">
        <v>0</v>
      </c>
      <c r="Z380" s="71"/>
      <c r="AA380" s="71">
        <f t="shared" si="186"/>
        <v>0</v>
      </c>
      <c r="AB380" s="72"/>
      <c r="AC380" s="71">
        <f t="shared" si="187"/>
        <v>0</v>
      </c>
      <c r="AD380" s="71">
        <f t="shared" si="187"/>
        <v>0</v>
      </c>
      <c r="AE380" s="71"/>
      <c r="AF380" s="71">
        <f t="shared" si="188"/>
        <v>0</v>
      </c>
      <c r="AG380" s="72"/>
      <c r="AH380" s="71"/>
      <c r="AI380" s="71">
        <v>0</v>
      </c>
      <c r="AJ380" s="71"/>
      <c r="AK380" s="71">
        <f t="shared" si="189"/>
        <v>0</v>
      </c>
      <c r="AL380" s="72"/>
      <c r="AM380" s="71"/>
      <c r="AN380" s="71">
        <v>0</v>
      </c>
      <c r="AO380" s="71"/>
      <c r="AP380" s="71">
        <f t="shared" si="190"/>
        <v>0</v>
      </c>
      <c r="AQ380" s="72"/>
      <c r="AR380" s="71"/>
      <c r="AS380" s="71">
        <v>0</v>
      </c>
      <c r="AT380" s="71"/>
      <c r="AU380" s="71">
        <f t="shared" si="191"/>
        <v>0</v>
      </c>
      <c r="AV380" s="72"/>
      <c r="AW380" s="71"/>
      <c r="AX380" s="71">
        <v>0</v>
      </c>
      <c r="AY380" s="71"/>
      <c r="AZ380" s="71">
        <f t="shared" si="192"/>
        <v>0</v>
      </c>
      <c r="BA380" s="72"/>
    </row>
    <row r="381" spans="1:53" s="43" customFormat="1" ht="12.25" hidden="1" customHeight="1">
      <c r="A381" s="141">
        <v>739</v>
      </c>
      <c r="B381" s="70" t="s">
        <v>381</v>
      </c>
      <c r="C381" s="70"/>
      <c r="D381" s="71"/>
      <c r="E381" s="71">
        <v>0</v>
      </c>
      <c r="F381" s="71"/>
      <c r="G381" s="71">
        <f t="shared" si="181"/>
        <v>0</v>
      </c>
      <c r="H381" s="72"/>
      <c r="I381" s="71"/>
      <c r="J381" s="71">
        <v>0</v>
      </c>
      <c r="K381" s="71"/>
      <c r="L381" s="71">
        <f t="shared" si="182"/>
        <v>0</v>
      </c>
      <c r="M381" s="72"/>
      <c r="N381" s="71">
        <f t="shared" si="183"/>
        <v>0</v>
      </c>
      <c r="O381" s="71">
        <f t="shared" si="183"/>
        <v>0</v>
      </c>
      <c r="P381" s="71"/>
      <c r="Q381" s="71">
        <f t="shared" si="184"/>
        <v>0</v>
      </c>
      <c r="R381" s="72"/>
      <c r="S381" s="71"/>
      <c r="T381" s="71">
        <v>0</v>
      </c>
      <c r="U381" s="71"/>
      <c r="V381" s="71">
        <f t="shared" si="185"/>
        <v>0</v>
      </c>
      <c r="W381" s="72"/>
      <c r="X381" s="71"/>
      <c r="Y381" s="71">
        <v>0</v>
      </c>
      <c r="Z381" s="71"/>
      <c r="AA381" s="71">
        <f t="shared" si="186"/>
        <v>0</v>
      </c>
      <c r="AB381" s="72"/>
      <c r="AC381" s="71">
        <f t="shared" si="187"/>
        <v>0</v>
      </c>
      <c r="AD381" s="71">
        <f t="shared" si="187"/>
        <v>0</v>
      </c>
      <c r="AE381" s="71"/>
      <c r="AF381" s="71">
        <f t="shared" si="188"/>
        <v>0</v>
      </c>
      <c r="AG381" s="72"/>
      <c r="AH381" s="71"/>
      <c r="AI381" s="71">
        <v>0</v>
      </c>
      <c r="AJ381" s="71"/>
      <c r="AK381" s="71">
        <f t="shared" si="189"/>
        <v>0</v>
      </c>
      <c r="AL381" s="72"/>
      <c r="AM381" s="71"/>
      <c r="AN381" s="71">
        <v>0</v>
      </c>
      <c r="AO381" s="71"/>
      <c r="AP381" s="71">
        <f t="shared" si="190"/>
        <v>0</v>
      </c>
      <c r="AQ381" s="72"/>
      <c r="AR381" s="71"/>
      <c r="AS381" s="71">
        <v>0</v>
      </c>
      <c r="AT381" s="71"/>
      <c r="AU381" s="71">
        <f t="shared" si="191"/>
        <v>0</v>
      </c>
      <c r="AV381" s="72"/>
      <c r="AW381" s="71"/>
      <c r="AX381" s="71">
        <v>0</v>
      </c>
      <c r="AY381" s="71"/>
      <c r="AZ381" s="71">
        <f t="shared" si="192"/>
        <v>0</v>
      </c>
      <c r="BA381" s="72"/>
    </row>
    <row r="382" spans="1:53" s="43" customFormat="1" ht="12.25" hidden="1" customHeight="1">
      <c r="A382" s="141">
        <v>772</v>
      </c>
      <c r="B382" s="70" t="s">
        <v>382</v>
      </c>
      <c r="C382" s="70"/>
      <c r="D382" s="71"/>
      <c r="E382" s="71">
        <v>0</v>
      </c>
      <c r="F382" s="71"/>
      <c r="G382" s="71">
        <f t="shared" si="181"/>
        <v>0</v>
      </c>
      <c r="H382" s="72"/>
      <c r="I382" s="71"/>
      <c r="J382" s="71">
        <v>0</v>
      </c>
      <c r="K382" s="71"/>
      <c r="L382" s="71">
        <f t="shared" si="182"/>
        <v>0</v>
      </c>
      <c r="M382" s="72"/>
      <c r="N382" s="71">
        <f t="shared" si="183"/>
        <v>0</v>
      </c>
      <c r="O382" s="71">
        <f t="shared" si="183"/>
        <v>0</v>
      </c>
      <c r="P382" s="71"/>
      <c r="Q382" s="71">
        <f t="shared" si="184"/>
        <v>0</v>
      </c>
      <c r="R382" s="72"/>
      <c r="S382" s="71"/>
      <c r="T382" s="71">
        <v>0</v>
      </c>
      <c r="U382" s="71"/>
      <c r="V382" s="71">
        <f t="shared" si="185"/>
        <v>0</v>
      </c>
      <c r="W382" s="72"/>
      <c r="X382" s="71"/>
      <c r="Y382" s="71">
        <v>0</v>
      </c>
      <c r="Z382" s="71"/>
      <c r="AA382" s="71">
        <f t="shared" si="186"/>
        <v>0</v>
      </c>
      <c r="AB382" s="72"/>
      <c r="AC382" s="71">
        <f t="shared" si="187"/>
        <v>0</v>
      </c>
      <c r="AD382" s="71">
        <f t="shared" si="187"/>
        <v>0</v>
      </c>
      <c r="AE382" s="71"/>
      <c r="AF382" s="71">
        <f t="shared" si="188"/>
        <v>0</v>
      </c>
      <c r="AG382" s="72"/>
      <c r="AH382" s="71"/>
      <c r="AI382" s="71">
        <v>0</v>
      </c>
      <c r="AJ382" s="71"/>
      <c r="AK382" s="71">
        <f t="shared" si="189"/>
        <v>0</v>
      </c>
      <c r="AL382" s="72"/>
      <c r="AM382" s="71"/>
      <c r="AN382" s="71">
        <v>0</v>
      </c>
      <c r="AO382" s="71"/>
      <c r="AP382" s="71">
        <f t="shared" si="190"/>
        <v>0</v>
      </c>
      <c r="AQ382" s="72"/>
      <c r="AR382" s="71"/>
      <c r="AS382" s="71">
        <v>0</v>
      </c>
      <c r="AT382" s="71"/>
      <c r="AU382" s="71">
        <f t="shared" si="191"/>
        <v>0</v>
      </c>
      <c r="AV382" s="72"/>
      <c r="AW382" s="71"/>
      <c r="AX382" s="71">
        <v>0</v>
      </c>
      <c r="AY382" s="71"/>
      <c r="AZ382" s="71">
        <f t="shared" si="192"/>
        <v>0</v>
      </c>
      <c r="BA382" s="72"/>
    </row>
    <row r="383" spans="1:53" s="43" customFormat="1" ht="12.25" hidden="1" customHeight="1">
      <c r="A383" s="141">
        <v>774</v>
      </c>
      <c r="B383" s="70" t="s">
        <v>383</v>
      </c>
      <c r="C383" s="70"/>
      <c r="D383" s="71"/>
      <c r="E383" s="71">
        <v>0</v>
      </c>
      <c r="F383" s="71"/>
      <c r="G383" s="71">
        <f t="shared" si="181"/>
        <v>0</v>
      </c>
      <c r="H383" s="72"/>
      <c r="I383" s="71"/>
      <c r="J383" s="71">
        <v>0</v>
      </c>
      <c r="K383" s="71"/>
      <c r="L383" s="71">
        <f t="shared" si="182"/>
        <v>0</v>
      </c>
      <c r="M383" s="72"/>
      <c r="N383" s="71">
        <f t="shared" si="183"/>
        <v>0</v>
      </c>
      <c r="O383" s="71">
        <f t="shared" si="183"/>
        <v>0</v>
      </c>
      <c r="P383" s="71"/>
      <c r="Q383" s="71">
        <f t="shared" si="184"/>
        <v>0</v>
      </c>
      <c r="R383" s="72"/>
      <c r="S383" s="71"/>
      <c r="T383" s="71">
        <v>0</v>
      </c>
      <c r="U383" s="71"/>
      <c r="V383" s="71">
        <f t="shared" si="185"/>
        <v>0</v>
      </c>
      <c r="W383" s="72"/>
      <c r="X383" s="71"/>
      <c r="Y383" s="71">
        <v>0</v>
      </c>
      <c r="Z383" s="71"/>
      <c r="AA383" s="71">
        <f t="shared" si="186"/>
        <v>0</v>
      </c>
      <c r="AB383" s="72"/>
      <c r="AC383" s="71">
        <f t="shared" si="187"/>
        <v>0</v>
      </c>
      <c r="AD383" s="71">
        <f t="shared" si="187"/>
        <v>0</v>
      </c>
      <c r="AE383" s="71"/>
      <c r="AF383" s="71">
        <f t="shared" si="188"/>
        <v>0</v>
      </c>
      <c r="AG383" s="72"/>
      <c r="AH383" s="71"/>
      <c r="AI383" s="71">
        <v>0</v>
      </c>
      <c r="AJ383" s="71"/>
      <c r="AK383" s="71">
        <f t="shared" si="189"/>
        <v>0</v>
      </c>
      <c r="AL383" s="72"/>
      <c r="AM383" s="71"/>
      <c r="AN383" s="71">
        <v>0</v>
      </c>
      <c r="AO383" s="71"/>
      <c r="AP383" s="71">
        <f t="shared" si="190"/>
        <v>0</v>
      </c>
      <c r="AQ383" s="72"/>
      <c r="AR383" s="71"/>
      <c r="AS383" s="71">
        <v>0</v>
      </c>
      <c r="AT383" s="71"/>
      <c r="AU383" s="71">
        <f t="shared" si="191"/>
        <v>0</v>
      </c>
      <c r="AV383" s="72"/>
      <c r="AW383" s="71"/>
      <c r="AX383" s="71">
        <v>0</v>
      </c>
      <c r="AY383" s="71"/>
      <c r="AZ383" s="71">
        <f t="shared" si="192"/>
        <v>0</v>
      </c>
      <c r="BA383" s="72"/>
    </row>
    <row r="384" spans="1:53" s="43" customFormat="1" ht="12.25" hidden="1" customHeight="1">
      <c r="A384" s="141">
        <v>776</v>
      </c>
      <c r="B384" s="70" t="s">
        <v>384</v>
      </c>
      <c r="C384" s="70"/>
      <c r="D384" s="71"/>
      <c r="E384" s="71">
        <v>0</v>
      </c>
      <c r="F384" s="71"/>
      <c r="G384" s="71">
        <f t="shared" si="181"/>
        <v>0</v>
      </c>
      <c r="H384" s="72"/>
      <c r="I384" s="71"/>
      <c r="J384" s="71">
        <v>0</v>
      </c>
      <c r="K384" s="71"/>
      <c r="L384" s="71">
        <f t="shared" si="182"/>
        <v>0</v>
      </c>
      <c r="M384" s="72"/>
      <c r="N384" s="71">
        <f t="shared" si="183"/>
        <v>0</v>
      </c>
      <c r="O384" s="71">
        <f t="shared" si="183"/>
        <v>0</v>
      </c>
      <c r="P384" s="71"/>
      <c r="Q384" s="71">
        <f t="shared" si="184"/>
        <v>0</v>
      </c>
      <c r="R384" s="72"/>
      <c r="S384" s="71"/>
      <c r="T384" s="71">
        <v>0</v>
      </c>
      <c r="U384" s="71"/>
      <c r="V384" s="71">
        <f t="shared" si="185"/>
        <v>0</v>
      </c>
      <c r="W384" s="72"/>
      <c r="X384" s="71"/>
      <c r="Y384" s="71">
        <v>0</v>
      </c>
      <c r="Z384" s="71"/>
      <c r="AA384" s="71">
        <f t="shared" si="186"/>
        <v>0</v>
      </c>
      <c r="AB384" s="72"/>
      <c r="AC384" s="71">
        <f t="shared" si="187"/>
        <v>0</v>
      </c>
      <c r="AD384" s="71">
        <f t="shared" si="187"/>
        <v>0</v>
      </c>
      <c r="AE384" s="71"/>
      <c r="AF384" s="71">
        <f t="shared" si="188"/>
        <v>0</v>
      </c>
      <c r="AG384" s="72"/>
      <c r="AH384" s="71"/>
      <c r="AI384" s="71">
        <v>0</v>
      </c>
      <c r="AJ384" s="71"/>
      <c r="AK384" s="71">
        <f t="shared" si="189"/>
        <v>0</v>
      </c>
      <c r="AL384" s="72"/>
      <c r="AM384" s="71"/>
      <c r="AN384" s="71">
        <v>0</v>
      </c>
      <c r="AO384" s="71"/>
      <c r="AP384" s="71">
        <f t="shared" si="190"/>
        <v>0</v>
      </c>
      <c r="AQ384" s="72"/>
      <c r="AR384" s="71"/>
      <c r="AS384" s="71">
        <v>0</v>
      </c>
      <c r="AT384" s="71"/>
      <c r="AU384" s="71">
        <f t="shared" si="191"/>
        <v>0</v>
      </c>
      <c r="AV384" s="72"/>
      <c r="AW384" s="71"/>
      <c r="AX384" s="71">
        <v>0</v>
      </c>
      <c r="AY384" s="71"/>
      <c r="AZ384" s="71">
        <f t="shared" si="192"/>
        <v>0</v>
      </c>
      <c r="BA384" s="72"/>
    </row>
    <row r="385" spans="1:53" s="43" customFormat="1" ht="12.25" hidden="1" customHeight="1">
      <c r="A385" s="141">
        <v>790</v>
      </c>
      <c r="B385" s="70" t="s">
        <v>385</v>
      </c>
      <c r="C385" s="70"/>
      <c r="D385" s="71"/>
      <c r="E385" s="71">
        <v>0</v>
      </c>
      <c r="F385" s="71"/>
      <c r="G385" s="71">
        <f t="shared" si="181"/>
        <v>0</v>
      </c>
      <c r="H385" s="72"/>
      <c r="I385" s="71"/>
      <c r="J385" s="71">
        <v>0</v>
      </c>
      <c r="K385" s="71"/>
      <c r="L385" s="71">
        <f t="shared" si="182"/>
        <v>0</v>
      </c>
      <c r="M385" s="72"/>
      <c r="N385" s="71">
        <f t="shared" si="183"/>
        <v>0</v>
      </c>
      <c r="O385" s="71">
        <f t="shared" si="183"/>
        <v>0</v>
      </c>
      <c r="P385" s="71"/>
      <c r="Q385" s="71">
        <f t="shared" si="184"/>
        <v>0</v>
      </c>
      <c r="R385" s="72"/>
      <c r="S385" s="71"/>
      <c r="T385" s="71">
        <v>0</v>
      </c>
      <c r="U385" s="71"/>
      <c r="V385" s="71">
        <f t="shared" si="185"/>
        <v>0</v>
      </c>
      <c r="W385" s="72"/>
      <c r="X385" s="71"/>
      <c r="Y385" s="71">
        <v>0</v>
      </c>
      <c r="Z385" s="71"/>
      <c r="AA385" s="71">
        <f t="shared" si="186"/>
        <v>0</v>
      </c>
      <c r="AB385" s="72"/>
      <c r="AC385" s="71">
        <f t="shared" si="187"/>
        <v>0</v>
      </c>
      <c r="AD385" s="71">
        <f t="shared" si="187"/>
        <v>0</v>
      </c>
      <c r="AE385" s="71"/>
      <c r="AF385" s="71">
        <f t="shared" si="188"/>
        <v>0</v>
      </c>
      <c r="AG385" s="72"/>
      <c r="AH385" s="71"/>
      <c r="AI385" s="71">
        <v>0</v>
      </c>
      <c r="AJ385" s="71"/>
      <c r="AK385" s="71">
        <f t="shared" si="189"/>
        <v>0</v>
      </c>
      <c r="AL385" s="72"/>
      <c r="AM385" s="71"/>
      <c r="AN385" s="71">
        <v>0</v>
      </c>
      <c r="AO385" s="71"/>
      <c r="AP385" s="71">
        <f t="shared" si="190"/>
        <v>0</v>
      </c>
      <c r="AQ385" s="72"/>
      <c r="AR385" s="71"/>
      <c r="AS385" s="71">
        <v>0</v>
      </c>
      <c r="AT385" s="71"/>
      <c r="AU385" s="71">
        <f t="shared" si="191"/>
        <v>0</v>
      </c>
      <c r="AV385" s="72"/>
      <c r="AW385" s="71"/>
      <c r="AX385" s="71">
        <v>0</v>
      </c>
      <c r="AY385" s="71"/>
      <c r="AZ385" s="71">
        <f t="shared" si="192"/>
        <v>0</v>
      </c>
      <c r="BA385" s="72"/>
    </row>
    <row r="386" spans="1:53" s="43" customFormat="1" ht="12.25" hidden="1" customHeight="1">
      <c r="A386" s="141"/>
      <c r="B386" s="70"/>
      <c r="C386" s="70"/>
      <c r="D386" s="71"/>
      <c r="E386" s="71"/>
      <c r="F386" s="71"/>
      <c r="G386" s="71"/>
      <c r="H386" s="72"/>
      <c r="I386" s="71"/>
      <c r="J386" s="71"/>
      <c r="K386" s="71"/>
      <c r="L386" s="71"/>
      <c r="M386" s="72"/>
      <c r="N386" s="71"/>
      <c r="O386" s="71"/>
      <c r="P386" s="71"/>
      <c r="Q386" s="71"/>
      <c r="R386" s="72"/>
      <c r="S386" s="71"/>
      <c r="T386" s="71"/>
      <c r="U386" s="71"/>
      <c r="V386" s="71"/>
      <c r="W386" s="72"/>
      <c r="X386" s="71"/>
      <c r="Y386" s="71"/>
      <c r="Z386" s="71"/>
      <c r="AA386" s="71"/>
      <c r="AB386" s="72"/>
      <c r="AC386" s="71"/>
      <c r="AD386" s="71"/>
      <c r="AE386" s="71"/>
      <c r="AF386" s="71"/>
      <c r="AG386" s="72"/>
      <c r="AH386" s="71"/>
      <c r="AI386" s="71"/>
      <c r="AJ386" s="71"/>
      <c r="AK386" s="71"/>
      <c r="AL386" s="72"/>
      <c r="AM386" s="71"/>
      <c r="AN386" s="71"/>
      <c r="AO386" s="71"/>
      <c r="AP386" s="71"/>
      <c r="AQ386" s="72"/>
      <c r="AR386" s="71"/>
      <c r="AS386" s="71"/>
      <c r="AT386" s="71"/>
      <c r="AU386" s="71"/>
      <c r="AV386" s="72"/>
      <c r="AW386" s="71"/>
      <c r="AX386" s="71"/>
      <c r="AY386" s="71"/>
      <c r="AZ386" s="71"/>
      <c r="BA386" s="72"/>
    </row>
    <row r="387" spans="1:53" s="44" customFormat="1" ht="12.25" customHeight="1">
      <c r="A387" s="52"/>
      <c r="B387" s="130" t="s">
        <v>482</v>
      </c>
      <c r="C387" s="130"/>
      <c r="D387" s="73">
        <f>SUM(D372:D386)</f>
        <v>0</v>
      </c>
      <c r="E387" s="73">
        <f>SUM(E372:E386)</f>
        <v>0</v>
      </c>
      <c r="F387" s="73"/>
      <c r="G387" s="73">
        <f>SUM(D387:F387)</f>
        <v>0</v>
      </c>
      <c r="H387" s="74"/>
      <c r="I387" s="73">
        <f>SUM(I372:I386)</f>
        <v>0</v>
      </c>
      <c r="J387" s="73">
        <f>SUM(J372:J386)</f>
        <v>0</v>
      </c>
      <c r="K387" s="73"/>
      <c r="L387" s="73">
        <f>SUM(I387:K387)</f>
        <v>0</v>
      </c>
      <c r="M387" s="74"/>
      <c r="N387" s="73">
        <f>INDEX($D387:$F387,1,MATCH(N$8,$D$8:$F$8,0))-INDEX($I387:$K387,1,MATCH(N$8,$I$8:$K$8,0))</f>
        <v>0</v>
      </c>
      <c r="O387" s="73">
        <f>INDEX($D387:$F387,1,MATCH(O$8,$D$8:$F$8,0))-INDEX($I387:$K387,1,MATCH(O$8,$I$8:$K$8,0))</f>
        <v>0</v>
      </c>
      <c r="P387" s="73"/>
      <c r="Q387" s="73">
        <f>SUM(N387:P387)</f>
        <v>0</v>
      </c>
      <c r="R387" s="74"/>
      <c r="S387" s="73">
        <f>SUM(S372:S386)</f>
        <v>0</v>
      </c>
      <c r="T387" s="73">
        <f>SUM(T372:T386)</f>
        <v>0</v>
      </c>
      <c r="U387" s="73"/>
      <c r="V387" s="73">
        <f>SUM(S387:U387)</f>
        <v>0</v>
      </c>
      <c r="W387" s="74"/>
      <c r="X387" s="73">
        <f>SUM(X372:X386)</f>
        <v>0</v>
      </c>
      <c r="Y387" s="73">
        <f>SUM(Y372:Y386)</f>
        <v>0</v>
      </c>
      <c r="Z387" s="73"/>
      <c r="AA387" s="73">
        <f>SUM(X387:Z387)</f>
        <v>0</v>
      </c>
      <c r="AB387" s="74"/>
      <c r="AC387" s="73">
        <f>INDEX($S387:$U387,1,MATCH(AC$8,$S$8:$U$8,0))-INDEX($X387:$Z387,1,MATCH(AC$8,$X$8:$Z$8,0))</f>
        <v>0</v>
      </c>
      <c r="AD387" s="73">
        <f>INDEX($S387:$U387,1,MATCH(AD$8,$S$8:$U$8,0))-INDEX($X387:$Z387,1,MATCH(AD$8,$X$8:$Z$8,0))</f>
        <v>0</v>
      </c>
      <c r="AE387" s="73"/>
      <c r="AF387" s="73">
        <f>SUM(AC387:AE387)</f>
        <v>0</v>
      </c>
      <c r="AG387" s="74"/>
      <c r="AH387" s="73">
        <f>SUM(AH372:AH386)</f>
        <v>0</v>
      </c>
      <c r="AI387" s="73">
        <f>SUM(AI372:AI386)</f>
        <v>0</v>
      </c>
      <c r="AJ387" s="73"/>
      <c r="AK387" s="73">
        <f>SUM(AH387:AJ387)</f>
        <v>0</v>
      </c>
      <c r="AL387" s="74"/>
      <c r="AM387" s="73">
        <f>SUM(AM372:AM386)</f>
        <v>0</v>
      </c>
      <c r="AN387" s="73">
        <f>SUM(AN372:AN386)</f>
        <v>0</v>
      </c>
      <c r="AO387" s="73"/>
      <c r="AP387" s="73">
        <f>SUM(AM387:AO387)</f>
        <v>0</v>
      </c>
      <c r="AQ387" s="74"/>
      <c r="AR387" s="73">
        <f>SUM(AR372:AR386)</f>
        <v>0</v>
      </c>
      <c r="AS387" s="73">
        <f>SUM(AS372:AS386)</f>
        <v>0</v>
      </c>
      <c r="AT387" s="73"/>
      <c r="AU387" s="73">
        <f>SUM(AR387:AT387)</f>
        <v>0</v>
      </c>
      <c r="AV387" s="74"/>
      <c r="AW387" s="73">
        <f>SUM(AW372:AW386)</f>
        <v>0</v>
      </c>
      <c r="AX387" s="73">
        <f>SUM(AX372:AX386)</f>
        <v>0</v>
      </c>
      <c r="AY387" s="73"/>
      <c r="AZ387" s="73">
        <f>SUM(AW387:AY387)</f>
        <v>0</v>
      </c>
      <c r="BA387" s="74"/>
    </row>
    <row r="388" spans="1:53" s="43" customFormat="1" ht="12.25" customHeight="1">
      <c r="A388" s="52"/>
      <c r="B388" s="75"/>
      <c r="C388" s="75"/>
      <c r="D388" s="71"/>
      <c r="E388" s="71"/>
      <c r="F388" s="71"/>
      <c r="G388" s="71"/>
      <c r="H388" s="72"/>
      <c r="I388" s="71"/>
      <c r="J388" s="71"/>
      <c r="K388" s="71"/>
      <c r="L388" s="71"/>
      <c r="M388" s="72"/>
      <c r="N388" s="71"/>
      <c r="O388" s="71"/>
      <c r="P388" s="71"/>
      <c r="Q388" s="71"/>
      <c r="R388" s="72"/>
      <c r="S388" s="71"/>
      <c r="T388" s="71"/>
      <c r="U388" s="71"/>
      <c r="V388" s="71"/>
      <c r="W388" s="72"/>
      <c r="X388" s="71"/>
      <c r="Y388" s="71"/>
      <c r="Z388" s="71"/>
      <c r="AA388" s="71"/>
      <c r="AB388" s="72"/>
      <c r="AC388" s="71"/>
      <c r="AD388" s="71"/>
      <c r="AE388" s="71"/>
      <c r="AF388" s="71"/>
      <c r="AG388" s="72"/>
      <c r="AH388" s="71"/>
      <c r="AI388" s="71"/>
      <c r="AJ388" s="71"/>
      <c r="AK388" s="71"/>
      <c r="AL388" s="72"/>
      <c r="AM388" s="71"/>
      <c r="AN388" s="71"/>
      <c r="AO388" s="71"/>
      <c r="AP388" s="71"/>
      <c r="AQ388" s="72"/>
      <c r="AR388" s="71"/>
      <c r="AS388" s="71"/>
      <c r="AT388" s="71"/>
      <c r="AU388" s="71"/>
      <c r="AV388" s="72"/>
      <c r="AW388" s="71"/>
      <c r="AX388" s="71"/>
      <c r="AY388" s="71"/>
      <c r="AZ388" s="71"/>
      <c r="BA388" s="72"/>
    </row>
    <row r="389" spans="1:53" s="43" customFormat="1" ht="12.25" customHeight="1">
      <c r="A389" s="130" t="s">
        <v>125</v>
      </c>
      <c r="D389" s="71"/>
      <c r="E389" s="71"/>
      <c r="F389" s="71"/>
      <c r="G389" s="71"/>
      <c r="H389" s="72"/>
      <c r="I389" s="71"/>
      <c r="J389" s="71"/>
      <c r="K389" s="71"/>
      <c r="L389" s="71"/>
      <c r="M389" s="72"/>
      <c r="N389" s="71"/>
      <c r="O389" s="71"/>
      <c r="P389" s="71"/>
      <c r="Q389" s="71"/>
      <c r="R389" s="72"/>
      <c r="S389" s="71"/>
      <c r="T389" s="71"/>
      <c r="U389" s="71"/>
      <c r="V389" s="71"/>
      <c r="W389" s="72"/>
      <c r="X389" s="71"/>
      <c r="Y389" s="71"/>
      <c r="Z389" s="71"/>
      <c r="AA389" s="71"/>
      <c r="AB389" s="72"/>
      <c r="AC389" s="71"/>
      <c r="AD389" s="71"/>
      <c r="AE389" s="71"/>
      <c r="AF389" s="71"/>
      <c r="AG389" s="72"/>
      <c r="AH389" s="71"/>
      <c r="AI389" s="71"/>
      <c r="AJ389" s="71"/>
      <c r="AK389" s="71"/>
      <c r="AL389" s="72"/>
      <c r="AM389" s="71"/>
      <c r="AN389" s="71"/>
      <c r="AO389" s="71"/>
      <c r="AP389" s="71"/>
      <c r="AQ389" s="72"/>
      <c r="AR389" s="71"/>
      <c r="AS389" s="71"/>
      <c r="AT389" s="71"/>
      <c r="AU389" s="71"/>
      <c r="AV389" s="72"/>
      <c r="AW389" s="71"/>
      <c r="AX389" s="71"/>
      <c r="AY389" s="71"/>
      <c r="AZ389" s="71"/>
      <c r="BA389" s="72"/>
    </row>
    <row r="390" spans="1:53" s="43" customFormat="1" ht="12.25" hidden="1" customHeight="1">
      <c r="A390" s="141" t="s">
        <v>25</v>
      </c>
      <c r="B390" s="70"/>
      <c r="C390" s="70"/>
      <c r="D390" s="71"/>
      <c r="E390" s="71"/>
      <c r="F390" s="71"/>
      <c r="G390" s="71">
        <f t="shared" ref="G390:G403" si="193">SUM(D390:F390)</f>
        <v>0</v>
      </c>
      <c r="H390" s="72"/>
      <c r="I390" s="71"/>
      <c r="J390" s="71"/>
      <c r="K390" s="71"/>
      <c r="L390" s="71">
        <f t="shared" ref="L390:L403" si="194">SUM(I390:K390)</f>
        <v>0</v>
      </c>
      <c r="M390" s="72"/>
      <c r="N390" s="71">
        <f t="shared" ref="N390:O403" si="195">INDEX($D390:$F390,1,MATCH(N$8,$D$8:$F$8,0))-INDEX($I390:$K390,1,MATCH(N$8,$I$8:$K$8,0))</f>
        <v>0</v>
      </c>
      <c r="O390" s="71">
        <f t="shared" si="195"/>
        <v>0</v>
      </c>
      <c r="P390" s="71"/>
      <c r="Q390" s="71">
        <f t="shared" ref="Q390:Q403" si="196">SUM(N390:P390)</f>
        <v>0</v>
      </c>
      <c r="R390" s="72"/>
      <c r="S390" s="71"/>
      <c r="T390" s="71"/>
      <c r="U390" s="71"/>
      <c r="V390" s="71">
        <f t="shared" ref="V390:V403" si="197">SUM(S390:U390)</f>
        <v>0</v>
      </c>
      <c r="W390" s="72"/>
      <c r="X390" s="71"/>
      <c r="Y390" s="71"/>
      <c r="Z390" s="71"/>
      <c r="AA390" s="71">
        <f t="shared" ref="AA390:AA403" si="198">SUM(X390:Z390)</f>
        <v>0</v>
      </c>
      <c r="AB390" s="72"/>
      <c r="AC390" s="71">
        <f t="shared" ref="AC390:AD403" si="199">INDEX($S390:$U390,1,MATCH(AC$8,$S$8:$U$8,0))-INDEX($X390:$Z390,1,MATCH(AC$8,$X$8:$Z$8,0))</f>
        <v>0</v>
      </c>
      <c r="AD390" s="71">
        <f t="shared" si="199"/>
        <v>0</v>
      </c>
      <c r="AE390" s="71"/>
      <c r="AF390" s="71">
        <f t="shared" ref="AF390:AF403" si="200">SUM(AC390:AE390)</f>
        <v>0</v>
      </c>
      <c r="AG390" s="72"/>
      <c r="AH390" s="71"/>
      <c r="AI390" s="71"/>
      <c r="AJ390" s="71"/>
      <c r="AK390" s="71">
        <f t="shared" ref="AK390:AK403" si="201">SUM(AH390:AJ390)</f>
        <v>0</v>
      </c>
      <c r="AL390" s="72"/>
      <c r="AM390" s="71"/>
      <c r="AN390" s="71"/>
      <c r="AO390" s="71"/>
      <c r="AP390" s="71">
        <f t="shared" ref="AP390:AP403" si="202">SUM(AM390:AO390)</f>
        <v>0</v>
      </c>
      <c r="AQ390" s="72"/>
      <c r="AR390" s="71"/>
      <c r="AS390" s="71"/>
      <c r="AT390" s="71"/>
      <c r="AU390" s="71">
        <f t="shared" ref="AU390:AU403" si="203">SUM(AR390:AT390)</f>
        <v>0</v>
      </c>
      <c r="AV390" s="72"/>
      <c r="AW390" s="71"/>
      <c r="AX390" s="71"/>
      <c r="AY390" s="71"/>
      <c r="AZ390" s="71">
        <f t="shared" ref="AZ390:AZ403" si="204">SUM(AW390:AY390)</f>
        <v>0</v>
      </c>
      <c r="BA390" s="72"/>
    </row>
    <row r="391" spans="1:53" s="43" customFormat="1" ht="12.25" hidden="1" customHeight="1">
      <c r="A391" s="141">
        <v>800</v>
      </c>
      <c r="B391" s="70" t="s">
        <v>125</v>
      </c>
      <c r="C391" s="70"/>
      <c r="D391" s="71"/>
      <c r="E391" s="71">
        <v>0</v>
      </c>
      <c r="F391" s="71"/>
      <c r="G391" s="71">
        <f t="shared" si="193"/>
        <v>0</v>
      </c>
      <c r="H391" s="72"/>
      <c r="I391" s="71"/>
      <c r="J391" s="71">
        <v>0</v>
      </c>
      <c r="K391" s="71"/>
      <c r="L391" s="71">
        <f t="shared" si="194"/>
        <v>0</v>
      </c>
      <c r="M391" s="72"/>
      <c r="N391" s="71">
        <f t="shared" si="195"/>
        <v>0</v>
      </c>
      <c r="O391" s="71">
        <f t="shared" si="195"/>
        <v>0</v>
      </c>
      <c r="P391" s="71"/>
      <c r="Q391" s="71">
        <f t="shared" si="196"/>
        <v>0</v>
      </c>
      <c r="R391" s="72"/>
      <c r="S391" s="71"/>
      <c r="T391" s="71">
        <v>0</v>
      </c>
      <c r="U391" s="71"/>
      <c r="V391" s="71">
        <f t="shared" si="197"/>
        <v>0</v>
      </c>
      <c r="W391" s="72"/>
      <c r="X391" s="71"/>
      <c r="Y391" s="71">
        <v>0</v>
      </c>
      <c r="Z391" s="71"/>
      <c r="AA391" s="71">
        <f t="shared" si="198"/>
        <v>0</v>
      </c>
      <c r="AB391" s="72"/>
      <c r="AC391" s="71">
        <f t="shared" si="199"/>
        <v>0</v>
      </c>
      <c r="AD391" s="71">
        <f t="shared" si="199"/>
        <v>0</v>
      </c>
      <c r="AE391" s="71"/>
      <c r="AF391" s="71">
        <f t="shared" si="200"/>
        <v>0</v>
      </c>
      <c r="AG391" s="72"/>
      <c r="AH391" s="71"/>
      <c r="AI391" s="71">
        <v>0</v>
      </c>
      <c r="AJ391" s="71"/>
      <c r="AK391" s="71">
        <f t="shared" si="201"/>
        <v>0</v>
      </c>
      <c r="AL391" s="72"/>
      <c r="AM391" s="71"/>
      <c r="AN391" s="71">
        <v>0</v>
      </c>
      <c r="AO391" s="71"/>
      <c r="AP391" s="71">
        <f t="shared" si="202"/>
        <v>0</v>
      </c>
      <c r="AQ391" s="72"/>
      <c r="AR391" s="71"/>
      <c r="AS391" s="71">
        <v>0</v>
      </c>
      <c r="AT391" s="71"/>
      <c r="AU391" s="71">
        <f t="shared" si="203"/>
        <v>0</v>
      </c>
      <c r="AV391" s="72"/>
      <c r="AW391" s="71"/>
      <c r="AX391" s="71">
        <v>0</v>
      </c>
      <c r="AY391" s="71"/>
      <c r="AZ391" s="71">
        <f t="shared" si="204"/>
        <v>0</v>
      </c>
      <c r="BA391" s="72"/>
    </row>
    <row r="392" spans="1:53" s="43" customFormat="1" ht="12.25" customHeight="1">
      <c r="A392" s="141">
        <v>810</v>
      </c>
      <c r="B392" s="70" t="s">
        <v>386</v>
      </c>
      <c r="C392" s="70"/>
      <c r="D392" s="71"/>
      <c r="E392" s="71">
        <v>675</v>
      </c>
      <c r="F392" s="71"/>
      <c r="G392" s="71">
        <f t="shared" si="193"/>
        <v>675</v>
      </c>
      <c r="H392" s="72"/>
      <c r="I392" s="71"/>
      <c r="J392" s="71">
        <v>3395</v>
      </c>
      <c r="K392" s="71"/>
      <c r="L392" s="71">
        <f t="shared" si="194"/>
        <v>3395</v>
      </c>
      <c r="M392" s="72"/>
      <c r="N392" s="71">
        <f t="shared" si="195"/>
        <v>0</v>
      </c>
      <c r="O392" s="71">
        <f t="shared" si="195"/>
        <v>-2720</v>
      </c>
      <c r="P392" s="71"/>
      <c r="Q392" s="71">
        <f t="shared" si="196"/>
        <v>-2720</v>
      </c>
      <c r="R392" s="72"/>
      <c r="S392" s="71"/>
      <c r="T392" s="71">
        <v>1237.5</v>
      </c>
      <c r="U392" s="71"/>
      <c r="V392" s="71">
        <f t="shared" si="197"/>
        <v>1237.5</v>
      </c>
      <c r="W392" s="72"/>
      <c r="X392" s="71"/>
      <c r="Y392" s="71">
        <v>500</v>
      </c>
      <c r="Z392" s="71"/>
      <c r="AA392" s="71">
        <f t="shared" si="198"/>
        <v>500</v>
      </c>
      <c r="AB392" s="72"/>
      <c r="AC392" s="71">
        <f t="shared" si="199"/>
        <v>0</v>
      </c>
      <c r="AD392" s="71">
        <f t="shared" si="199"/>
        <v>737.5</v>
      </c>
      <c r="AE392" s="71"/>
      <c r="AF392" s="71">
        <f t="shared" si="200"/>
        <v>737.5</v>
      </c>
      <c r="AG392" s="72"/>
      <c r="AH392" s="71"/>
      <c r="AI392" s="71">
        <v>500</v>
      </c>
      <c r="AJ392" s="71"/>
      <c r="AK392" s="71">
        <f t="shared" si="201"/>
        <v>500</v>
      </c>
      <c r="AL392" s="72"/>
      <c r="AM392" s="71"/>
      <c r="AN392" s="71">
        <v>500</v>
      </c>
      <c r="AO392" s="71"/>
      <c r="AP392" s="71">
        <f t="shared" si="202"/>
        <v>500</v>
      </c>
      <c r="AQ392" s="72"/>
      <c r="AR392" s="71"/>
      <c r="AS392" s="71">
        <v>500</v>
      </c>
      <c r="AT392" s="71"/>
      <c r="AU392" s="71">
        <f t="shared" si="203"/>
        <v>500</v>
      </c>
      <c r="AV392" s="72"/>
      <c r="AW392" s="71"/>
      <c r="AX392" s="71">
        <v>500</v>
      </c>
      <c r="AY392" s="71"/>
      <c r="AZ392" s="71">
        <f t="shared" si="204"/>
        <v>500</v>
      </c>
      <c r="BA392" s="72"/>
    </row>
    <row r="393" spans="1:53" s="43" customFormat="1" ht="12.25" hidden="1" customHeight="1">
      <c r="A393" s="141">
        <v>830</v>
      </c>
      <c r="B393" s="70" t="s">
        <v>387</v>
      </c>
      <c r="C393" s="70"/>
      <c r="D393" s="71"/>
      <c r="E393" s="71">
        <v>0</v>
      </c>
      <c r="F393" s="71"/>
      <c r="G393" s="71">
        <f t="shared" si="193"/>
        <v>0</v>
      </c>
      <c r="H393" s="72"/>
      <c r="I393" s="71"/>
      <c r="J393" s="71">
        <v>0</v>
      </c>
      <c r="K393" s="71"/>
      <c r="L393" s="71">
        <f t="shared" si="194"/>
        <v>0</v>
      </c>
      <c r="M393" s="72"/>
      <c r="N393" s="71">
        <f t="shared" si="195"/>
        <v>0</v>
      </c>
      <c r="O393" s="71">
        <f t="shared" si="195"/>
        <v>0</v>
      </c>
      <c r="P393" s="71"/>
      <c r="Q393" s="71">
        <f t="shared" si="196"/>
        <v>0</v>
      </c>
      <c r="R393" s="72"/>
      <c r="S393" s="71"/>
      <c r="T393" s="71">
        <v>0</v>
      </c>
      <c r="U393" s="71"/>
      <c r="V393" s="71">
        <f t="shared" si="197"/>
        <v>0</v>
      </c>
      <c r="W393" s="72"/>
      <c r="X393" s="71"/>
      <c r="Y393" s="71">
        <v>0</v>
      </c>
      <c r="Z393" s="71"/>
      <c r="AA393" s="71">
        <f t="shared" si="198"/>
        <v>0</v>
      </c>
      <c r="AB393" s="72"/>
      <c r="AC393" s="71">
        <f t="shared" si="199"/>
        <v>0</v>
      </c>
      <c r="AD393" s="71">
        <f t="shared" si="199"/>
        <v>0</v>
      </c>
      <c r="AE393" s="71"/>
      <c r="AF393" s="71">
        <f t="shared" si="200"/>
        <v>0</v>
      </c>
      <c r="AG393" s="72"/>
      <c r="AH393" s="71"/>
      <c r="AI393" s="71">
        <v>0</v>
      </c>
      <c r="AJ393" s="71"/>
      <c r="AK393" s="71">
        <f t="shared" si="201"/>
        <v>0</v>
      </c>
      <c r="AL393" s="72"/>
      <c r="AM393" s="71"/>
      <c r="AN393" s="71">
        <v>0</v>
      </c>
      <c r="AO393" s="71"/>
      <c r="AP393" s="71">
        <f t="shared" si="202"/>
        <v>0</v>
      </c>
      <c r="AQ393" s="72"/>
      <c r="AR393" s="71"/>
      <c r="AS393" s="71">
        <v>0</v>
      </c>
      <c r="AT393" s="71"/>
      <c r="AU393" s="71">
        <f t="shared" si="203"/>
        <v>0</v>
      </c>
      <c r="AV393" s="72"/>
      <c r="AW393" s="71"/>
      <c r="AX393" s="71">
        <v>0</v>
      </c>
      <c r="AY393" s="71"/>
      <c r="AZ393" s="71">
        <f t="shared" si="204"/>
        <v>0</v>
      </c>
      <c r="BA393" s="72"/>
    </row>
    <row r="394" spans="1:53" s="43" customFormat="1" ht="12.25" customHeight="1">
      <c r="A394" s="141">
        <v>832</v>
      </c>
      <c r="B394" s="70" t="s">
        <v>388</v>
      </c>
      <c r="C394" s="70"/>
      <c r="D394" s="71"/>
      <c r="E394" s="71">
        <v>3281.25</v>
      </c>
      <c r="F394" s="71"/>
      <c r="G394" s="71">
        <f t="shared" si="193"/>
        <v>3281.25</v>
      </c>
      <c r="H394" s="72"/>
      <c r="I394" s="71"/>
      <c r="J394" s="71">
        <v>5000</v>
      </c>
      <c r="K394" s="71"/>
      <c r="L394" s="71">
        <f t="shared" si="194"/>
        <v>5000</v>
      </c>
      <c r="M394" s="72"/>
      <c r="N394" s="71">
        <f t="shared" si="195"/>
        <v>0</v>
      </c>
      <c r="O394" s="71">
        <f t="shared" si="195"/>
        <v>-1718.75</v>
      </c>
      <c r="P394" s="71"/>
      <c r="Q394" s="71">
        <f t="shared" si="196"/>
        <v>-1718.75</v>
      </c>
      <c r="R394" s="72"/>
      <c r="S394" s="71"/>
      <c r="T394" s="71">
        <v>3281.25</v>
      </c>
      <c r="U394" s="71"/>
      <c r="V394" s="71">
        <f t="shared" si="197"/>
        <v>3281.25</v>
      </c>
      <c r="W394" s="72"/>
      <c r="X394" s="71"/>
      <c r="Y394" s="71">
        <v>0</v>
      </c>
      <c r="Z394" s="71"/>
      <c r="AA394" s="71">
        <f t="shared" si="198"/>
        <v>0</v>
      </c>
      <c r="AB394" s="72"/>
      <c r="AC394" s="71">
        <f t="shared" si="199"/>
        <v>0</v>
      </c>
      <c r="AD394" s="71">
        <f t="shared" si="199"/>
        <v>3281.25</v>
      </c>
      <c r="AE394" s="71"/>
      <c r="AF394" s="71">
        <f t="shared" si="200"/>
        <v>3281.25</v>
      </c>
      <c r="AG394" s="72"/>
      <c r="AH394" s="71"/>
      <c r="AI394" s="71">
        <v>0</v>
      </c>
      <c r="AJ394" s="71"/>
      <c r="AK394" s="71">
        <f t="shared" si="201"/>
        <v>0</v>
      </c>
      <c r="AL394" s="72"/>
      <c r="AM394" s="71"/>
      <c r="AN394" s="71">
        <v>0</v>
      </c>
      <c r="AO394" s="71"/>
      <c r="AP394" s="71">
        <f t="shared" si="202"/>
        <v>0</v>
      </c>
      <c r="AQ394" s="72"/>
      <c r="AR394" s="71"/>
      <c r="AS394" s="71">
        <v>0</v>
      </c>
      <c r="AT394" s="71"/>
      <c r="AU394" s="71">
        <f t="shared" si="203"/>
        <v>0</v>
      </c>
      <c r="AV394" s="72"/>
      <c r="AW394" s="71"/>
      <c r="AX394" s="71">
        <v>0</v>
      </c>
      <c r="AY394" s="71"/>
      <c r="AZ394" s="71">
        <f t="shared" si="204"/>
        <v>0</v>
      </c>
      <c r="BA394" s="72"/>
    </row>
    <row r="395" spans="1:53" s="43" customFormat="1" ht="12.25" hidden="1" customHeight="1">
      <c r="A395" s="141">
        <v>832.1</v>
      </c>
      <c r="B395" s="70" t="s">
        <v>389</v>
      </c>
      <c r="C395" s="70"/>
      <c r="D395" s="71"/>
      <c r="E395" s="71">
        <v>0</v>
      </c>
      <c r="F395" s="71"/>
      <c r="G395" s="71">
        <f t="shared" si="193"/>
        <v>0</v>
      </c>
      <c r="H395" s="72"/>
      <c r="I395" s="71"/>
      <c r="J395" s="71">
        <v>0</v>
      </c>
      <c r="K395" s="71"/>
      <c r="L395" s="71">
        <f t="shared" si="194"/>
        <v>0</v>
      </c>
      <c r="M395" s="72"/>
      <c r="N395" s="71">
        <f t="shared" si="195"/>
        <v>0</v>
      </c>
      <c r="O395" s="71">
        <f t="shared" si="195"/>
        <v>0</v>
      </c>
      <c r="P395" s="71"/>
      <c r="Q395" s="71">
        <f t="shared" si="196"/>
        <v>0</v>
      </c>
      <c r="R395" s="72"/>
      <c r="S395" s="71"/>
      <c r="T395" s="71">
        <v>0</v>
      </c>
      <c r="U395" s="71"/>
      <c r="V395" s="71">
        <f t="shared" si="197"/>
        <v>0</v>
      </c>
      <c r="W395" s="72"/>
      <c r="X395" s="71"/>
      <c r="Y395" s="71">
        <v>0</v>
      </c>
      <c r="Z395" s="71"/>
      <c r="AA395" s="71">
        <f t="shared" si="198"/>
        <v>0</v>
      </c>
      <c r="AB395" s="72"/>
      <c r="AC395" s="71">
        <f t="shared" si="199"/>
        <v>0</v>
      </c>
      <c r="AD395" s="71">
        <f t="shared" si="199"/>
        <v>0</v>
      </c>
      <c r="AE395" s="71"/>
      <c r="AF395" s="71">
        <f t="shared" si="200"/>
        <v>0</v>
      </c>
      <c r="AG395" s="72"/>
      <c r="AH395" s="71"/>
      <c r="AI395" s="71">
        <v>0</v>
      </c>
      <c r="AJ395" s="71"/>
      <c r="AK395" s="71">
        <f t="shared" si="201"/>
        <v>0</v>
      </c>
      <c r="AL395" s="72"/>
      <c r="AM395" s="71"/>
      <c r="AN395" s="71">
        <v>0</v>
      </c>
      <c r="AO395" s="71"/>
      <c r="AP395" s="71">
        <f t="shared" si="202"/>
        <v>0</v>
      </c>
      <c r="AQ395" s="72"/>
      <c r="AR395" s="71"/>
      <c r="AS395" s="71">
        <v>0</v>
      </c>
      <c r="AT395" s="71"/>
      <c r="AU395" s="71">
        <f t="shared" si="203"/>
        <v>0</v>
      </c>
      <c r="AV395" s="72"/>
      <c r="AW395" s="71"/>
      <c r="AX395" s="71">
        <v>0</v>
      </c>
      <c r="AY395" s="71"/>
      <c r="AZ395" s="71">
        <f t="shared" si="204"/>
        <v>0</v>
      </c>
      <c r="BA395" s="72"/>
    </row>
    <row r="396" spans="1:53" s="43" customFormat="1" ht="12.25" hidden="1" customHeight="1">
      <c r="A396" s="141">
        <v>832.2</v>
      </c>
      <c r="B396" s="70" t="s">
        <v>390</v>
      </c>
      <c r="C396" s="70"/>
      <c r="D396" s="71"/>
      <c r="E396" s="71">
        <v>0</v>
      </c>
      <c r="F396" s="71"/>
      <c r="G396" s="71">
        <f t="shared" si="193"/>
        <v>0</v>
      </c>
      <c r="H396" s="72"/>
      <c r="I396" s="71"/>
      <c r="J396" s="71">
        <v>0</v>
      </c>
      <c r="K396" s="71"/>
      <c r="L396" s="71">
        <f t="shared" si="194"/>
        <v>0</v>
      </c>
      <c r="M396" s="72"/>
      <c r="N396" s="71">
        <f t="shared" si="195"/>
        <v>0</v>
      </c>
      <c r="O396" s="71">
        <f t="shared" si="195"/>
        <v>0</v>
      </c>
      <c r="P396" s="71"/>
      <c r="Q396" s="71">
        <f t="shared" si="196"/>
        <v>0</v>
      </c>
      <c r="R396" s="72"/>
      <c r="S396" s="71"/>
      <c r="T396" s="71">
        <v>0</v>
      </c>
      <c r="U396" s="71"/>
      <c r="V396" s="71">
        <f t="shared" si="197"/>
        <v>0</v>
      </c>
      <c r="W396" s="72"/>
      <c r="X396" s="71"/>
      <c r="Y396" s="71">
        <v>0</v>
      </c>
      <c r="Z396" s="71"/>
      <c r="AA396" s="71">
        <f t="shared" si="198"/>
        <v>0</v>
      </c>
      <c r="AB396" s="72"/>
      <c r="AC396" s="71">
        <f t="shared" si="199"/>
        <v>0</v>
      </c>
      <c r="AD396" s="71">
        <f t="shared" si="199"/>
        <v>0</v>
      </c>
      <c r="AE396" s="71"/>
      <c r="AF396" s="71">
        <f t="shared" si="200"/>
        <v>0</v>
      </c>
      <c r="AG396" s="72"/>
      <c r="AH396" s="71"/>
      <c r="AI396" s="71">
        <v>0</v>
      </c>
      <c r="AJ396" s="71"/>
      <c r="AK396" s="71">
        <f t="shared" si="201"/>
        <v>0</v>
      </c>
      <c r="AL396" s="72"/>
      <c r="AM396" s="71"/>
      <c r="AN396" s="71">
        <v>0</v>
      </c>
      <c r="AO396" s="71"/>
      <c r="AP396" s="71">
        <f t="shared" si="202"/>
        <v>0</v>
      </c>
      <c r="AQ396" s="72"/>
      <c r="AR396" s="71"/>
      <c r="AS396" s="71">
        <v>0</v>
      </c>
      <c r="AT396" s="71"/>
      <c r="AU396" s="71">
        <f t="shared" si="203"/>
        <v>0</v>
      </c>
      <c r="AV396" s="72"/>
      <c r="AW396" s="71"/>
      <c r="AX396" s="71">
        <v>0</v>
      </c>
      <c r="AY396" s="71"/>
      <c r="AZ396" s="71">
        <f t="shared" si="204"/>
        <v>0</v>
      </c>
      <c r="BA396" s="72"/>
    </row>
    <row r="397" spans="1:53" s="43" customFormat="1" ht="12.25" hidden="1" customHeight="1">
      <c r="A397" s="141">
        <v>890</v>
      </c>
      <c r="B397" s="70" t="s">
        <v>391</v>
      </c>
      <c r="C397" s="70"/>
      <c r="D397" s="71"/>
      <c r="E397" s="71">
        <v>0</v>
      </c>
      <c r="F397" s="71"/>
      <c r="G397" s="71">
        <f t="shared" si="193"/>
        <v>0</v>
      </c>
      <c r="H397" s="72"/>
      <c r="I397" s="71"/>
      <c r="J397" s="71">
        <v>0</v>
      </c>
      <c r="K397" s="71"/>
      <c r="L397" s="71">
        <f t="shared" si="194"/>
        <v>0</v>
      </c>
      <c r="M397" s="72"/>
      <c r="N397" s="71">
        <f t="shared" si="195"/>
        <v>0</v>
      </c>
      <c r="O397" s="71">
        <f t="shared" si="195"/>
        <v>0</v>
      </c>
      <c r="P397" s="71"/>
      <c r="Q397" s="71">
        <f t="shared" si="196"/>
        <v>0</v>
      </c>
      <c r="R397" s="72"/>
      <c r="S397" s="71"/>
      <c r="T397" s="71">
        <v>0</v>
      </c>
      <c r="U397" s="71"/>
      <c r="V397" s="71">
        <f t="shared" si="197"/>
        <v>0</v>
      </c>
      <c r="W397" s="72"/>
      <c r="X397" s="71"/>
      <c r="Y397" s="71">
        <v>0</v>
      </c>
      <c r="Z397" s="71"/>
      <c r="AA397" s="71">
        <f t="shared" si="198"/>
        <v>0</v>
      </c>
      <c r="AB397" s="72"/>
      <c r="AC397" s="71">
        <f t="shared" si="199"/>
        <v>0</v>
      </c>
      <c r="AD397" s="71">
        <f t="shared" si="199"/>
        <v>0</v>
      </c>
      <c r="AE397" s="71"/>
      <c r="AF397" s="71">
        <f t="shared" si="200"/>
        <v>0</v>
      </c>
      <c r="AG397" s="72"/>
      <c r="AH397" s="71"/>
      <c r="AI397" s="71">
        <v>0</v>
      </c>
      <c r="AJ397" s="71"/>
      <c r="AK397" s="71">
        <f t="shared" si="201"/>
        <v>0</v>
      </c>
      <c r="AL397" s="72"/>
      <c r="AM397" s="71"/>
      <c r="AN397" s="71">
        <v>0</v>
      </c>
      <c r="AO397" s="71"/>
      <c r="AP397" s="71">
        <f t="shared" si="202"/>
        <v>0</v>
      </c>
      <c r="AQ397" s="72"/>
      <c r="AR397" s="71"/>
      <c r="AS397" s="71">
        <v>0</v>
      </c>
      <c r="AT397" s="71"/>
      <c r="AU397" s="71">
        <f t="shared" si="203"/>
        <v>0</v>
      </c>
      <c r="AV397" s="72"/>
      <c r="AW397" s="71"/>
      <c r="AX397" s="71">
        <v>0</v>
      </c>
      <c r="AY397" s="71"/>
      <c r="AZ397" s="71">
        <f t="shared" si="204"/>
        <v>0</v>
      </c>
      <c r="BA397" s="72"/>
    </row>
    <row r="398" spans="1:53" s="43" customFormat="1" ht="12.25" hidden="1" customHeight="1">
      <c r="A398" s="141">
        <v>890.1</v>
      </c>
      <c r="B398" s="70" t="s">
        <v>392</v>
      </c>
      <c r="C398" s="70"/>
      <c r="D398" s="71"/>
      <c r="E398" s="71">
        <v>0</v>
      </c>
      <c r="F398" s="71"/>
      <c r="G398" s="71">
        <f t="shared" si="193"/>
        <v>0</v>
      </c>
      <c r="H398" s="72"/>
      <c r="I398" s="71"/>
      <c r="J398" s="71">
        <v>-8625</v>
      </c>
      <c r="K398" s="71"/>
      <c r="L398" s="71">
        <f t="shared" si="194"/>
        <v>-8625</v>
      </c>
      <c r="M398" s="72"/>
      <c r="N398" s="71">
        <f t="shared" si="195"/>
        <v>0</v>
      </c>
      <c r="O398" s="71">
        <f t="shared" si="195"/>
        <v>8625</v>
      </c>
      <c r="P398" s="71"/>
      <c r="Q398" s="71">
        <f t="shared" si="196"/>
        <v>8625</v>
      </c>
      <c r="R398" s="72"/>
      <c r="S398" s="71"/>
      <c r="T398" s="71">
        <v>0</v>
      </c>
      <c r="U398" s="71"/>
      <c r="V398" s="71">
        <f t="shared" si="197"/>
        <v>0</v>
      </c>
      <c r="W398" s="72"/>
      <c r="X398" s="71"/>
      <c r="Y398" s="71">
        <v>0</v>
      </c>
      <c r="Z398" s="71"/>
      <c r="AA398" s="71">
        <f t="shared" si="198"/>
        <v>0</v>
      </c>
      <c r="AB398" s="72"/>
      <c r="AC398" s="71">
        <f t="shared" si="199"/>
        <v>0</v>
      </c>
      <c r="AD398" s="71">
        <f t="shared" si="199"/>
        <v>0</v>
      </c>
      <c r="AE398" s="71"/>
      <c r="AF398" s="71">
        <f t="shared" si="200"/>
        <v>0</v>
      </c>
      <c r="AG398" s="72"/>
      <c r="AH398" s="71"/>
      <c r="AI398" s="71">
        <v>0</v>
      </c>
      <c r="AJ398" s="71"/>
      <c r="AK398" s="71">
        <f t="shared" si="201"/>
        <v>0</v>
      </c>
      <c r="AL398" s="72"/>
      <c r="AM398" s="71"/>
      <c r="AN398" s="71">
        <v>0</v>
      </c>
      <c r="AO398" s="71"/>
      <c r="AP398" s="71">
        <f t="shared" si="202"/>
        <v>0</v>
      </c>
      <c r="AQ398" s="72"/>
      <c r="AR398" s="71"/>
      <c r="AS398" s="71">
        <v>0</v>
      </c>
      <c r="AT398" s="71"/>
      <c r="AU398" s="71">
        <f t="shared" si="203"/>
        <v>0</v>
      </c>
      <c r="AV398" s="72"/>
      <c r="AW398" s="71"/>
      <c r="AX398" s="71">
        <v>0</v>
      </c>
      <c r="AY398" s="71"/>
      <c r="AZ398" s="71">
        <f t="shared" si="204"/>
        <v>0</v>
      </c>
      <c r="BA398" s="72"/>
    </row>
    <row r="399" spans="1:53" s="43" customFormat="1" ht="12.25" hidden="1" customHeight="1">
      <c r="A399" s="141">
        <v>892</v>
      </c>
      <c r="B399" s="70" t="s">
        <v>393</v>
      </c>
      <c r="C399" s="70"/>
      <c r="D399" s="71"/>
      <c r="E399" s="71">
        <v>0</v>
      </c>
      <c r="F399" s="71"/>
      <c r="G399" s="71">
        <f t="shared" si="193"/>
        <v>0</v>
      </c>
      <c r="H399" s="72"/>
      <c r="I399" s="71"/>
      <c r="J399" s="71">
        <v>0</v>
      </c>
      <c r="K399" s="71"/>
      <c r="L399" s="71">
        <f t="shared" si="194"/>
        <v>0</v>
      </c>
      <c r="M399" s="72"/>
      <c r="N399" s="71">
        <f t="shared" si="195"/>
        <v>0</v>
      </c>
      <c r="O399" s="71">
        <f t="shared" si="195"/>
        <v>0</v>
      </c>
      <c r="P399" s="71"/>
      <c r="Q399" s="71">
        <f t="shared" si="196"/>
        <v>0</v>
      </c>
      <c r="R399" s="72"/>
      <c r="S399" s="71"/>
      <c r="T399" s="71">
        <v>0</v>
      </c>
      <c r="U399" s="71"/>
      <c r="V399" s="71">
        <f t="shared" si="197"/>
        <v>0</v>
      </c>
      <c r="W399" s="72"/>
      <c r="X399" s="71"/>
      <c r="Y399" s="71">
        <v>0</v>
      </c>
      <c r="Z399" s="71"/>
      <c r="AA399" s="71">
        <f t="shared" si="198"/>
        <v>0</v>
      </c>
      <c r="AB399" s="72"/>
      <c r="AC399" s="71">
        <f t="shared" si="199"/>
        <v>0</v>
      </c>
      <c r="AD399" s="71">
        <f t="shared" si="199"/>
        <v>0</v>
      </c>
      <c r="AE399" s="71"/>
      <c r="AF399" s="71">
        <f t="shared" si="200"/>
        <v>0</v>
      </c>
      <c r="AG399" s="72"/>
      <c r="AH399" s="71"/>
      <c r="AI399" s="71">
        <v>0</v>
      </c>
      <c r="AJ399" s="71"/>
      <c r="AK399" s="71">
        <f t="shared" si="201"/>
        <v>0</v>
      </c>
      <c r="AL399" s="72"/>
      <c r="AM399" s="71"/>
      <c r="AN399" s="71">
        <v>0</v>
      </c>
      <c r="AO399" s="71"/>
      <c r="AP399" s="71">
        <f t="shared" si="202"/>
        <v>0</v>
      </c>
      <c r="AQ399" s="72"/>
      <c r="AR399" s="71"/>
      <c r="AS399" s="71">
        <v>0</v>
      </c>
      <c r="AT399" s="71"/>
      <c r="AU399" s="71">
        <f t="shared" si="203"/>
        <v>0</v>
      </c>
      <c r="AV399" s="72"/>
      <c r="AW399" s="71"/>
      <c r="AX399" s="71">
        <v>0</v>
      </c>
      <c r="AY399" s="71"/>
      <c r="AZ399" s="71">
        <f t="shared" si="204"/>
        <v>0</v>
      </c>
      <c r="BA399" s="72"/>
    </row>
    <row r="400" spans="1:53" s="43" customFormat="1" ht="12.25" hidden="1" customHeight="1">
      <c r="A400" s="141">
        <v>893</v>
      </c>
      <c r="B400" s="70" t="s">
        <v>394</v>
      </c>
      <c r="C400" s="70"/>
      <c r="D400" s="71"/>
      <c r="E400" s="71">
        <v>0</v>
      </c>
      <c r="F400" s="71"/>
      <c r="G400" s="71">
        <f t="shared" si="193"/>
        <v>0</v>
      </c>
      <c r="H400" s="72"/>
      <c r="I400" s="71"/>
      <c r="J400" s="71">
        <v>0</v>
      </c>
      <c r="K400" s="71"/>
      <c r="L400" s="71">
        <f t="shared" si="194"/>
        <v>0</v>
      </c>
      <c r="M400" s="72"/>
      <c r="N400" s="71">
        <f t="shared" si="195"/>
        <v>0</v>
      </c>
      <c r="O400" s="71">
        <f t="shared" si="195"/>
        <v>0</v>
      </c>
      <c r="P400" s="71"/>
      <c r="Q400" s="71">
        <f t="shared" si="196"/>
        <v>0</v>
      </c>
      <c r="R400" s="72"/>
      <c r="S400" s="71"/>
      <c r="T400" s="71">
        <v>0</v>
      </c>
      <c r="U400" s="71"/>
      <c r="V400" s="71">
        <f t="shared" si="197"/>
        <v>0</v>
      </c>
      <c r="W400" s="72"/>
      <c r="X400" s="71"/>
      <c r="Y400" s="71">
        <v>0</v>
      </c>
      <c r="Z400" s="71"/>
      <c r="AA400" s="71">
        <f t="shared" si="198"/>
        <v>0</v>
      </c>
      <c r="AB400" s="72"/>
      <c r="AC400" s="71">
        <f t="shared" si="199"/>
        <v>0</v>
      </c>
      <c r="AD400" s="71">
        <f t="shared" si="199"/>
        <v>0</v>
      </c>
      <c r="AE400" s="71"/>
      <c r="AF400" s="71">
        <f t="shared" si="200"/>
        <v>0</v>
      </c>
      <c r="AG400" s="72"/>
      <c r="AH400" s="71"/>
      <c r="AI400" s="71">
        <v>0</v>
      </c>
      <c r="AJ400" s="71"/>
      <c r="AK400" s="71">
        <f t="shared" si="201"/>
        <v>0</v>
      </c>
      <c r="AL400" s="72"/>
      <c r="AM400" s="71"/>
      <c r="AN400" s="71">
        <v>0</v>
      </c>
      <c r="AO400" s="71"/>
      <c r="AP400" s="71">
        <f t="shared" si="202"/>
        <v>0</v>
      </c>
      <c r="AQ400" s="72"/>
      <c r="AR400" s="71"/>
      <c r="AS400" s="71">
        <v>0</v>
      </c>
      <c r="AT400" s="71"/>
      <c r="AU400" s="71">
        <f t="shared" si="203"/>
        <v>0</v>
      </c>
      <c r="AV400" s="72"/>
      <c r="AW400" s="71"/>
      <c r="AX400" s="71">
        <v>0</v>
      </c>
      <c r="AY400" s="71"/>
      <c r="AZ400" s="71">
        <f t="shared" si="204"/>
        <v>0</v>
      </c>
      <c r="BA400" s="72"/>
    </row>
    <row r="401" spans="1:53" s="43" customFormat="1" ht="12.25" hidden="1" customHeight="1">
      <c r="A401" s="141">
        <v>894</v>
      </c>
      <c r="B401" s="70" t="s">
        <v>395</v>
      </c>
      <c r="C401" s="70"/>
      <c r="D401" s="71"/>
      <c r="E401" s="71">
        <v>0</v>
      </c>
      <c r="F401" s="71"/>
      <c r="G401" s="71">
        <f t="shared" si="193"/>
        <v>0</v>
      </c>
      <c r="H401" s="72"/>
      <c r="I401" s="71"/>
      <c r="J401" s="71">
        <v>0</v>
      </c>
      <c r="K401" s="71"/>
      <c r="L401" s="71">
        <f t="shared" si="194"/>
        <v>0</v>
      </c>
      <c r="M401" s="72"/>
      <c r="N401" s="71">
        <f t="shared" si="195"/>
        <v>0</v>
      </c>
      <c r="O401" s="71">
        <f t="shared" si="195"/>
        <v>0</v>
      </c>
      <c r="P401" s="71"/>
      <c r="Q401" s="71">
        <f t="shared" si="196"/>
        <v>0</v>
      </c>
      <c r="R401" s="72"/>
      <c r="S401" s="71"/>
      <c r="T401" s="71">
        <v>0</v>
      </c>
      <c r="U401" s="71"/>
      <c r="V401" s="71">
        <f t="shared" si="197"/>
        <v>0</v>
      </c>
      <c r="W401" s="72"/>
      <c r="X401" s="71"/>
      <c r="Y401" s="71">
        <v>0</v>
      </c>
      <c r="Z401" s="71"/>
      <c r="AA401" s="71">
        <f t="shared" si="198"/>
        <v>0</v>
      </c>
      <c r="AB401" s="72"/>
      <c r="AC401" s="71">
        <f t="shared" si="199"/>
        <v>0</v>
      </c>
      <c r="AD401" s="71">
        <f t="shared" si="199"/>
        <v>0</v>
      </c>
      <c r="AE401" s="71"/>
      <c r="AF401" s="71">
        <f t="shared" si="200"/>
        <v>0</v>
      </c>
      <c r="AG401" s="72"/>
      <c r="AH401" s="71"/>
      <c r="AI401" s="71">
        <v>0</v>
      </c>
      <c r="AJ401" s="71"/>
      <c r="AK401" s="71">
        <f t="shared" si="201"/>
        <v>0</v>
      </c>
      <c r="AL401" s="72"/>
      <c r="AM401" s="71"/>
      <c r="AN401" s="71">
        <v>0</v>
      </c>
      <c r="AO401" s="71"/>
      <c r="AP401" s="71">
        <f t="shared" si="202"/>
        <v>0</v>
      </c>
      <c r="AQ401" s="72"/>
      <c r="AR401" s="71"/>
      <c r="AS401" s="71">
        <v>0</v>
      </c>
      <c r="AT401" s="71"/>
      <c r="AU401" s="71">
        <f t="shared" si="203"/>
        <v>0</v>
      </c>
      <c r="AV401" s="72"/>
      <c r="AW401" s="71"/>
      <c r="AX401" s="71">
        <v>0</v>
      </c>
      <c r="AY401" s="71"/>
      <c r="AZ401" s="71">
        <f t="shared" si="204"/>
        <v>0</v>
      </c>
      <c r="BA401" s="72"/>
    </row>
    <row r="402" spans="1:53" s="43" customFormat="1" ht="12.25" hidden="1" customHeight="1">
      <c r="A402" s="141">
        <v>898</v>
      </c>
      <c r="B402" s="70" t="s">
        <v>396</v>
      </c>
      <c r="C402" s="70"/>
      <c r="D402" s="71"/>
      <c r="E402" s="71"/>
      <c r="F402" s="71"/>
      <c r="G402" s="71">
        <f t="shared" si="193"/>
        <v>0</v>
      </c>
      <c r="H402" s="72"/>
      <c r="I402" s="71"/>
      <c r="J402" s="71">
        <v>0</v>
      </c>
      <c r="K402" s="71"/>
      <c r="L402" s="71">
        <f t="shared" si="194"/>
        <v>0</v>
      </c>
      <c r="M402" s="72"/>
      <c r="N402" s="71">
        <f t="shared" si="195"/>
        <v>0</v>
      </c>
      <c r="O402" s="71">
        <f t="shared" si="195"/>
        <v>0</v>
      </c>
      <c r="P402" s="71"/>
      <c r="Q402" s="71">
        <f t="shared" si="196"/>
        <v>0</v>
      </c>
      <c r="R402" s="72"/>
      <c r="S402" s="71"/>
      <c r="T402" s="71"/>
      <c r="U402" s="71"/>
      <c r="V402" s="71">
        <f t="shared" si="197"/>
        <v>0</v>
      </c>
      <c r="W402" s="72"/>
      <c r="X402" s="71"/>
      <c r="Y402" s="71">
        <v>0</v>
      </c>
      <c r="Z402" s="71"/>
      <c r="AA402" s="71">
        <f t="shared" si="198"/>
        <v>0</v>
      </c>
      <c r="AB402" s="72"/>
      <c r="AC402" s="71">
        <f t="shared" si="199"/>
        <v>0</v>
      </c>
      <c r="AD402" s="71">
        <f t="shared" si="199"/>
        <v>0</v>
      </c>
      <c r="AE402" s="71"/>
      <c r="AF402" s="71">
        <f t="shared" si="200"/>
        <v>0</v>
      </c>
      <c r="AG402" s="72"/>
      <c r="AH402" s="71"/>
      <c r="AI402" s="71">
        <v>0</v>
      </c>
      <c r="AJ402" s="71"/>
      <c r="AK402" s="71">
        <f t="shared" si="201"/>
        <v>0</v>
      </c>
      <c r="AL402" s="72"/>
      <c r="AM402" s="71"/>
      <c r="AN402" s="71">
        <v>0</v>
      </c>
      <c r="AO402" s="71"/>
      <c r="AP402" s="71">
        <f t="shared" si="202"/>
        <v>0</v>
      </c>
      <c r="AQ402" s="72"/>
      <c r="AR402" s="71"/>
      <c r="AS402" s="71">
        <v>0</v>
      </c>
      <c r="AT402" s="71"/>
      <c r="AU402" s="71">
        <f t="shared" si="203"/>
        <v>0</v>
      </c>
      <c r="AV402" s="72"/>
      <c r="AW402" s="71"/>
      <c r="AX402" s="71">
        <v>0</v>
      </c>
      <c r="AY402" s="71"/>
      <c r="AZ402" s="71">
        <f t="shared" si="204"/>
        <v>0</v>
      </c>
      <c r="BA402" s="72"/>
    </row>
    <row r="403" spans="1:53" s="43" customFormat="1" ht="12.25" hidden="1" customHeight="1">
      <c r="A403" s="141">
        <v>899</v>
      </c>
      <c r="B403" s="70" t="s">
        <v>397</v>
      </c>
      <c r="C403" s="70"/>
      <c r="D403" s="71"/>
      <c r="E403" s="71">
        <v>0</v>
      </c>
      <c r="F403" s="71"/>
      <c r="G403" s="71">
        <f t="shared" si="193"/>
        <v>0</v>
      </c>
      <c r="H403" s="72"/>
      <c r="I403" s="71"/>
      <c r="J403" s="71">
        <v>0</v>
      </c>
      <c r="K403" s="71"/>
      <c r="L403" s="71">
        <f t="shared" si="194"/>
        <v>0</v>
      </c>
      <c r="M403" s="72"/>
      <c r="N403" s="71">
        <f t="shared" si="195"/>
        <v>0</v>
      </c>
      <c r="O403" s="71">
        <f t="shared" si="195"/>
        <v>0</v>
      </c>
      <c r="P403" s="71"/>
      <c r="Q403" s="71">
        <f t="shared" si="196"/>
        <v>0</v>
      </c>
      <c r="R403" s="72"/>
      <c r="S403" s="71"/>
      <c r="T403" s="71">
        <v>0</v>
      </c>
      <c r="U403" s="71"/>
      <c r="V403" s="71">
        <f t="shared" si="197"/>
        <v>0</v>
      </c>
      <c r="W403" s="72"/>
      <c r="X403" s="71"/>
      <c r="Y403" s="71">
        <v>0</v>
      </c>
      <c r="Z403" s="71"/>
      <c r="AA403" s="71">
        <f t="shared" si="198"/>
        <v>0</v>
      </c>
      <c r="AB403" s="72"/>
      <c r="AC403" s="71">
        <f t="shared" si="199"/>
        <v>0</v>
      </c>
      <c r="AD403" s="71">
        <f t="shared" si="199"/>
        <v>0</v>
      </c>
      <c r="AE403" s="71"/>
      <c r="AF403" s="71">
        <f t="shared" si="200"/>
        <v>0</v>
      </c>
      <c r="AG403" s="72"/>
      <c r="AH403" s="71"/>
      <c r="AI403" s="71">
        <v>0</v>
      </c>
      <c r="AJ403" s="71"/>
      <c r="AK403" s="71">
        <f t="shared" si="201"/>
        <v>0</v>
      </c>
      <c r="AL403" s="72"/>
      <c r="AM403" s="71"/>
      <c r="AN403" s="71">
        <v>0</v>
      </c>
      <c r="AO403" s="71"/>
      <c r="AP403" s="71">
        <f t="shared" si="202"/>
        <v>0</v>
      </c>
      <c r="AQ403" s="72"/>
      <c r="AR403" s="71"/>
      <c r="AS403" s="71">
        <v>0</v>
      </c>
      <c r="AT403" s="71"/>
      <c r="AU403" s="71">
        <f t="shared" si="203"/>
        <v>0</v>
      </c>
      <c r="AV403" s="72"/>
      <c r="AW403" s="71"/>
      <c r="AX403" s="71">
        <v>0</v>
      </c>
      <c r="AY403" s="71"/>
      <c r="AZ403" s="71">
        <f t="shared" si="204"/>
        <v>0</v>
      </c>
      <c r="BA403" s="72"/>
    </row>
    <row r="404" spans="1:53" s="43" customFormat="1" ht="12.25" hidden="1" customHeight="1">
      <c r="A404" s="141"/>
      <c r="B404" s="70"/>
      <c r="C404" s="70"/>
      <c r="D404" s="71"/>
      <c r="E404" s="71"/>
      <c r="F404" s="71"/>
      <c r="G404" s="71"/>
      <c r="H404" s="72"/>
      <c r="I404" s="71"/>
      <c r="J404" s="71"/>
      <c r="K404" s="71"/>
      <c r="L404" s="71"/>
      <c r="M404" s="72"/>
      <c r="N404" s="71"/>
      <c r="O404" s="71"/>
      <c r="P404" s="71"/>
      <c r="Q404" s="71"/>
      <c r="R404" s="72"/>
      <c r="S404" s="71"/>
      <c r="T404" s="71"/>
      <c r="U404" s="71"/>
      <c r="V404" s="71"/>
      <c r="W404" s="72"/>
      <c r="X404" s="71"/>
      <c r="Y404" s="71"/>
      <c r="Z404" s="71"/>
      <c r="AA404" s="71"/>
      <c r="AB404" s="72"/>
      <c r="AC404" s="71"/>
      <c r="AD404" s="71"/>
      <c r="AE404" s="71"/>
      <c r="AF404" s="71"/>
      <c r="AG404" s="72"/>
      <c r="AH404" s="71"/>
      <c r="AI404" s="71"/>
      <c r="AJ404" s="71"/>
      <c r="AK404" s="71"/>
      <c r="AL404" s="72"/>
      <c r="AM404" s="71"/>
      <c r="AN404" s="71"/>
      <c r="AO404" s="71"/>
      <c r="AP404" s="71"/>
      <c r="AQ404" s="72"/>
      <c r="AR404" s="71"/>
      <c r="AS404" s="71"/>
      <c r="AT404" s="71"/>
      <c r="AU404" s="71"/>
      <c r="AV404" s="72"/>
      <c r="AW404" s="71"/>
      <c r="AX404" s="71"/>
      <c r="AY404" s="71"/>
      <c r="AZ404" s="71"/>
      <c r="BA404" s="72"/>
    </row>
    <row r="405" spans="1:53" s="44" customFormat="1" ht="12.25" customHeight="1">
      <c r="A405" s="52"/>
      <c r="B405" s="130" t="s">
        <v>483</v>
      </c>
      <c r="C405" s="130"/>
      <c r="D405" s="73">
        <f>SUM(D390:D404)</f>
        <v>0</v>
      </c>
      <c r="E405" s="73">
        <f>SUM(E390:E404)</f>
        <v>3956.25</v>
      </c>
      <c r="F405" s="73"/>
      <c r="G405" s="73">
        <f>SUM(D405:F405)</f>
        <v>3956.25</v>
      </c>
      <c r="H405" s="74"/>
      <c r="I405" s="73">
        <f>SUM(I390:I404)</f>
        <v>0</v>
      </c>
      <c r="J405" s="73">
        <f>SUM(J390:J404)</f>
        <v>-230</v>
      </c>
      <c r="K405" s="73"/>
      <c r="L405" s="73">
        <f>SUM(I405:K405)</f>
        <v>-230</v>
      </c>
      <c r="M405" s="74"/>
      <c r="N405" s="73">
        <f>INDEX($D405:$F405,1,MATCH(N$8,$D$8:$F$8,0))-INDEX($I405:$K405,1,MATCH(N$8,$I$8:$K$8,0))</f>
        <v>0</v>
      </c>
      <c r="O405" s="73">
        <f>INDEX($D405:$F405,1,MATCH(O$8,$D$8:$F$8,0))-INDEX($I405:$K405,1,MATCH(O$8,$I$8:$K$8,0))</f>
        <v>4186.25</v>
      </c>
      <c r="P405" s="73"/>
      <c r="Q405" s="73">
        <f>SUM(N405:P405)</f>
        <v>4186.25</v>
      </c>
      <c r="R405" s="74"/>
      <c r="S405" s="73">
        <f>SUM(S390:S404)</f>
        <v>0</v>
      </c>
      <c r="T405" s="73">
        <f>SUM(T390:T404)</f>
        <v>4518.75</v>
      </c>
      <c r="U405" s="73"/>
      <c r="V405" s="73">
        <f>SUM(S405:U405)</f>
        <v>4518.75</v>
      </c>
      <c r="W405" s="74"/>
      <c r="X405" s="73">
        <f>SUM(X390:X404)</f>
        <v>0</v>
      </c>
      <c r="Y405" s="73">
        <f>SUM(Y390:Y404)</f>
        <v>500</v>
      </c>
      <c r="Z405" s="73"/>
      <c r="AA405" s="73">
        <f>SUM(X405:Z405)</f>
        <v>500</v>
      </c>
      <c r="AB405" s="74"/>
      <c r="AC405" s="73">
        <f>INDEX($S405:$U405,1,MATCH(AC$8,$S$8:$U$8,0))-INDEX($X405:$Z405,1,MATCH(AC$8,$X$8:$Z$8,0))</f>
        <v>0</v>
      </c>
      <c r="AD405" s="73">
        <f>INDEX($S405:$U405,1,MATCH(AD$8,$S$8:$U$8,0))-INDEX($X405:$Z405,1,MATCH(AD$8,$X$8:$Z$8,0))</f>
        <v>4018.75</v>
      </c>
      <c r="AE405" s="73"/>
      <c r="AF405" s="73">
        <f>SUM(AC405:AE405)</f>
        <v>4018.75</v>
      </c>
      <c r="AG405" s="74"/>
      <c r="AH405" s="73">
        <f>SUM(AH390:AH404)</f>
        <v>0</v>
      </c>
      <c r="AI405" s="73">
        <f>SUM(AI390:AI404)</f>
        <v>500</v>
      </c>
      <c r="AJ405" s="73"/>
      <c r="AK405" s="73">
        <f>SUM(AH405:AJ405)</f>
        <v>500</v>
      </c>
      <c r="AL405" s="74"/>
      <c r="AM405" s="73">
        <f>SUM(AM390:AM404)</f>
        <v>0</v>
      </c>
      <c r="AN405" s="73">
        <f>SUM(AN390:AN404)</f>
        <v>500</v>
      </c>
      <c r="AO405" s="73"/>
      <c r="AP405" s="73">
        <f>SUM(AM405:AO405)</f>
        <v>500</v>
      </c>
      <c r="AQ405" s="74"/>
      <c r="AR405" s="73">
        <f>SUM(AR390:AR404)</f>
        <v>0</v>
      </c>
      <c r="AS405" s="73">
        <f>SUM(AS390:AS404)</f>
        <v>500</v>
      </c>
      <c r="AT405" s="73"/>
      <c r="AU405" s="73">
        <f>SUM(AR405:AT405)</f>
        <v>500</v>
      </c>
      <c r="AV405" s="74"/>
      <c r="AW405" s="73">
        <f>SUM(AW390:AW404)</f>
        <v>0</v>
      </c>
      <c r="AX405" s="73">
        <f>SUM(AX390:AX404)</f>
        <v>500</v>
      </c>
      <c r="AY405" s="73"/>
      <c r="AZ405" s="73">
        <f>SUM(AW405:AY405)</f>
        <v>500</v>
      </c>
      <c r="BA405" s="74"/>
    </row>
    <row r="406" spans="1:53" s="44" customFormat="1" ht="12.25" customHeight="1">
      <c r="A406" s="52"/>
      <c r="B406" s="130"/>
      <c r="C406" s="130"/>
      <c r="D406" s="287"/>
      <c r="E406" s="287"/>
      <c r="F406" s="287"/>
      <c r="G406" s="287"/>
      <c r="H406" s="79"/>
      <c r="I406" s="287"/>
      <c r="J406" s="287"/>
      <c r="K406" s="287"/>
      <c r="L406" s="287"/>
      <c r="M406" s="79"/>
      <c r="N406" s="287"/>
      <c r="O406" s="287"/>
      <c r="P406" s="287"/>
      <c r="Q406" s="287"/>
      <c r="R406" s="79"/>
      <c r="S406" s="287"/>
      <c r="T406" s="287"/>
      <c r="U406" s="287"/>
      <c r="V406" s="287"/>
      <c r="W406" s="79"/>
      <c r="X406" s="287"/>
      <c r="Y406" s="287"/>
      <c r="Z406" s="287"/>
      <c r="AA406" s="287"/>
      <c r="AB406" s="79"/>
      <c r="AC406" s="287"/>
      <c r="AD406" s="287"/>
      <c r="AE406" s="287"/>
      <c r="AF406" s="287"/>
      <c r="AG406" s="79"/>
      <c r="AH406" s="287"/>
      <c r="AI406" s="287"/>
      <c r="AJ406" s="287"/>
      <c r="AK406" s="287"/>
      <c r="AL406" s="79"/>
      <c r="AM406" s="287"/>
      <c r="AN406" s="287"/>
      <c r="AO406" s="287"/>
      <c r="AP406" s="287"/>
      <c r="AQ406" s="79"/>
      <c r="AR406" s="287"/>
      <c r="AS406" s="287"/>
      <c r="AT406" s="287"/>
      <c r="AU406" s="287"/>
      <c r="AV406" s="79"/>
      <c r="AW406" s="287"/>
      <c r="AX406" s="287"/>
      <c r="AY406" s="287"/>
      <c r="AZ406" s="287"/>
      <c r="BA406" s="79"/>
    </row>
    <row r="407" spans="1:53" s="43" customFormat="1" ht="12.25" customHeight="1">
      <c r="A407" s="130" t="s">
        <v>127</v>
      </c>
      <c r="D407" s="71"/>
      <c r="E407" s="71"/>
      <c r="F407" s="71"/>
      <c r="G407" s="71"/>
      <c r="H407" s="72"/>
      <c r="I407" s="71"/>
      <c r="J407" s="71"/>
      <c r="K407" s="71"/>
      <c r="L407" s="71"/>
      <c r="M407" s="72"/>
      <c r="N407" s="71"/>
      <c r="O407" s="71"/>
      <c r="P407" s="71"/>
      <c r="Q407" s="71"/>
      <c r="R407" s="72"/>
      <c r="S407" s="71"/>
      <c r="T407" s="71"/>
      <c r="U407" s="71"/>
      <c r="V407" s="71"/>
      <c r="W407" s="72"/>
      <c r="X407" s="71"/>
      <c r="Y407" s="71"/>
      <c r="Z407" s="71"/>
      <c r="AA407" s="71"/>
      <c r="AB407" s="72"/>
      <c r="AC407" s="71"/>
      <c r="AD407" s="71"/>
      <c r="AE407" s="71"/>
      <c r="AF407" s="71"/>
      <c r="AG407" s="72"/>
      <c r="AH407" s="71"/>
      <c r="AI407" s="71"/>
      <c r="AJ407" s="71"/>
      <c r="AK407" s="71"/>
      <c r="AL407" s="72"/>
      <c r="AM407" s="71"/>
      <c r="AN407" s="71"/>
      <c r="AO407" s="71"/>
      <c r="AP407" s="71"/>
      <c r="AQ407" s="72"/>
      <c r="AR407" s="71"/>
      <c r="AS407" s="71"/>
      <c r="AT407" s="71"/>
      <c r="AU407" s="71"/>
      <c r="AV407" s="72"/>
      <c r="AW407" s="71"/>
      <c r="AX407" s="71"/>
      <c r="AY407" s="71"/>
      <c r="AZ407" s="71"/>
      <c r="BA407" s="72"/>
    </row>
    <row r="408" spans="1:53" s="43" customFormat="1" ht="12.25" hidden="1" customHeight="1">
      <c r="A408" s="141" t="s">
        <v>25</v>
      </c>
      <c r="B408" s="70"/>
      <c r="C408" s="70"/>
      <c r="D408" s="71"/>
      <c r="E408" s="71"/>
      <c r="F408" s="71"/>
      <c r="G408" s="71">
        <f>SUM(D408:F408)</f>
        <v>0</v>
      </c>
      <c r="H408" s="72"/>
      <c r="I408" s="71"/>
      <c r="J408" s="71"/>
      <c r="K408" s="71"/>
      <c r="L408" s="71">
        <f>SUM(I408:K408)</f>
        <v>0</v>
      </c>
      <c r="M408" s="72"/>
      <c r="N408" s="71">
        <f t="shared" ref="N408:O412" si="205">INDEX($D408:$F408,1,MATCH(N$8,$D$8:$F$8,0))-INDEX($I408:$K408,1,MATCH(N$8,$I$8:$K$8,0))</f>
        <v>0</v>
      </c>
      <c r="O408" s="71">
        <f t="shared" si="205"/>
        <v>0</v>
      </c>
      <c r="P408" s="71"/>
      <c r="Q408" s="71">
        <f>SUM(N408:P408)</f>
        <v>0</v>
      </c>
      <c r="R408" s="72"/>
      <c r="S408" s="71"/>
      <c r="T408" s="71"/>
      <c r="U408" s="71"/>
      <c r="V408" s="71">
        <f>SUM(S408:U408)</f>
        <v>0</v>
      </c>
      <c r="W408" s="72"/>
      <c r="X408" s="71"/>
      <c r="Y408" s="71"/>
      <c r="Z408" s="71"/>
      <c r="AA408" s="71">
        <f>SUM(X408:Z408)</f>
        <v>0</v>
      </c>
      <c r="AB408" s="72"/>
      <c r="AC408" s="71">
        <f t="shared" ref="AC408:AD412" si="206">INDEX($S408:$U408,1,MATCH(AC$8,$S$8:$U$8,0))-INDEX($X408:$Z408,1,MATCH(AC$8,$X$8:$Z$8,0))</f>
        <v>0</v>
      </c>
      <c r="AD408" s="71">
        <f t="shared" si="206"/>
        <v>0</v>
      </c>
      <c r="AE408" s="71"/>
      <c r="AF408" s="71">
        <f>SUM(AC408:AE408)</f>
        <v>0</v>
      </c>
      <c r="AG408" s="72"/>
      <c r="AH408" s="71"/>
      <c r="AI408" s="71"/>
      <c r="AJ408" s="71"/>
      <c r="AK408" s="71">
        <f>SUM(AH408:AJ408)</f>
        <v>0</v>
      </c>
      <c r="AL408" s="72"/>
      <c r="AM408" s="71"/>
      <c r="AN408" s="71"/>
      <c r="AO408" s="71"/>
      <c r="AP408" s="71">
        <f>SUM(AM408:AO408)</f>
        <v>0</v>
      </c>
      <c r="AQ408" s="72"/>
      <c r="AR408" s="71"/>
      <c r="AS408" s="71"/>
      <c r="AT408" s="71"/>
      <c r="AU408" s="71">
        <f>SUM(AR408:AT408)</f>
        <v>0</v>
      </c>
      <c r="AV408" s="72"/>
      <c r="AW408" s="71"/>
      <c r="AX408" s="71"/>
      <c r="AY408" s="71"/>
      <c r="AZ408" s="71">
        <f>SUM(AW408:AY408)</f>
        <v>0</v>
      </c>
      <c r="BA408" s="72"/>
    </row>
    <row r="409" spans="1:53" s="43" customFormat="1" ht="12.25" hidden="1" customHeight="1">
      <c r="A409" s="141">
        <v>900</v>
      </c>
      <c r="B409" s="70" t="s">
        <v>127</v>
      </c>
      <c r="C409" s="70"/>
      <c r="D409" s="71"/>
      <c r="E409" s="71">
        <v>0</v>
      </c>
      <c r="F409" s="71"/>
      <c r="G409" s="71">
        <f>SUM(D409:F409)</f>
        <v>0</v>
      </c>
      <c r="H409" s="72"/>
      <c r="I409" s="71"/>
      <c r="J409" s="71">
        <v>0</v>
      </c>
      <c r="K409" s="71"/>
      <c r="L409" s="71">
        <f>SUM(I409:K409)</f>
        <v>0</v>
      </c>
      <c r="M409" s="72"/>
      <c r="N409" s="71">
        <f t="shared" si="205"/>
        <v>0</v>
      </c>
      <c r="O409" s="71">
        <f t="shared" si="205"/>
        <v>0</v>
      </c>
      <c r="P409" s="71"/>
      <c r="Q409" s="71">
        <f>SUM(N409:P409)</f>
        <v>0</v>
      </c>
      <c r="R409" s="72"/>
      <c r="S409" s="71"/>
      <c r="T409" s="71">
        <v>0</v>
      </c>
      <c r="U409" s="71"/>
      <c r="V409" s="71">
        <f>SUM(S409:U409)</f>
        <v>0</v>
      </c>
      <c r="W409" s="72"/>
      <c r="X409" s="71"/>
      <c r="Y409" s="71">
        <v>0</v>
      </c>
      <c r="Z409" s="71"/>
      <c r="AA409" s="71">
        <f>SUM(X409:Z409)</f>
        <v>0</v>
      </c>
      <c r="AB409" s="72"/>
      <c r="AC409" s="71">
        <f t="shared" si="206"/>
        <v>0</v>
      </c>
      <c r="AD409" s="71">
        <f t="shared" si="206"/>
        <v>0</v>
      </c>
      <c r="AE409" s="71"/>
      <c r="AF409" s="71">
        <f>SUM(AC409:AE409)</f>
        <v>0</v>
      </c>
      <c r="AG409" s="72"/>
      <c r="AH409" s="71"/>
      <c r="AI409" s="71">
        <v>0</v>
      </c>
      <c r="AJ409" s="71"/>
      <c r="AK409" s="71">
        <f>SUM(AH409:AJ409)</f>
        <v>0</v>
      </c>
      <c r="AL409" s="72"/>
      <c r="AM409" s="71"/>
      <c r="AN409" s="71">
        <v>0</v>
      </c>
      <c r="AO409" s="71"/>
      <c r="AP409" s="71">
        <f>SUM(AM409:AO409)</f>
        <v>0</v>
      </c>
      <c r="AQ409" s="72"/>
      <c r="AR409" s="71"/>
      <c r="AS409" s="71">
        <v>0</v>
      </c>
      <c r="AT409" s="71"/>
      <c r="AU409" s="71">
        <f>SUM(AR409:AT409)</f>
        <v>0</v>
      </c>
      <c r="AV409" s="72"/>
      <c r="AW409" s="71"/>
      <c r="AX409" s="71">
        <v>0</v>
      </c>
      <c r="AY409" s="71"/>
      <c r="AZ409" s="71">
        <f>SUM(AW409:AY409)</f>
        <v>0</v>
      </c>
      <c r="BA409" s="72"/>
    </row>
    <row r="410" spans="1:53" s="43" customFormat="1" ht="12.25" hidden="1" customHeight="1">
      <c r="A410" s="141">
        <v>910</v>
      </c>
      <c r="B410" s="70" t="s">
        <v>398</v>
      </c>
      <c r="C410" s="70"/>
      <c r="D410" s="71"/>
      <c r="E410" s="71">
        <v>0</v>
      </c>
      <c r="F410" s="71"/>
      <c r="G410" s="71">
        <f>SUM(D410:F410)</f>
        <v>0</v>
      </c>
      <c r="H410" s="72"/>
      <c r="I410" s="71"/>
      <c r="J410" s="71">
        <v>0</v>
      </c>
      <c r="K410" s="71"/>
      <c r="L410" s="71">
        <f>SUM(I410:K410)</f>
        <v>0</v>
      </c>
      <c r="M410" s="72"/>
      <c r="N410" s="71">
        <f t="shared" si="205"/>
        <v>0</v>
      </c>
      <c r="O410" s="71">
        <f t="shared" si="205"/>
        <v>0</v>
      </c>
      <c r="P410" s="71"/>
      <c r="Q410" s="71">
        <f>SUM(N410:P410)</f>
        <v>0</v>
      </c>
      <c r="R410" s="72"/>
      <c r="S410" s="71"/>
      <c r="T410" s="71">
        <v>0</v>
      </c>
      <c r="U410" s="71"/>
      <c r="V410" s="71">
        <f>SUM(S410:U410)</f>
        <v>0</v>
      </c>
      <c r="W410" s="72"/>
      <c r="X410" s="71"/>
      <c r="Y410" s="71">
        <v>0</v>
      </c>
      <c r="Z410" s="71"/>
      <c r="AA410" s="71">
        <f>SUM(X410:Z410)</f>
        <v>0</v>
      </c>
      <c r="AB410" s="72"/>
      <c r="AC410" s="71">
        <f t="shared" si="206"/>
        <v>0</v>
      </c>
      <c r="AD410" s="71">
        <f t="shared" si="206"/>
        <v>0</v>
      </c>
      <c r="AE410" s="71"/>
      <c r="AF410" s="71">
        <f>SUM(AC410:AE410)</f>
        <v>0</v>
      </c>
      <c r="AG410" s="72"/>
      <c r="AH410" s="71"/>
      <c r="AI410" s="71">
        <v>0</v>
      </c>
      <c r="AJ410" s="71"/>
      <c r="AK410" s="71">
        <f>SUM(AH410:AJ410)</f>
        <v>0</v>
      </c>
      <c r="AL410" s="72"/>
      <c r="AM410" s="71"/>
      <c r="AN410" s="71">
        <v>0</v>
      </c>
      <c r="AO410" s="71"/>
      <c r="AP410" s="71">
        <f>SUM(AM410:AO410)</f>
        <v>0</v>
      </c>
      <c r="AQ410" s="72"/>
      <c r="AR410" s="71"/>
      <c r="AS410" s="71">
        <v>0</v>
      </c>
      <c r="AT410" s="71"/>
      <c r="AU410" s="71">
        <f>SUM(AR410:AT410)</f>
        <v>0</v>
      </c>
      <c r="AV410" s="72"/>
      <c r="AW410" s="71"/>
      <c r="AX410" s="71">
        <v>0</v>
      </c>
      <c r="AY410" s="71"/>
      <c r="AZ410" s="71">
        <f>SUM(AW410:AY410)</f>
        <v>0</v>
      </c>
      <c r="BA410" s="72"/>
    </row>
    <row r="411" spans="1:53" s="43" customFormat="1" ht="12.25" hidden="1" customHeight="1">
      <c r="A411" s="141">
        <v>940</v>
      </c>
      <c r="B411" s="70" t="s">
        <v>399</v>
      </c>
      <c r="C411" s="70"/>
      <c r="D411" s="71"/>
      <c r="E411" s="71">
        <v>0</v>
      </c>
      <c r="F411" s="71"/>
      <c r="G411" s="71">
        <f>SUM(D411:F411)</f>
        <v>0</v>
      </c>
      <c r="H411" s="72"/>
      <c r="I411" s="71"/>
      <c r="J411" s="71">
        <v>0</v>
      </c>
      <c r="K411" s="71"/>
      <c r="L411" s="71">
        <f>SUM(I411:K411)</f>
        <v>0</v>
      </c>
      <c r="M411" s="72"/>
      <c r="N411" s="71">
        <f t="shared" si="205"/>
        <v>0</v>
      </c>
      <c r="O411" s="71">
        <f t="shared" si="205"/>
        <v>0</v>
      </c>
      <c r="P411" s="71"/>
      <c r="Q411" s="71">
        <f>SUM(N411:P411)</f>
        <v>0</v>
      </c>
      <c r="R411" s="72"/>
      <c r="S411" s="71"/>
      <c r="T411" s="71">
        <v>0</v>
      </c>
      <c r="U411" s="71"/>
      <c r="V411" s="71">
        <f>SUM(S411:U411)</f>
        <v>0</v>
      </c>
      <c r="W411" s="72"/>
      <c r="X411" s="71"/>
      <c r="Y411" s="71">
        <v>0</v>
      </c>
      <c r="Z411" s="71"/>
      <c r="AA411" s="71">
        <f>SUM(X411:Z411)</f>
        <v>0</v>
      </c>
      <c r="AB411" s="72"/>
      <c r="AC411" s="71">
        <f t="shared" si="206"/>
        <v>0</v>
      </c>
      <c r="AD411" s="71">
        <f t="shared" si="206"/>
        <v>0</v>
      </c>
      <c r="AE411" s="71"/>
      <c r="AF411" s="71">
        <f>SUM(AC411:AE411)</f>
        <v>0</v>
      </c>
      <c r="AG411" s="72"/>
      <c r="AH411" s="71"/>
      <c r="AI411" s="71">
        <v>0</v>
      </c>
      <c r="AJ411" s="71"/>
      <c r="AK411" s="71">
        <f>SUM(AH411:AJ411)</f>
        <v>0</v>
      </c>
      <c r="AL411" s="72"/>
      <c r="AM411" s="71"/>
      <c r="AN411" s="71">
        <v>0</v>
      </c>
      <c r="AO411" s="71"/>
      <c r="AP411" s="71">
        <f>SUM(AM411:AO411)</f>
        <v>0</v>
      </c>
      <c r="AQ411" s="72"/>
      <c r="AR411" s="71"/>
      <c r="AS411" s="71">
        <v>0</v>
      </c>
      <c r="AT411" s="71"/>
      <c r="AU411" s="71">
        <f>SUM(AR411:AT411)</f>
        <v>0</v>
      </c>
      <c r="AV411" s="72"/>
      <c r="AW411" s="71"/>
      <c r="AX411" s="71">
        <v>0</v>
      </c>
      <c r="AY411" s="71"/>
      <c r="AZ411" s="71">
        <f>SUM(AW411:AY411)</f>
        <v>0</v>
      </c>
      <c r="BA411" s="72"/>
    </row>
    <row r="412" spans="1:53" s="43" customFormat="1" ht="12.25" hidden="1" customHeight="1">
      <c r="A412" s="141">
        <v>999.1</v>
      </c>
      <c r="B412" s="70" t="s">
        <v>400</v>
      </c>
      <c r="C412" s="70"/>
      <c r="D412" s="71"/>
      <c r="E412" s="71">
        <v>0</v>
      </c>
      <c r="F412" s="71"/>
      <c r="G412" s="71">
        <f>SUM(D412:F412)</f>
        <v>0</v>
      </c>
      <c r="H412" s="72"/>
      <c r="I412" s="71"/>
      <c r="J412" s="71">
        <v>0</v>
      </c>
      <c r="K412" s="71"/>
      <c r="L412" s="71">
        <f>SUM(I412:K412)</f>
        <v>0</v>
      </c>
      <c r="M412" s="72"/>
      <c r="N412" s="71">
        <f t="shared" si="205"/>
        <v>0</v>
      </c>
      <c r="O412" s="71">
        <f t="shared" si="205"/>
        <v>0</v>
      </c>
      <c r="P412" s="71"/>
      <c r="Q412" s="71">
        <f>SUM(N412:P412)</f>
        <v>0</v>
      </c>
      <c r="R412" s="72"/>
      <c r="S412" s="71"/>
      <c r="T412" s="71">
        <v>0</v>
      </c>
      <c r="U412" s="71"/>
      <c r="V412" s="71">
        <f>SUM(S412:U412)</f>
        <v>0</v>
      </c>
      <c r="W412" s="72"/>
      <c r="X412" s="71"/>
      <c r="Y412" s="71">
        <v>0</v>
      </c>
      <c r="Z412" s="71"/>
      <c r="AA412" s="71">
        <f>SUM(X412:Z412)</f>
        <v>0</v>
      </c>
      <c r="AB412" s="72"/>
      <c r="AC412" s="71">
        <f t="shared" si="206"/>
        <v>0</v>
      </c>
      <c r="AD412" s="71">
        <f t="shared" si="206"/>
        <v>0</v>
      </c>
      <c r="AE412" s="71"/>
      <c r="AF412" s="71">
        <f>SUM(AC412:AE412)</f>
        <v>0</v>
      </c>
      <c r="AG412" s="72"/>
      <c r="AH412" s="71"/>
      <c r="AI412" s="71">
        <v>0</v>
      </c>
      <c r="AJ412" s="71"/>
      <c r="AK412" s="71">
        <f>SUM(AH412:AJ412)</f>
        <v>0</v>
      </c>
      <c r="AL412" s="72"/>
      <c r="AM412" s="71"/>
      <c r="AN412" s="71">
        <v>0</v>
      </c>
      <c r="AO412" s="71"/>
      <c r="AP412" s="71">
        <f>SUM(AM412:AO412)</f>
        <v>0</v>
      </c>
      <c r="AQ412" s="72"/>
      <c r="AR412" s="71"/>
      <c r="AS412" s="71">
        <v>0</v>
      </c>
      <c r="AT412" s="71"/>
      <c r="AU412" s="71">
        <f>SUM(AR412:AT412)</f>
        <v>0</v>
      </c>
      <c r="AV412" s="72"/>
      <c r="AW412" s="71"/>
      <c r="AX412" s="71">
        <v>0</v>
      </c>
      <c r="AY412" s="71"/>
      <c r="AZ412" s="71">
        <f>SUM(AW412:AY412)</f>
        <v>0</v>
      </c>
      <c r="BA412" s="72"/>
    </row>
    <row r="413" spans="1:53" s="43" customFormat="1" ht="12.25" hidden="1" customHeight="1">
      <c r="A413" s="141"/>
      <c r="B413" s="70"/>
      <c r="C413" s="70"/>
      <c r="D413" s="71"/>
      <c r="E413" s="71"/>
      <c r="F413" s="71"/>
      <c r="G413" s="71"/>
      <c r="H413" s="72"/>
      <c r="I413" s="71"/>
      <c r="J413" s="71"/>
      <c r="K413" s="71"/>
      <c r="L413" s="71"/>
      <c r="M413" s="72"/>
      <c r="N413" s="71"/>
      <c r="O413" s="71"/>
      <c r="P413" s="71"/>
      <c r="Q413" s="71"/>
      <c r="R413" s="72"/>
      <c r="S413" s="71"/>
      <c r="T413" s="71"/>
      <c r="U413" s="71"/>
      <c r="V413" s="71"/>
      <c r="W413" s="72"/>
      <c r="X413" s="71"/>
      <c r="Y413" s="71"/>
      <c r="Z413" s="71"/>
      <c r="AA413" s="71"/>
      <c r="AB413" s="72"/>
      <c r="AC413" s="71"/>
      <c r="AD413" s="71"/>
      <c r="AE413" s="71"/>
      <c r="AF413" s="71"/>
      <c r="AG413" s="72"/>
      <c r="AH413" s="71"/>
      <c r="AI413" s="71"/>
      <c r="AJ413" s="71"/>
      <c r="AK413" s="71"/>
      <c r="AL413" s="72"/>
      <c r="AM413" s="71"/>
      <c r="AN413" s="71"/>
      <c r="AO413" s="71"/>
      <c r="AP413" s="71"/>
      <c r="AQ413" s="72"/>
      <c r="AR413" s="71"/>
      <c r="AS413" s="71"/>
      <c r="AT413" s="71"/>
      <c r="AU413" s="71"/>
      <c r="AV413" s="72"/>
      <c r="AW413" s="71"/>
      <c r="AX413" s="71"/>
      <c r="AY413" s="71"/>
      <c r="AZ413" s="71"/>
      <c r="BA413" s="72"/>
    </row>
    <row r="414" spans="1:53" s="44" customFormat="1" ht="12.25" customHeight="1">
      <c r="A414" s="52"/>
      <c r="B414" s="130" t="s">
        <v>484</v>
      </c>
      <c r="C414" s="130"/>
      <c r="D414" s="73">
        <f>SUM(D408:D413)</f>
        <v>0</v>
      </c>
      <c r="E414" s="73">
        <f>SUM(E408:E413)</f>
        <v>0</v>
      </c>
      <c r="F414" s="73"/>
      <c r="G414" s="73">
        <f>SUM(D414:F414)</f>
        <v>0</v>
      </c>
      <c r="H414" s="74"/>
      <c r="I414" s="73">
        <f>SUM(I408:I413)</f>
        <v>0</v>
      </c>
      <c r="J414" s="73">
        <f>SUM(J408:J413)</f>
        <v>0</v>
      </c>
      <c r="K414" s="73"/>
      <c r="L414" s="73">
        <f>SUM(I414:K414)</f>
        <v>0</v>
      </c>
      <c r="M414" s="74"/>
      <c r="N414" s="73">
        <f>INDEX($D414:$F414,1,MATCH(N$8,$D$8:$F$8,0))-INDEX($I414:$K414,1,MATCH(N$8,$I$8:$K$8,0))</f>
        <v>0</v>
      </c>
      <c r="O414" s="73">
        <f>INDEX($D414:$F414,1,MATCH(O$8,$D$8:$F$8,0))-INDEX($I414:$K414,1,MATCH(O$8,$I$8:$K$8,0))</f>
        <v>0</v>
      </c>
      <c r="P414" s="73"/>
      <c r="Q414" s="73">
        <f>SUM(N414:P414)</f>
        <v>0</v>
      </c>
      <c r="R414" s="74"/>
      <c r="S414" s="73">
        <f>SUM(S408:S413)</f>
        <v>0</v>
      </c>
      <c r="T414" s="73">
        <f>SUM(T408:T413)</f>
        <v>0</v>
      </c>
      <c r="U414" s="73"/>
      <c r="V414" s="73">
        <f>SUM(S414:U414)</f>
        <v>0</v>
      </c>
      <c r="W414" s="74"/>
      <c r="X414" s="73">
        <f>SUM(X408:X413)</f>
        <v>0</v>
      </c>
      <c r="Y414" s="73">
        <f>SUM(Y408:Y413)</f>
        <v>0</v>
      </c>
      <c r="Z414" s="73"/>
      <c r="AA414" s="73">
        <f>SUM(X414:Z414)</f>
        <v>0</v>
      </c>
      <c r="AB414" s="74"/>
      <c r="AC414" s="73">
        <f>INDEX($S414:$U414,1,MATCH(AC$8,$S$8:$U$8,0))-INDEX($X414:$Z414,1,MATCH(AC$8,$X$8:$Z$8,0))</f>
        <v>0</v>
      </c>
      <c r="AD414" s="73">
        <f>INDEX($S414:$U414,1,MATCH(AD$8,$S$8:$U$8,0))-INDEX($X414:$Z414,1,MATCH(AD$8,$X$8:$Z$8,0))</f>
        <v>0</v>
      </c>
      <c r="AE414" s="73"/>
      <c r="AF414" s="73">
        <f>SUM(AC414:AE414)</f>
        <v>0</v>
      </c>
      <c r="AG414" s="74"/>
      <c r="AH414" s="73">
        <f>SUM(AH408:AH413)</f>
        <v>0</v>
      </c>
      <c r="AI414" s="73">
        <f>SUM(AI408:AI413)</f>
        <v>0</v>
      </c>
      <c r="AJ414" s="73"/>
      <c r="AK414" s="73">
        <f>SUM(AH414:AJ414)</f>
        <v>0</v>
      </c>
      <c r="AL414" s="74"/>
      <c r="AM414" s="73">
        <f>SUM(AM408:AM413)</f>
        <v>0</v>
      </c>
      <c r="AN414" s="73">
        <f>SUM(AN408:AN413)</f>
        <v>0</v>
      </c>
      <c r="AO414" s="73"/>
      <c r="AP414" s="73">
        <f>SUM(AM414:AO414)</f>
        <v>0</v>
      </c>
      <c r="AQ414" s="74"/>
      <c r="AR414" s="73">
        <f>SUM(AR408:AR413)</f>
        <v>0</v>
      </c>
      <c r="AS414" s="73">
        <f>SUM(AS408:AS413)</f>
        <v>0</v>
      </c>
      <c r="AT414" s="73"/>
      <c r="AU414" s="73">
        <f>SUM(AR414:AT414)</f>
        <v>0</v>
      </c>
      <c r="AV414" s="74"/>
      <c r="AW414" s="73">
        <f>SUM(AW408:AW413)</f>
        <v>0</v>
      </c>
      <c r="AX414" s="73">
        <f>SUM(AX408:AX413)</f>
        <v>0</v>
      </c>
      <c r="AY414" s="73"/>
      <c r="AZ414" s="73">
        <f>SUM(AW414:AY414)</f>
        <v>0</v>
      </c>
      <c r="BA414" s="74"/>
    </row>
    <row r="415" spans="1:53" s="43" customFormat="1" ht="12.25" customHeight="1">
      <c r="A415" s="52"/>
      <c r="B415" s="75"/>
      <c r="C415" s="75"/>
      <c r="D415" s="71"/>
      <c r="E415" s="71"/>
      <c r="F415" s="71"/>
      <c r="G415" s="71"/>
      <c r="H415" s="72"/>
      <c r="I415" s="71"/>
      <c r="J415" s="71"/>
      <c r="K415" s="71"/>
      <c r="L415" s="71"/>
      <c r="M415" s="72"/>
      <c r="N415" s="71"/>
      <c r="O415" s="71"/>
      <c r="P415" s="71"/>
      <c r="Q415" s="71"/>
      <c r="R415" s="72"/>
      <c r="S415" s="71"/>
      <c r="T415" s="71"/>
      <c r="U415" s="71"/>
      <c r="V415" s="71"/>
      <c r="W415" s="72"/>
      <c r="X415" s="71"/>
      <c r="Y415" s="71"/>
      <c r="Z415" s="71"/>
      <c r="AA415" s="71"/>
      <c r="AB415" s="72"/>
      <c r="AC415" s="71"/>
      <c r="AD415" s="71"/>
      <c r="AE415" s="71"/>
      <c r="AF415" s="71"/>
      <c r="AG415" s="72"/>
      <c r="AH415" s="71"/>
      <c r="AI415" s="71"/>
      <c r="AJ415" s="71"/>
      <c r="AK415" s="71"/>
      <c r="AL415" s="72"/>
      <c r="AM415" s="71"/>
      <c r="AN415" s="71"/>
      <c r="AO415" s="71"/>
      <c r="AP415" s="71"/>
      <c r="AQ415" s="72"/>
      <c r="AR415" s="71"/>
      <c r="AS415" s="71"/>
      <c r="AT415" s="71"/>
      <c r="AU415" s="71"/>
      <c r="AV415" s="72"/>
      <c r="AW415" s="71"/>
      <c r="AX415" s="71"/>
      <c r="AY415" s="71"/>
      <c r="AZ415" s="71"/>
      <c r="BA415" s="72"/>
    </row>
    <row r="416" spans="1:53" s="44" customFormat="1" ht="12.25" customHeight="1">
      <c r="A416" s="127" t="s">
        <v>58</v>
      </c>
      <c r="B416" s="75"/>
      <c r="C416" s="75"/>
      <c r="D416" s="73">
        <f>D255+D271+D296+D318+D352+D369+D387+D405+D414</f>
        <v>0</v>
      </c>
      <c r="E416" s="73">
        <f>E255+E271+E296+E318+E352+E369+E387+E405+E414</f>
        <v>1474035.6403999999</v>
      </c>
      <c r="F416" s="73"/>
      <c r="G416" s="73">
        <f>SUM(D416:F416)</f>
        <v>1474035.6403999999</v>
      </c>
      <c r="H416" s="74"/>
      <c r="I416" s="73">
        <f>I255+I271+I296+I318+I352+I369+I387+I405+I414</f>
        <v>0</v>
      </c>
      <c r="J416" s="73">
        <f>J255+J271+J296+J318+J352+J369+J387+J405+J414</f>
        <v>902480.42817204306</v>
      </c>
      <c r="K416" s="73"/>
      <c r="L416" s="73">
        <f>SUM(I416:K416)</f>
        <v>902480.42817204306</v>
      </c>
      <c r="M416" s="74"/>
      <c r="N416" s="73">
        <f>INDEX($D416:$F416,1,MATCH(N$8,$D$8:$F$8,0))-INDEX($I416:$K416,1,MATCH(N$8,$I$8:$K$8,0))</f>
        <v>0</v>
      </c>
      <c r="O416" s="73">
        <f>INDEX($D416:$F416,1,MATCH(O$8,$D$8:$F$8,0))-INDEX($I416:$K416,1,MATCH(O$8,$I$8:$K$8,0))</f>
        <v>571555.21222795686</v>
      </c>
      <c r="P416" s="73"/>
      <c r="Q416" s="73">
        <f>SUM(N416:P416)</f>
        <v>571555.21222795686</v>
      </c>
      <c r="R416" s="74"/>
      <c r="S416" s="73">
        <f>S255+S271+S296+S318+S352+S369+S387+S405+S414</f>
        <v>0</v>
      </c>
      <c r="T416" s="73">
        <f>T255+T271+T296+T318+T352+T369+T387+T405+T414</f>
        <v>2888822.8032315741</v>
      </c>
      <c r="U416" s="73"/>
      <c r="V416" s="73">
        <f>SUM(S416:U416)</f>
        <v>2888822.8032315741</v>
      </c>
      <c r="W416" s="74"/>
      <c r="X416" s="73">
        <f>X255+X271+X296+X318+X352+X369+X387+X405+X414</f>
        <v>0</v>
      </c>
      <c r="Y416" s="73">
        <f>Y255+Y271+Y296+Y318+Y352+Y369+Y387+Y405+Y414</f>
        <v>1773293.1007526882</v>
      </c>
      <c r="Z416" s="73"/>
      <c r="AA416" s="73">
        <f>SUM(X416:Z416)</f>
        <v>1773293.1007526882</v>
      </c>
      <c r="AB416" s="74"/>
      <c r="AC416" s="73">
        <f>INDEX($S416:$U416,1,MATCH(AC$8,$S$8:$U$8,0))-INDEX($X416:$Z416,1,MATCH(AC$8,$X$8:$Z$8,0))</f>
        <v>0</v>
      </c>
      <c r="AD416" s="73">
        <f>INDEX($S416:$U416,1,MATCH(AD$8,$S$8:$U$8,0))-INDEX($X416:$Z416,1,MATCH(AD$8,$X$8:$Z$8,0))</f>
        <v>1115529.7024788859</v>
      </c>
      <c r="AE416" s="73"/>
      <c r="AF416" s="73">
        <f>SUM(AC416:AE416)</f>
        <v>1115529.7024788859</v>
      </c>
      <c r="AG416" s="74"/>
      <c r="AH416" s="73">
        <f>AH255+AH271+AH296+AH318+AH352+AH369+AH387+AH405+AH414</f>
        <v>0</v>
      </c>
      <c r="AI416" s="73">
        <f>AI255+AI271+AI296+AI318+AI352+AI369+AI387+AI405+AI414</f>
        <v>2610634.5318749999</v>
      </c>
      <c r="AJ416" s="73"/>
      <c r="AK416" s="73">
        <f>SUM(AH416:AJ416)</f>
        <v>2610634.5318749999</v>
      </c>
      <c r="AL416" s="74"/>
      <c r="AM416" s="73">
        <f>AM255+AM271+AM296+AM318+AM352+AM369+AM387+AM405+AM414</f>
        <v>0</v>
      </c>
      <c r="AN416" s="73">
        <f>AN255+AN271+AN296+AN318+AN352+AN369+AN387+AN405+AN414</f>
        <v>3899656.411760625</v>
      </c>
      <c r="AO416" s="73"/>
      <c r="AP416" s="73">
        <f>SUM(AM416:AO416)</f>
        <v>3899656.411760625</v>
      </c>
      <c r="AQ416" s="74"/>
      <c r="AR416" s="73">
        <f>AR255+AR271+AR296+AR318+AR352+AR369+AR387+AR405+AR414</f>
        <v>0</v>
      </c>
      <c r="AS416" s="73">
        <f>AS255+AS271+AS296+AS318+AS352+AS369+AS387+AS405+AS414</f>
        <v>5079432.3717991188</v>
      </c>
      <c r="AT416" s="73"/>
      <c r="AU416" s="73">
        <f>SUM(AR416:AT416)</f>
        <v>5079432.3717991188</v>
      </c>
      <c r="AV416" s="74"/>
      <c r="AW416" s="73">
        <f>AW255+AW271+AW296+AW318+AW352+AW369+AW387+AW405+AW414</f>
        <v>0</v>
      </c>
      <c r="AX416" s="73">
        <f>AX255+AX271+AX296+AX318+AX352+AX369+AX387+AX405+AX414</f>
        <v>5921233.0468483064</v>
      </c>
      <c r="AY416" s="73"/>
      <c r="AZ416" s="73">
        <f>SUM(AW416:AY416)</f>
        <v>5921233.0468483064</v>
      </c>
      <c r="BA416" s="74"/>
    </row>
    <row r="417" spans="1:53" s="44" customFormat="1">
      <c r="A417" s="127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</row>
    <row r="418" spans="1:53"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</row>
  </sheetData>
  <sheetProtection selectLockedCells="1"/>
  <dataConsolidate/>
  <mergeCells count="30">
    <mergeCell ref="AW5:AZ5"/>
    <mergeCell ref="AW6:AZ6"/>
    <mergeCell ref="AW7:AZ7"/>
    <mergeCell ref="AM5:AP5"/>
    <mergeCell ref="AM6:AP6"/>
    <mergeCell ref="AM7:AP7"/>
    <mergeCell ref="AR5:AU5"/>
    <mergeCell ref="AR6:AU6"/>
    <mergeCell ref="AR7:AU7"/>
    <mergeCell ref="AH5:AK5"/>
    <mergeCell ref="AH6:AK6"/>
    <mergeCell ref="AH7:AK7"/>
    <mergeCell ref="I5:L5"/>
    <mergeCell ref="I6:L6"/>
    <mergeCell ref="I7:L7"/>
    <mergeCell ref="N5:Q5"/>
    <mergeCell ref="N6:Q6"/>
    <mergeCell ref="N7:Q7"/>
    <mergeCell ref="AC5:AF5"/>
    <mergeCell ref="AC6:AF6"/>
    <mergeCell ref="AC7:AF7"/>
    <mergeCell ref="D7:G7"/>
    <mergeCell ref="D5:G5"/>
    <mergeCell ref="D6:G6"/>
    <mergeCell ref="X5:AA5"/>
    <mergeCell ref="X6:AA6"/>
    <mergeCell ref="X7:AA7"/>
    <mergeCell ref="S5:V5"/>
    <mergeCell ref="S6:V6"/>
    <mergeCell ref="S7:V7"/>
  </mergeCells>
  <pageMargins left="0.75" right="0.75" top="0.75" bottom="0.75" header="0.5" footer="0.5"/>
  <pageSetup scale="92" fitToHeight="0" orientation="landscape" horizontalDpi="300" verticalDpi="300" r:id="rId1"/>
  <headerFooter alignWithMargins="0"/>
  <rowBreaks count="3" manualBreakCount="3">
    <brk id="46" max="60" man="1"/>
    <brk id="81" max="60" man="1"/>
    <brk id="193" max="60" man="1"/>
  </rowBreaks>
  <ignoredErrors>
    <ignoredError sqref="D64:D67 X64:X68 M64:M68 P64:P68 K64:K68 R64:R68 H64:I6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E3448-4C71-4F09-A54C-F8820E9AA30E}">
  <sheetPr codeName="Sheet8">
    <tabColor theme="5"/>
    <pageSetUpPr fitToPage="1"/>
  </sheetPr>
  <dimension ref="A1:KW153"/>
  <sheetViews>
    <sheetView showGridLines="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BP17" sqref="BP17"/>
    </sheetView>
  </sheetViews>
  <sheetFormatPr defaultColWidth="9.1796875" defaultRowHeight="12.25" customHeight="1" outlineLevelRow="1" outlineLevelCol="1"/>
  <cols>
    <col min="1" max="1" width="5.81640625" style="157" customWidth="1" collapsed="1"/>
    <col min="2" max="2" width="22.54296875" style="157" hidden="1" customWidth="1" collapsed="1"/>
    <col min="3" max="3" width="14.26953125" style="157" hidden="1" customWidth="1" outlineLevel="1" collapsed="1"/>
    <col min="4" max="4" width="46.90625" style="157" customWidth="1" outlineLevel="1" collapsed="1"/>
    <col min="5" max="5" width="9" style="157" hidden="1" customWidth="1" outlineLevel="1" collapsed="1"/>
    <col min="6" max="6" width="8.26953125" style="157" customWidth="1"/>
    <col min="7" max="7" width="11.453125" style="157" hidden="1" customWidth="1" collapsed="1"/>
    <col min="8" max="8" width="11.54296875" style="157" hidden="1" customWidth="1" collapsed="1"/>
    <col min="9" max="9" width="11.54296875" style="157" customWidth="1" collapsed="1"/>
    <col min="10" max="10" width="10.453125" style="157" hidden="1" customWidth="1" collapsed="1"/>
    <col min="11" max="11" width="10" style="157" hidden="1" customWidth="1" collapsed="1"/>
    <col min="12" max="12" width="0.1796875" style="157" customWidth="1" collapsed="1"/>
    <col min="13" max="13" width="11.54296875" style="157" hidden="1" customWidth="1" collapsed="1"/>
    <col min="14" max="14" width="11.54296875" style="157" customWidth="1" collapsed="1"/>
    <col min="15" max="15" width="10.453125" style="157" hidden="1" customWidth="1" collapsed="1"/>
    <col min="16" max="16" width="10" style="157" hidden="1" customWidth="1" collapsed="1"/>
    <col min="17" max="17" width="0.1796875" style="157" customWidth="1" collapsed="1"/>
    <col min="18" max="18" width="11.54296875" style="157" hidden="1" customWidth="1" collapsed="1"/>
    <col min="19" max="19" width="11.54296875" style="157" customWidth="1" collapsed="1"/>
    <col min="20" max="20" width="11.26953125" style="157" hidden="1" customWidth="1" collapsed="1"/>
    <col min="21" max="21" width="10" style="157" hidden="1" customWidth="1" collapsed="1"/>
    <col min="22" max="22" width="0.1796875" style="157" customWidth="1" collapsed="1"/>
    <col min="23" max="23" width="11.54296875" style="157" hidden="1" customWidth="1" collapsed="1"/>
    <col min="24" max="24" width="11.54296875" style="157" customWidth="1" collapsed="1"/>
    <col min="25" max="25" width="11.26953125" style="157" hidden="1" customWidth="1" collapsed="1"/>
    <col min="26" max="26" width="12.1796875" style="157" hidden="1" customWidth="1" collapsed="1"/>
    <col min="27" max="27" width="0.1796875" style="157" customWidth="1" collapsed="1"/>
    <col min="28" max="29" width="11.54296875" style="157" hidden="1" customWidth="1" collapsed="1"/>
    <col min="30" max="30" width="11.26953125" style="157" hidden="1" customWidth="1" collapsed="1"/>
    <col min="31" max="31" width="10" style="157" hidden="1" customWidth="1" collapsed="1"/>
    <col min="32" max="32" width="0.1796875" style="157" hidden="1" customWidth="1" collapsed="1"/>
    <col min="33" max="34" width="11.54296875" style="157" hidden="1" customWidth="1" collapsed="1"/>
    <col min="35" max="35" width="11.26953125" style="157" hidden="1" customWidth="1" collapsed="1"/>
    <col min="36" max="36" width="12.1796875" style="157" hidden="1" customWidth="1" collapsed="1"/>
    <col min="37" max="37" width="0.1796875" style="157" hidden="1" customWidth="1" collapsed="1"/>
    <col min="38" max="39" width="11.54296875" style="157" hidden="1" customWidth="1" collapsed="1"/>
    <col min="40" max="40" width="11.26953125" style="157" hidden="1" customWidth="1" collapsed="1"/>
    <col min="41" max="41" width="10" style="157" hidden="1" customWidth="1" collapsed="1"/>
    <col min="42" max="42" width="0.1796875" style="157" hidden="1" customWidth="1" collapsed="1"/>
    <col min="43" max="44" width="11.54296875" style="157" hidden="1" customWidth="1" collapsed="1"/>
    <col min="45" max="45" width="11.26953125" style="157" hidden="1" customWidth="1" collapsed="1"/>
    <col min="46" max="46" width="12.1796875" style="157" hidden="1" customWidth="1" collapsed="1"/>
    <col min="47" max="47" width="0.1796875" style="157" hidden="1" customWidth="1" collapsed="1"/>
    <col min="48" max="49" width="11.54296875" style="157" hidden="1" customWidth="1" collapsed="1"/>
    <col min="50" max="50" width="11.26953125" style="157" hidden="1" customWidth="1" collapsed="1"/>
    <col min="51" max="51" width="10" style="157" hidden="1" customWidth="1" collapsed="1"/>
    <col min="52" max="52" width="0.1796875" style="157" hidden="1" customWidth="1" collapsed="1"/>
    <col min="53" max="54" width="11.54296875" style="157" hidden="1" customWidth="1" collapsed="1"/>
    <col min="55" max="55" width="11.26953125" style="157" hidden="1" customWidth="1" collapsed="1"/>
    <col min="56" max="56" width="12.1796875" style="157" hidden="1" customWidth="1" collapsed="1"/>
    <col min="57" max="57" width="0.1796875" style="157" hidden="1" customWidth="1" collapsed="1"/>
    <col min="58" max="59" width="11.54296875" style="157" hidden="1" customWidth="1" collapsed="1"/>
    <col min="60" max="60" width="11.26953125" style="157" hidden="1" customWidth="1" collapsed="1"/>
    <col min="61" max="61" width="10" style="157" hidden="1" customWidth="1" collapsed="1"/>
    <col min="62" max="62" width="0.1796875" style="157" hidden="1" customWidth="1" collapsed="1"/>
    <col min="63" max="64" width="11.54296875" style="157" hidden="1" customWidth="1" collapsed="1"/>
    <col min="65" max="65" width="11.26953125" style="157" hidden="1" customWidth="1" collapsed="1"/>
    <col min="66" max="66" width="7.26953125" style="157" hidden="1" customWidth="1" collapsed="1"/>
    <col min="67" max="67" width="0" style="157" hidden="1" customWidth="1" collapsed="1"/>
    <col min="68" max="309" width="9.1796875" style="157"/>
    <col min="310" max="16384" width="9.1796875" style="157" collapsed="1"/>
  </cols>
  <sheetData>
    <row r="1" spans="1:67" ht="15.5" outlineLevel="1">
      <c r="A1" s="370" t="s">
        <v>468</v>
      </c>
      <c r="B1" s="370"/>
      <c r="C1" s="370"/>
      <c r="D1" s="370"/>
      <c r="E1" s="370"/>
      <c r="F1" s="370"/>
      <c r="G1" s="164"/>
    </row>
    <row r="2" spans="1:67" ht="12.25" customHeight="1" outlineLevel="1">
      <c r="A2" s="371" t="s">
        <v>76</v>
      </c>
      <c r="B2" s="371"/>
      <c r="C2" s="371"/>
      <c r="D2" s="371"/>
      <c r="E2" s="371"/>
      <c r="F2" s="371"/>
    </row>
    <row r="3" spans="1:67" ht="13" outlineLevel="1">
      <c r="A3" s="371" t="s">
        <v>469</v>
      </c>
      <c r="B3" s="371"/>
      <c r="C3" s="371"/>
      <c r="D3" s="371"/>
      <c r="E3" s="371"/>
      <c r="F3" s="371"/>
    </row>
    <row r="4" spans="1:67" ht="13">
      <c r="A4" s="164"/>
      <c r="B4" s="164"/>
      <c r="C4" s="164"/>
      <c r="D4" s="164"/>
      <c r="E4" s="164"/>
      <c r="F4" s="164"/>
    </row>
    <row r="5" spans="1:67" ht="15" customHeight="1">
      <c r="A5" s="373" t="s">
        <v>77</v>
      </c>
      <c r="B5" s="374"/>
      <c r="C5" s="374"/>
      <c r="D5" s="374"/>
      <c r="E5" s="374"/>
      <c r="F5" s="375"/>
      <c r="G5" s="372" t="s">
        <v>163</v>
      </c>
      <c r="H5" s="365"/>
      <c r="I5" s="365"/>
      <c r="J5" s="365"/>
      <c r="K5" s="365"/>
      <c r="L5" s="365"/>
      <c r="M5" s="365"/>
      <c r="N5" s="365"/>
      <c r="O5" s="365"/>
      <c r="P5" s="366"/>
      <c r="Q5" s="162"/>
      <c r="R5" s="365" t="s">
        <v>164</v>
      </c>
      <c r="S5" s="365"/>
      <c r="T5" s="365"/>
      <c r="U5" s="365"/>
      <c r="V5" s="365"/>
      <c r="W5" s="365"/>
      <c r="X5" s="365"/>
      <c r="Y5" s="365"/>
      <c r="Z5" s="366"/>
      <c r="AA5" s="162"/>
      <c r="AB5" s="365" t="s">
        <v>165</v>
      </c>
      <c r="AC5" s="365"/>
      <c r="AD5" s="365"/>
      <c r="AE5" s="365"/>
      <c r="AF5" s="365"/>
      <c r="AG5" s="365"/>
      <c r="AH5" s="365"/>
      <c r="AI5" s="365"/>
      <c r="AJ5" s="366"/>
      <c r="AK5" s="162"/>
      <c r="AL5" s="365" t="s">
        <v>166</v>
      </c>
      <c r="AM5" s="365"/>
      <c r="AN5" s="365"/>
      <c r="AO5" s="365"/>
      <c r="AP5" s="365"/>
      <c r="AQ5" s="365"/>
      <c r="AR5" s="365"/>
      <c r="AS5" s="365"/>
      <c r="AT5" s="366"/>
      <c r="AU5" s="162"/>
      <c r="AV5" s="365" t="s">
        <v>167</v>
      </c>
      <c r="AW5" s="365"/>
      <c r="AX5" s="365"/>
      <c r="AY5" s="365"/>
      <c r="AZ5" s="365"/>
      <c r="BA5" s="365"/>
      <c r="BB5" s="365"/>
      <c r="BC5" s="365"/>
      <c r="BD5" s="366"/>
      <c r="BE5" s="162"/>
      <c r="BF5" s="365" t="s">
        <v>168</v>
      </c>
      <c r="BG5" s="365"/>
      <c r="BH5" s="365"/>
      <c r="BI5" s="365"/>
      <c r="BJ5" s="365"/>
      <c r="BK5" s="365"/>
      <c r="BL5" s="365"/>
      <c r="BM5" s="365"/>
      <c r="BN5" s="365"/>
      <c r="BO5" s="162"/>
    </row>
    <row r="6" spans="1:67" ht="15" customHeight="1">
      <c r="A6" s="376"/>
      <c r="B6" s="377"/>
      <c r="C6" s="377"/>
      <c r="D6" s="377"/>
      <c r="E6" s="377"/>
      <c r="F6" s="378"/>
      <c r="G6" s="367" t="s">
        <v>485</v>
      </c>
      <c r="H6" s="368"/>
      <c r="I6" s="368"/>
      <c r="J6" s="368"/>
      <c r="K6" s="368"/>
      <c r="L6" s="368"/>
      <c r="M6" s="368"/>
      <c r="N6" s="368"/>
      <c r="O6" s="368"/>
      <c r="P6" s="369"/>
      <c r="Q6" s="162"/>
      <c r="R6" s="368" t="s">
        <v>491</v>
      </c>
      <c r="S6" s="368"/>
      <c r="T6" s="368"/>
      <c r="U6" s="368"/>
      <c r="V6" s="368"/>
      <c r="W6" s="368"/>
      <c r="X6" s="368"/>
      <c r="Y6" s="368"/>
      <c r="Z6" s="369"/>
      <c r="AA6" s="162"/>
      <c r="AB6" s="368" t="s">
        <v>487</v>
      </c>
      <c r="AC6" s="368"/>
      <c r="AD6" s="368"/>
      <c r="AE6" s="368"/>
      <c r="AF6" s="368"/>
      <c r="AG6" s="368"/>
      <c r="AH6" s="368"/>
      <c r="AI6" s="368"/>
      <c r="AJ6" s="369"/>
      <c r="AK6" s="162"/>
      <c r="AL6" s="368" t="s">
        <v>488</v>
      </c>
      <c r="AM6" s="368"/>
      <c r="AN6" s="368"/>
      <c r="AO6" s="368"/>
      <c r="AP6" s="368"/>
      <c r="AQ6" s="368"/>
      <c r="AR6" s="368"/>
      <c r="AS6" s="368"/>
      <c r="AT6" s="369"/>
      <c r="AU6" s="162"/>
      <c r="AV6" s="368" t="s">
        <v>489</v>
      </c>
      <c r="AW6" s="368"/>
      <c r="AX6" s="368"/>
      <c r="AY6" s="368"/>
      <c r="AZ6" s="368"/>
      <c r="BA6" s="368"/>
      <c r="BB6" s="368"/>
      <c r="BC6" s="368"/>
      <c r="BD6" s="369"/>
      <c r="BE6" s="162"/>
      <c r="BF6" s="368" t="s">
        <v>490</v>
      </c>
      <c r="BG6" s="368"/>
      <c r="BH6" s="368"/>
      <c r="BI6" s="368"/>
      <c r="BJ6" s="368"/>
      <c r="BK6" s="368"/>
      <c r="BL6" s="368"/>
      <c r="BM6" s="368"/>
      <c r="BN6" s="368"/>
      <c r="BO6" s="162"/>
    </row>
    <row r="7" spans="1:67" s="170" customFormat="1" ht="39" hidden="1" customHeight="1">
      <c r="A7" s="379"/>
      <c r="B7" s="380"/>
      <c r="C7" s="380"/>
      <c r="D7" s="380"/>
      <c r="E7" s="380"/>
      <c r="F7" s="381"/>
      <c r="G7" s="382" t="s">
        <v>75</v>
      </c>
      <c r="H7" s="364" t="s">
        <v>79</v>
      </c>
      <c r="I7" s="363"/>
      <c r="J7" s="363"/>
      <c r="K7" s="363"/>
      <c r="L7" s="175"/>
      <c r="M7" s="363" t="s">
        <v>80</v>
      </c>
      <c r="N7" s="363"/>
      <c r="O7" s="363"/>
      <c r="P7" s="363"/>
      <c r="Q7" s="250"/>
      <c r="R7" s="364" t="s">
        <v>79</v>
      </c>
      <c r="S7" s="363"/>
      <c r="T7" s="363"/>
      <c r="U7" s="363"/>
      <c r="V7" s="175"/>
      <c r="W7" s="363" t="s">
        <v>80</v>
      </c>
      <c r="X7" s="363"/>
      <c r="Y7" s="363"/>
      <c r="Z7" s="363"/>
      <c r="AA7" s="250"/>
      <c r="AB7" s="364" t="s">
        <v>79</v>
      </c>
      <c r="AC7" s="363"/>
      <c r="AD7" s="363"/>
      <c r="AE7" s="363"/>
      <c r="AF7" s="175"/>
      <c r="AG7" s="363" t="s">
        <v>80</v>
      </c>
      <c r="AH7" s="363"/>
      <c r="AI7" s="363"/>
      <c r="AJ7" s="363"/>
      <c r="AK7" s="250"/>
      <c r="AL7" s="364" t="s">
        <v>79</v>
      </c>
      <c r="AM7" s="363"/>
      <c r="AN7" s="363"/>
      <c r="AO7" s="363"/>
      <c r="AP7" s="175"/>
      <c r="AQ7" s="363" t="s">
        <v>80</v>
      </c>
      <c r="AR7" s="363"/>
      <c r="AS7" s="363"/>
      <c r="AT7" s="363"/>
      <c r="AU7" s="250"/>
      <c r="AV7" s="364" t="s">
        <v>79</v>
      </c>
      <c r="AW7" s="363"/>
      <c r="AX7" s="363"/>
      <c r="AY7" s="363"/>
      <c r="AZ7" s="175"/>
      <c r="BA7" s="363" t="s">
        <v>80</v>
      </c>
      <c r="BB7" s="363"/>
      <c r="BC7" s="363"/>
      <c r="BD7" s="363"/>
      <c r="BE7" s="250"/>
      <c r="BF7" s="364" t="s">
        <v>79</v>
      </c>
      <c r="BG7" s="363"/>
      <c r="BH7" s="363"/>
      <c r="BI7" s="363"/>
      <c r="BJ7" s="175"/>
      <c r="BK7" s="363" t="s">
        <v>80</v>
      </c>
      <c r="BL7" s="363"/>
      <c r="BM7" s="363"/>
      <c r="BN7" s="363"/>
      <c r="BO7" s="253"/>
    </row>
    <row r="8" spans="1:67" s="176" customFormat="1" ht="43.5" customHeight="1">
      <c r="A8" s="171" t="s">
        <v>70</v>
      </c>
      <c r="B8" s="172" t="s">
        <v>71</v>
      </c>
      <c r="C8" s="172" t="s">
        <v>72</v>
      </c>
      <c r="D8" s="172" t="s">
        <v>73</v>
      </c>
      <c r="E8" s="173" t="s">
        <v>78</v>
      </c>
      <c r="F8" s="174" t="s">
        <v>74</v>
      </c>
      <c r="G8" s="383"/>
      <c r="H8" s="177" t="s">
        <v>25</v>
      </c>
      <c r="I8" s="177" t="s">
        <v>79</v>
      </c>
      <c r="J8" s="178"/>
      <c r="K8" s="179" t="s">
        <v>60</v>
      </c>
      <c r="L8" s="180"/>
      <c r="M8" s="178" t="s">
        <v>25</v>
      </c>
      <c r="N8" s="178" t="s">
        <v>80</v>
      </c>
      <c r="O8" s="178"/>
      <c r="P8" s="179" t="s">
        <v>60</v>
      </c>
      <c r="Q8" s="251"/>
      <c r="R8" s="177" t="s">
        <v>25</v>
      </c>
      <c r="S8" s="177" t="s">
        <v>79</v>
      </c>
      <c r="T8" s="177"/>
      <c r="U8" s="179" t="s">
        <v>60</v>
      </c>
      <c r="V8" s="180"/>
      <c r="W8" s="178" t="s">
        <v>25</v>
      </c>
      <c r="X8" s="178" t="s">
        <v>80</v>
      </c>
      <c r="Y8" s="178"/>
      <c r="Z8" s="179" t="s">
        <v>60</v>
      </c>
      <c r="AA8" s="251"/>
      <c r="AB8" s="177" t="s">
        <v>25</v>
      </c>
      <c r="AC8" s="177" t="s">
        <v>79</v>
      </c>
      <c r="AD8" s="177"/>
      <c r="AE8" s="179" t="s">
        <v>60</v>
      </c>
      <c r="AF8" s="180"/>
      <c r="AG8" s="178" t="s">
        <v>25</v>
      </c>
      <c r="AH8" s="178" t="s">
        <v>80</v>
      </c>
      <c r="AI8" s="178"/>
      <c r="AJ8" s="179" t="s">
        <v>60</v>
      </c>
      <c r="AK8" s="251"/>
      <c r="AL8" s="177" t="s">
        <v>25</v>
      </c>
      <c r="AM8" s="177" t="s">
        <v>79</v>
      </c>
      <c r="AN8" s="177"/>
      <c r="AO8" s="179" t="s">
        <v>60</v>
      </c>
      <c r="AP8" s="180"/>
      <c r="AQ8" s="178" t="s">
        <v>25</v>
      </c>
      <c r="AR8" s="178" t="s">
        <v>80</v>
      </c>
      <c r="AS8" s="178"/>
      <c r="AT8" s="179" t="s">
        <v>60</v>
      </c>
      <c r="AU8" s="251"/>
      <c r="AV8" s="177" t="s">
        <v>25</v>
      </c>
      <c r="AW8" s="177" t="s">
        <v>79</v>
      </c>
      <c r="AX8" s="177"/>
      <c r="AY8" s="179" t="s">
        <v>60</v>
      </c>
      <c r="AZ8" s="180"/>
      <c r="BA8" s="178" t="s">
        <v>25</v>
      </c>
      <c r="BB8" s="178" t="s">
        <v>80</v>
      </c>
      <c r="BC8" s="178"/>
      <c r="BD8" s="179" t="s">
        <v>60</v>
      </c>
      <c r="BE8" s="251"/>
      <c r="BF8" s="177" t="s">
        <v>25</v>
      </c>
      <c r="BG8" s="177" t="s">
        <v>79</v>
      </c>
      <c r="BH8" s="177"/>
      <c r="BI8" s="179" t="s">
        <v>60</v>
      </c>
      <c r="BJ8" s="180"/>
      <c r="BK8" s="178" t="s">
        <v>25</v>
      </c>
      <c r="BL8" s="178" t="s">
        <v>80</v>
      </c>
      <c r="BM8" s="178"/>
      <c r="BN8" s="177" t="s">
        <v>60</v>
      </c>
      <c r="BO8" s="251"/>
    </row>
    <row r="9" spans="1:67" ht="12.75" hidden="1" customHeight="1">
      <c r="A9" s="227"/>
      <c r="B9" s="181"/>
      <c r="C9" s="181"/>
      <c r="D9" s="181"/>
      <c r="E9" s="181"/>
      <c r="F9" s="227"/>
      <c r="G9" s="227"/>
      <c r="H9" s="158"/>
      <c r="I9" s="158"/>
      <c r="M9" s="158"/>
      <c r="N9" s="158"/>
      <c r="W9" s="158"/>
      <c r="X9" s="158"/>
      <c r="AG9" s="158"/>
      <c r="AH9" s="158"/>
      <c r="AQ9" s="158"/>
      <c r="AR9" s="158"/>
      <c r="BA9" s="158"/>
      <c r="BB9" s="158"/>
      <c r="BK9" s="158"/>
      <c r="BL9" s="158"/>
      <c r="BO9" s="162"/>
    </row>
    <row r="10" spans="1:67" ht="3.75" hidden="1" customHeight="1">
      <c r="A10" s="228" t="s">
        <v>430</v>
      </c>
      <c r="B10" s="229"/>
      <c r="C10" s="229"/>
      <c r="D10" s="229"/>
      <c r="E10" s="229"/>
      <c r="F10" s="230"/>
      <c r="G10" s="231"/>
      <c r="H10" s="232"/>
      <c r="I10" s="232"/>
      <c r="J10" s="161"/>
      <c r="K10" s="232"/>
      <c r="L10" s="232"/>
      <c r="M10" s="219"/>
      <c r="N10" s="219"/>
      <c r="O10" s="219"/>
      <c r="P10" s="219"/>
      <c r="R10" s="232"/>
      <c r="S10" s="232"/>
      <c r="T10" s="161"/>
      <c r="U10" s="232"/>
      <c r="V10" s="232"/>
      <c r="W10" s="219"/>
      <c r="X10" s="219"/>
      <c r="Y10" s="219"/>
      <c r="Z10" s="219"/>
      <c r="AB10" s="232"/>
      <c r="AC10" s="232"/>
      <c r="AD10" s="161"/>
      <c r="AE10" s="232"/>
      <c r="AF10" s="232"/>
      <c r="AG10" s="219"/>
      <c r="AH10" s="219"/>
      <c r="AI10" s="219"/>
      <c r="AJ10" s="219"/>
      <c r="AL10" s="232"/>
      <c r="AM10" s="232"/>
      <c r="AN10" s="161"/>
      <c r="AO10" s="232"/>
      <c r="AP10" s="232"/>
      <c r="AQ10" s="219"/>
      <c r="AR10" s="219"/>
      <c r="AS10" s="219"/>
      <c r="AT10" s="219"/>
      <c r="AV10" s="232"/>
      <c r="AW10" s="232"/>
      <c r="AX10" s="161"/>
      <c r="AY10" s="232"/>
      <c r="AZ10" s="232"/>
      <c r="BA10" s="219"/>
      <c r="BB10" s="219"/>
      <c r="BC10" s="219"/>
      <c r="BD10" s="219"/>
      <c r="BF10" s="232"/>
      <c r="BG10" s="232"/>
      <c r="BH10" s="161"/>
      <c r="BI10" s="232"/>
      <c r="BJ10" s="232"/>
      <c r="BK10" s="219"/>
      <c r="BL10" s="219"/>
      <c r="BM10" s="219"/>
      <c r="BN10" s="219"/>
      <c r="BO10" s="162"/>
    </row>
    <row r="11" spans="1:67" ht="12.25" customHeight="1">
      <c r="A11" s="192">
        <v>1</v>
      </c>
      <c r="B11" s="193"/>
      <c r="C11" s="193"/>
      <c r="D11" s="193" t="s">
        <v>436</v>
      </c>
      <c r="E11" s="194">
        <v>45323</v>
      </c>
      <c r="F11" s="195">
        <v>105</v>
      </c>
      <c r="G11" s="196">
        <v>100000</v>
      </c>
      <c r="H11" s="197"/>
      <c r="I11" s="197">
        <v>100000</v>
      </c>
      <c r="K11" s="198">
        <f t="shared" ref="K11:K70" si="0">SUM(H11:J11)</f>
        <v>100000</v>
      </c>
      <c r="L11" s="199"/>
      <c r="M11" s="200"/>
      <c r="N11" s="200">
        <v>1</v>
      </c>
      <c r="O11" s="200"/>
      <c r="P11" s="201">
        <f t="shared" ref="P11:P70" si="1">SUM(M11:O11)</f>
        <v>1</v>
      </c>
      <c r="Q11" s="162"/>
      <c r="R11" s="197"/>
      <c r="S11" s="197">
        <v>0</v>
      </c>
      <c r="U11" s="198">
        <f t="shared" ref="U11:U70" si="2">SUM(R11:T11)</f>
        <v>0</v>
      </c>
      <c r="V11" s="199"/>
      <c r="W11" s="200"/>
      <c r="X11" s="200">
        <v>0</v>
      </c>
      <c r="Y11" s="200"/>
      <c r="Z11" s="201">
        <f t="shared" ref="Z11:Z70" si="3">SUM(W11:Y11)</f>
        <v>0</v>
      </c>
      <c r="AA11" s="162"/>
      <c r="AB11" s="197"/>
      <c r="AC11" s="197">
        <v>0</v>
      </c>
      <c r="AE11" s="198">
        <f t="shared" ref="AE11:AE70" si="4">SUM(AB11:AD11)</f>
        <v>0</v>
      </c>
      <c r="AF11" s="199"/>
      <c r="AG11" s="200"/>
      <c r="AH11" s="200">
        <v>0</v>
      </c>
      <c r="AI11" s="200"/>
      <c r="AJ11" s="201">
        <f t="shared" ref="AJ11:AJ70" si="5">SUM(AG11:AI11)</f>
        <v>0</v>
      </c>
      <c r="AK11" s="162"/>
      <c r="AL11" s="197"/>
      <c r="AM11" s="197">
        <v>0</v>
      </c>
      <c r="AO11" s="198">
        <f t="shared" ref="AO11:AO70" si="6">SUM(AL11:AN11)</f>
        <v>0</v>
      </c>
      <c r="AP11" s="199"/>
      <c r="AQ11" s="200"/>
      <c r="AR11" s="200">
        <v>0</v>
      </c>
      <c r="AS11" s="200"/>
      <c r="AT11" s="201">
        <f t="shared" ref="AT11:AT70" si="7">SUM(AQ11:AS11)</f>
        <v>0</v>
      </c>
      <c r="AU11" s="162"/>
      <c r="AV11" s="197"/>
      <c r="AW11" s="197">
        <v>0</v>
      </c>
      <c r="AY11" s="198">
        <f t="shared" ref="AY11:AY70" si="8">SUM(AV11:AX11)</f>
        <v>0</v>
      </c>
      <c r="AZ11" s="199"/>
      <c r="BA11" s="200"/>
      <c r="BB11" s="200">
        <v>0</v>
      </c>
      <c r="BC11" s="200"/>
      <c r="BD11" s="201">
        <f t="shared" ref="BD11:BD70" si="9">SUM(BA11:BC11)</f>
        <v>0</v>
      </c>
      <c r="BE11" s="162"/>
      <c r="BF11" s="197"/>
      <c r="BG11" s="197">
        <v>0</v>
      </c>
      <c r="BI11" s="198">
        <f t="shared" ref="BI11:BI70" si="10">SUM(BF11:BH11)</f>
        <v>0</v>
      </c>
      <c r="BJ11" s="199"/>
      <c r="BK11" s="200"/>
      <c r="BL11" s="200">
        <v>0</v>
      </c>
      <c r="BM11" s="200"/>
      <c r="BN11" s="201">
        <f t="shared" ref="BN11:BN70" si="11">SUM(BK11:BM11)</f>
        <v>0</v>
      </c>
      <c r="BO11" s="162"/>
    </row>
    <row r="12" spans="1:67" ht="12.25" customHeight="1">
      <c r="A12" s="192">
        <v>1</v>
      </c>
      <c r="B12" s="193"/>
      <c r="C12" s="193"/>
      <c r="D12" s="193" t="s">
        <v>437</v>
      </c>
      <c r="E12" s="194">
        <v>45446</v>
      </c>
      <c r="F12" s="195">
        <v>107</v>
      </c>
      <c r="G12" s="196">
        <v>70000</v>
      </c>
      <c r="H12" s="197"/>
      <c r="I12" s="197">
        <v>31989.247311828</v>
      </c>
      <c r="K12" s="198">
        <f t="shared" si="0"/>
        <v>31989.247311828</v>
      </c>
      <c r="L12" s="199"/>
      <c r="M12" s="200"/>
      <c r="N12" s="200">
        <v>0.456989247311828</v>
      </c>
      <c r="O12" s="200"/>
      <c r="P12" s="201">
        <f t="shared" si="1"/>
        <v>0.456989247311828</v>
      </c>
      <c r="Q12" s="162"/>
      <c r="R12" s="197"/>
      <c r="S12" s="197">
        <v>0</v>
      </c>
      <c r="U12" s="198">
        <f t="shared" si="2"/>
        <v>0</v>
      </c>
      <c r="V12" s="199"/>
      <c r="W12" s="200"/>
      <c r="X12" s="200">
        <v>0</v>
      </c>
      <c r="Y12" s="200"/>
      <c r="Z12" s="201">
        <f t="shared" si="3"/>
        <v>0</v>
      </c>
      <c r="AA12" s="162"/>
      <c r="AB12" s="197"/>
      <c r="AC12" s="197">
        <v>0</v>
      </c>
      <c r="AE12" s="198">
        <f t="shared" si="4"/>
        <v>0</v>
      </c>
      <c r="AF12" s="199"/>
      <c r="AG12" s="200"/>
      <c r="AH12" s="200">
        <v>0</v>
      </c>
      <c r="AI12" s="200"/>
      <c r="AJ12" s="201">
        <f t="shared" si="5"/>
        <v>0</v>
      </c>
      <c r="AK12" s="162"/>
      <c r="AL12" s="197"/>
      <c r="AM12" s="197">
        <v>0</v>
      </c>
      <c r="AO12" s="198">
        <f t="shared" si="6"/>
        <v>0</v>
      </c>
      <c r="AP12" s="199"/>
      <c r="AQ12" s="200"/>
      <c r="AR12" s="200">
        <v>0</v>
      </c>
      <c r="AS12" s="200"/>
      <c r="AT12" s="201">
        <f t="shared" si="7"/>
        <v>0</v>
      </c>
      <c r="AU12" s="162"/>
      <c r="AV12" s="197"/>
      <c r="AW12" s="197">
        <v>0</v>
      </c>
      <c r="AY12" s="198">
        <f t="shared" si="8"/>
        <v>0</v>
      </c>
      <c r="AZ12" s="199"/>
      <c r="BA12" s="200"/>
      <c r="BB12" s="200">
        <v>0</v>
      </c>
      <c r="BC12" s="200"/>
      <c r="BD12" s="201">
        <f t="shared" si="9"/>
        <v>0</v>
      </c>
      <c r="BE12" s="162"/>
      <c r="BF12" s="197"/>
      <c r="BG12" s="197">
        <v>0</v>
      </c>
      <c r="BI12" s="198">
        <f t="shared" si="10"/>
        <v>0</v>
      </c>
      <c r="BJ12" s="199"/>
      <c r="BK12" s="200"/>
      <c r="BL12" s="200">
        <v>0</v>
      </c>
      <c r="BM12" s="200"/>
      <c r="BN12" s="201">
        <f t="shared" si="11"/>
        <v>0</v>
      </c>
      <c r="BO12" s="162"/>
    </row>
    <row r="13" spans="1:67" ht="12.25" customHeight="1">
      <c r="A13" s="192">
        <v>1</v>
      </c>
      <c r="B13" s="193"/>
      <c r="C13" s="193"/>
      <c r="D13" s="193" t="s">
        <v>437</v>
      </c>
      <c r="E13" s="194">
        <v>45673</v>
      </c>
      <c r="F13" s="195">
        <v>107</v>
      </c>
      <c r="G13" s="196">
        <v>70000</v>
      </c>
      <c r="H13" s="197"/>
      <c r="I13" s="197">
        <v>32177.419354838701</v>
      </c>
      <c r="K13" s="198">
        <f t="shared" si="0"/>
        <v>32177.419354838701</v>
      </c>
      <c r="L13" s="199"/>
      <c r="M13" s="200"/>
      <c r="N13" s="200">
        <v>0.45967741935483902</v>
      </c>
      <c r="O13" s="200"/>
      <c r="P13" s="201">
        <f t="shared" si="1"/>
        <v>0.45967741935483902</v>
      </c>
      <c r="Q13" s="162"/>
      <c r="R13" s="197"/>
      <c r="S13" s="197">
        <v>0</v>
      </c>
      <c r="U13" s="198">
        <f t="shared" si="2"/>
        <v>0</v>
      </c>
      <c r="V13" s="199"/>
      <c r="W13" s="200"/>
      <c r="X13" s="200">
        <v>0</v>
      </c>
      <c r="Y13" s="200"/>
      <c r="Z13" s="201">
        <f t="shared" si="3"/>
        <v>0</v>
      </c>
      <c r="AA13" s="162"/>
      <c r="AB13" s="197"/>
      <c r="AC13" s="197">
        <v>0</v>
      </c>
      <c r="AE13" s="198">
        <f t="shared" si="4"/>
        <v>0</v>
      </c>
      <c r="AF13" s="199"/>
      <c r="AG13" s="200"/>
      <c r="AH13" s="200">
        <v>0</v>
      </c>
      <c r="AI13" s="200"/>
      <c r="AJ13" s="201">
        <f t="shared" si="5"/>
        <v>0</v>
      </c>
      <c r="AK13" s="162"/>
      <c r="AL13" s="197"/>
      <c r="AM13" s="197">
        <v>0</v>
      </c>
      <c r="AO13" s="198">
        <f t="shared" si="6"/>
        <v>0</v>
      </c>
      <c r="AP13" s="199"/>
      <c r="AQ13" s="200"/>
      <c r="AR13" s="200">
        <v>0</v>
      </c>
      <c r="AS13" s="200"/>
      <c r="AT13" s="201">
        <f t="shared" si="7"/>
        <v>0</v>
      </c>
      <c r="AU13" s="162"/>
      <c r="AV13" s="197"/>
      <c r="AW13" s="197">
        <v>0</v>
      </c>
      <c r="AY13" s="198">
        <f t="shared" si="8"/>
        <v>0</v>
      </c>
      <c r="AZ13" s="199"/>
      <c r="BA13" s="200"/>
      <c r="BB13" s="200">
        <v>0</v>
      </c>
      <c r="BC13" s="200"/>
      <c r="BD13" s="201">
        <f t="shared" si="9"/>
        <v>0</v>
      </c>
      <c r="BE13" s="162"/>
      <c r="BF13" s="197"/>
      <c r="BG13" s="197">
        <v>0</v>
      </c>
      <c r="BI13" s="198">
        <f t="shared" si="10"/>
        <v>0</v>
      </c>
      <c r="BJ13" s="199"/>
      <c r="BK13" s="200"/>
      <c r="BL13" s="200">
        <v>0</v>
      </c>
      <c r="BM13" s="200"/>
      <c r="BN13" s="201">
        <f t="shared" si="11"/>
        <v>0</v>
      </c>
      <c r="BO13" s="162"/>
    </row>
    <row r="14" spans="1:67" ht="12.25" customHeight="1">
      <c r="A14" s="192">
        <v>1</v>
      </c>
      <c r="B14" s="193"/>
      <c r="C14" s="193"/>
      <c r="D14" s="193" t="s">
        <v>438</v>
      </c>
      <c r="E14" s="194">
        <v>45446</v>
      </c>
      <c r="F14" s="195">
        <v>107</v>
      </c>
      <c r="G14" s="196">
        <v>40000</v>
      </c>
      <c r="H14" s="197"/>
      <c r="I14" s="197">
        <v>6666.6666666666697</v>
      </c>
      <c r="K14" s="198">
        <f t="shared" si="0"/>
        <v>6666.6666666666697</v>
      </c>
      <c r="L14" s="199"/>
      <c r="M14" s="200"/>
      <c r="N14" s="200">
        <v>0.16666666666666699</v>
      </c>
      <c r="O14" s="200"/>
      <c r="P14" s="201">
        <f t="shared" si="1"/>
        <v>0.16666666666666699</v>
      </c>
      <c r="Q14" s="162"/>
      <c r="R14" s="197"/>
      <c r="S14" s="197">
        <v>0</v>
      </c>
      <c r="U14" s="198">
        <f t="shared" si="2"/>
        <v>0</v>
      </c>
      <c r="V14" s="199"/>
      <c r="W14" s="200"/>
      <c r="X14" s="200">
        <v>0</v>
      </c>
      <c r="Y14" s="200"/>
      <c r="Z14" s="201">
        <f t="shared" si="3"/>
        <v>0</v>
      </c>
      <c r="AA14" s="162"/>
      <c r="AB14" s="197"/>
      <c r="AC14" s="197">
        <v>0</v>
      </c>
      <c r="AE14" s="198">
        <f t="shared" si="4"/>
        <v>0</v>
      </c>
      <c r="AF14" s="199"/>
      <c r="AG14" s="200"/>
      <c r="AH14" s="200">
        <v>0</v>
      </c>
      <c r="AI14" s="200"/>
      <c r="AJ14" s="201">
        <f t="shared" si="5"/>
        <v>0</v>
      </c>
      <c r="AK14" s="162"/>
      <c r="AL14" s="197"/>
      <c r="AM14" s="197">
        <v>0</v>
      </c>
      <c r="AO14" s="198">
        <f t="shared" si="6"/>
        <v>0</v>
      </c>
      <c r="AP14" s="199"/>
      <c r="AQ14" s="200"/>
      <c r="AR14" s="200">
        <v>0</v>
      </c>
      <c r="AS14" s="200"/>
      <c r="AT14" s="201">
        <f t="shared" si="7"/>
        <v>0</v>
      </c>
      <c r="AU14" s="162"/>
      <c r="AV14" s="197"/>
      <c r="AW14" s="197">
        <v>0</v>
      </c>
      <c r="AY14" s="198">
        <f t="shared" si="8"/>
        <v>0</v>
      </c>
      <c r="AZ14" s="199"/>
      <c r="BA14" s="200"/>
      <c r="BB14" s="200">
        <v>0</v>
      </c>
      <c r="BC14" s="200"/>
      <c r="BD14" s="201">
        <f t="shared" si="9"/>
        <v>0</v>
      </c>
      <c r="BE14" s="162"/>
      <c r="BF14" s="197"/>
      <c r="BG14" s="197">
        <v>0</v>
      </c>
      <c r="BI14" s="198">
        <f t="shared" si="10"/>
        <v>0</v>
      </c>
      <c r="BJ14" s="199"/>
      <c r="BK14" s="200"/>
      <c r="BL14" s="200">
        <v>0</v>
      </c>
      <c r="BM14" s="200"/>
      <c r="BN14" s="201">
        <f t="shared" si="11"/>
        <v>0</v>
      </c>
      <c r="BO14" s="162"/>
    </row>
    <row r="15" spans="1:67" ht="12.25" customHeight="1">
      <c r="A15" s="192">
        <v>1</v>
      </c>
      <c r="B15" s="193"/>
      <c r="C15" s="193"/>
      <c r="D15" s="193" t="s">
        <v>438</v>
      </c>
      <c r="E15" s="194">
        <v>45628</v>
      </c>
      <c r="F15" s="195">
        <v>107</v>
      </c>
      <c r="G15" s="196">
        <v>40000</v>
      </c>
      <c r="H15" s="197"/>
      <c r="I15" s="197">
        <v>23225.806451612902</v>
      </c>
      <c r="K15" s="198">
        <f t="shared" si="0"/>
        <v>23225.806451612902</v>
      </c>
      <c r="L15" s="199"/>
      <c r="M15" s="200"/>
      <c r="N15" s="200">
        <v>0.58064516129032195</v>
      </c>
      <c r="O15" s="200"/>
      <c r="P15" s="201">
        <f t="shared" si="1"/>
        <v>0.58064516129032195</v>
      </c>
      <c r="Q15" s="162"/>
      <c r="R15" s="197"/>
      <c r="S15" s="197">
        <v>0</v>
      </c>
      <c r="U15" s="198">
        <f t="shared" si="2"/>
        <v>0</v>
      </c>
      <c r="V15" s="199"/>
      <c r="W15" s="200"/>
      <c r="X15" s="200">
        <v>0</v>
      </c>
      <c r="Y15" s="200"/>
      <c r="Z15" s="201">
        <f t="shared" si="3"/>
        <v>0</v>
      </c>
      <c r="AA15" s="162"/>
      <c r="AB15" s="197"/>
      <c r="AC15" s="197">
        <v>0</v>
      </c>
      <c r="AE15" s="198">
        <f t="shared" si="4"/>
        <v>0</v>
      </c>
      <c r="AF15" s="199"/>
      <c r="AG15" s="200"/>
      <c r="AH15" s="200">
        <v>0</v>
      </c>
      <c r="AI15" s="200"/>
      <c r="AJ15" s="201">
        <f t="shared" si="5"/>
        <v>0</v>
      </c>
      <c r="AK15" s="162"/>
      <c r="AL15" s="197"/>
      <c r="AM15" s="197">
        <v>0</v>
      </c>
      <c r="AO15" s="198">
        <f t="shared" si="6"/>
        <v>0</v>
      </c>
      <c r="AP15" s="199"/>
      <c r="AQ15" s="200"/>
      <c r="AR15" s="200">
        <v>0</v>
      </c>
      <c r="AS15" s="200"/>
      <c r="AT15" s="201">
        <f t="shared" si="7"/>
        <v>0</v>
      </c>
      <c r="AU15" s="162"/>
      <c r="AV15" s="197"/>
      <c r="AW15" s="197">
        <v>0</v>
      </c>
      <c r="AY15" s="198">
        <f t="shared" si="8"/>
        <v>0</v>
      </c>
      <c r="AZ15" s="199"/>
      <c r="BA15" s="200"/>
      <c r="BB15" s="200">
        <v>0</v>
      </c>
      <c r="BC15" s="200"/>
      <c r="BD15" s="201">
        <f t="shared" si="9"/>
        <v>0</v>
      </c>
      <c r="BE15" s="162"/>
      <c r="BF15" s="197"/>
      <c r="BG15" s="197">
        <v>0</v>
      </c>
      <c r="BI15" s="198">
        <f t="shared" si="10"/>
        <v>0</v>
      </c>
      <c r="BJ15" s="199"/>
      <c r="BK15" s="200"/>
      <c r="BL15" s="200">
        <v>0</v>
      </c>
      <c r="BM15" s="200"/>
      <c r="BN15" s="201">
        <f t="shared" si="11"/>
        <v>0</v>
      </c>
      <c r="BO15" s="162"/>
    </row>
    <row r="16" spans="1:67" ht="12.25" customHeight="1">
      <c r="A16" s="192"/>
      <c r="B16" s="193"/>
      <c r="C16" s="193"/>
      <c r="D16" s="193"/>
      <c r="E16" s="194"/>
      <c r="F16" s="195"/>
      <c r="G16" s="196">
        <v>0</v>
      </c>
      <c r="H16" s="197"/>
      <c r="I16" s="197">
        <v>0</v>
      </c>
      <c r="K16" s="198">
        <f t="shared" si="0"/>
        <v>0</v>
      </c>
      <c r="L16" s="199"/>
      <c r="M16" s="200"/>
      <c r="N16" s="200">
        <v>0</v>
      </c>
      <c r="O16" s="200"/>
      <c r="P16" s="201">
        <f t="shared" si="1"/>
        <v>0</v>
      </c>
      <c r="Q16" s="162"/>
      <c r="R16" s="197"/>
      <c r="S16" s="197">
        <v>0</v>
      </c>
      <c r="U16" s="198">
        <f t="shared" si="2"/>
        <v>0</v>
      </c>
      <c r="V16" s="199"/>
      <c r="W16" s="200"/>
      <c r="X16" s="200">
        <v>0</v>
      </c>
      <c r="Y16" s="200"/>
      <c r="Z16" s="201">
        <f t="shared" si="3"/>
        <v>0</v>
      </c>
      <c r="AA16" s="162"/>
      <c r="AB16" s="197"/>
      <c r="AC16" s="197">
        <v>0</v>
      </c>
      <c r="AE16" s="198">
        <f t="shared" si="4"/>
        <v>0</v>
      </c>
      <c r="AF16" s="199"/>
      <c r="AG16" s="200"/>
      <c r="AH16" s="200">
        <v>0</v>
      </c>
      <c r="AI16" s="200"/>
      <c r="AJ16" s="201">
        <f t="shared" si="5"/>
        <v>0</v>
      </c>
      <c r="AK16" s="162"/>
      <c r="AL16" s="197"/>
      <c r="AM16" s="197">
        <v>0</v>
      </c>
      <c r="AO16" s="198">
        <f t="shared" si="6"/>
        <v>0</v>
      </c>
      <c r="AP16" s="199"/>
      <c r="AQ16" s="200"/>
      <c r="AR16" s="200">
        <v>0</v>
      </c>
      <c r="AS16" s="200"/>
      <c r="AT16" s="201">
        <f t="shared" si="7"/>
        <v>0</v>
      </c>
      <c r="AU16" s="162"/>
      <c r="AV16" s="197"/>
      <c r="AW16" s="197">
        <v>0</v>
      </c>
      <c r="AY16" s="198">
        <f t="shared" si="8"/>
        <v>0</v>
      </c>
      <c r="AZ16" s="199"/>
      <c r="BA16" s="200"/>
      <c r="BB16" s="200">
        <v>0</v>
      </c>
      <c r="BC16" s="200"/>
      <c r="BD16" s="201">
        <f t="shared" si="9"/>
        <v>0</v>
      </c>
      <c r="BE16" s="162"/>
      <c r="BF16" s="197"/>
      <c r="BG16" s="197">
        <v>0</v>
      </c>
      <c r="BI16" s="198">
        <f t="shared" si="10"/>
        <v>0</v>
      </c>
      <c r="BJ16" s="199"/>
      <c r="BK16" s="200"/>
      <c r="BL16" s="200">
        <v>0</v>
      </c>
      <c r="BM16" s="200"/>
      <c r="BN16" s="201">
        <f t="shared" si="11"/>
        <v>0</v>
      </c>
      <c r="BO16" s="162"/>
    </row>
    <row r="17" spans="1:67" ht="12.25" customHeight="1">
      <c r="A17" s="192">
        <v>1</v>
      </c>
      <c r="B17" s="193"/>
      <c r="C17" s="193"/>
      <c r="D17" s="193" t="s">
        <v>436</v>
      </c>
      <c r="E17" s="194">
        <v>45839</v>
      </c>
      <c r="F17" s="195">
        <v>104</v>
      </c>
      <c r="G17" s="196"/>
      <c r="H17" s="197"/>
      <c r="I17" s="197">
        <v>0</v>
      </c>
      <c r="K17" s="198">
        <f t="shared" si="0"/>
        <v>0</v>
      </c>
      <c r="L17" s="199"/>
      <c r="M17" s="200"/>
      <c r="N17" s="200">
        <v>0</v>
      </c>
      <c r="O17" s="200"/>
      <c r="P17" s="201">
        <f t="shared" si="1"/>
        <v>0</v>
      </c>
      <c r="Q17" s="162"/>
      <c r="R17" s="197"/>
      <c r="S17" s="321">
        <v>100000</v>
      </c>
      <c r="U17" s="198">
        <f t="shared" si="2"/>
        <v>100000</v>
      </c>
      <c r="V17" s="199"/>
      <c r="W17" s="200"/>
      <c r="X17" s="200">
        <v>1</v>
      </c>
      <c r="Y17" s="200"/>
      <c r="Z17" s="201">
        <f t="shared" si="3"/>
        <v>1</v>
      </c>
      <c r="AA17" s="162"/>
      <c r="AB17" s="197"/>
      <c r="AC17" s="197">
        <v>103000</v>
      </c>
      <c r="AE17" s="198">
        <f t="shared" si="4"/>
        <v>103000</v>
      </c>
      <c r="AF17" s="199"/>
      <c r="AG17" s="200"/>
      <c r="AH17" s="200">
        <v>1</v>
      </c>
      <c r="AI17" s="200"/>
      <c r="AJ17" s="201">
        <f t="shared" si="5"/>
        <v>1</v>
      </c>
      <c r="AK17" s="162"/>
      <c r="AL17" s="197"/>
      <c r="AM17" s="197">
        <v>106090</v>
      </c>
      <c r="AO17" s="198">
        <f t="shared" si="6"/>
        <v>106090</v>
      </c>
      <c r="AP17" s="199"/>
      <c r="AQ17" s="200"/>
      <c r="AR17" s="200">
        <v>1</v>
      </c>
      <c r="AS17" s="200"/>
      <c r="AT17" s="201">
        <f t="shared" si="7"/>
        <v>1</v>
      </c>
      <c r="AU17" s="162"/>
      <c r="AV17" s="197"/>
      <c r="AW17" s="197">
        <v>109272.7</v>
      </c>
      <c r="AY17" s="198">
        <f t="shared" si="8"/>
        <v>109272.7</v>
      </c>
      <c r="AZ17" s="199"/>
      <c r="BA17" s="200"/>
      <c r="BB17" s="200">
        <v>1</v>
      </c>
      <c r="BC17" s="200"/>
      <c r="BD17" s="201">
        <f t="shared" si="9"/>
        <v>1</v>
      </c>
      <c r="BE17" s="162"/>
      <c r="BF17" s="197"/>
      <c r="BG17" s="197">
        <v>112550.88099999999</v>
      </c>
      <c r="BI17" s="198">
        <f t="shared" si="10"/>
        <v>112550.88099999999</v>
      </c>
      <c r="BJ17" s="199"/>
      <c r="BK17" s="200"/>
      <c r="BL17" s="200">
        <v>1</v>
      </c>
      <c r="BM17" s="200"/>
      <c r="BN17" s="201">
        <f t="shared" si="11"/>
        <v>1</v>
      </c>
      <c r="BO17" s="162"/>
    </row>
    <row r="18" spans="1:67" ht="12.25" customHeight="1">
      <c r="A18" s="192">
        <v>1</v>
      </c>
      <c r="B18" s="193"/>
      <c r="C18" s="193"/>
      <c r="D18" s="193" t="s">
        <v>439</v>
      </c>
      <c r="E18" s="194">
        <v>45839</v>
      </c>
      <c r="F18" s="195">
        <v>107</v>
      </c>
      <c r="G18" s="196"/>
      <c r="H18" s="197"/>
      <c r="I18" s="197">
        <v>0</v>
      </c>
      <c r="K18" s="198">
        <f t="shared" si="0"/>
        <v>0</v>
      </c>
      <c r="L18" s="199"/>
      <c r="M18" s="200"/>
      <c r="N18" s="200">
        <v>0</v>
      </c>
      <c r="O18" s="200"/>
      <c r="P18" s="201">
        <f t="shared" si="1"/>
        <v>0</v>
      </c>
      <c r="Q18" s="162"/>
      <c r="R18" s="197"/>
      <c r="S18" s="321">
        <v>70000</v>
      </c>
      <c r="U18" s="198">
        <f t="shared" si="2"/>
        <v>70000</v>
      </c>
      <c r="V18" s="199"/>
      <c r="W18" s="200"/>
      <c r="X18" s="200">
        <v>1</v>
      </c>
      <c r="Y18" s="200"/>
      <c r="Z18" s="201">
        <f t="shared" si="3"/>
        <v>1</v>
      </c>
      <c r="AA18" s="162"/>
      <c r="AB18" s="197"/>
      <c r="AC18" s="197">
        <v>72100</v>
      </c>
      <c r="AE18" s="198">
        <f t="shared" si="4"/>
        <v>72100</v>
      </c>
      <c r="AF18" s="199"/>
      <c r="AG18" s="200"/>
      <c r="AH18" s="200">
        <v>1</v>
      </c>
      <c r="AI18" s="200"/>
      <c r="AJ18" s="201">
        <f t="shared" si="5"/>
        <v>1</v>
      </c>
      <c r="AK18" s="162"/>
      <c r="AL18" s="197"/>
      <c r="AM18" s="197">
        <v>74263</v>
      </c>
      <c r="AO18" s="198">
        <f t="shared" si="6"/>
        <v>74263</v>
      </c>
      <c r="AP18" s="199"/>
      <c r="AQ18" s="200"/>
      <c r="AR18" s="200">
        <v>1</v>
      </c>
      <c r="AS18" s="200"/>
      <c r="AT18" s="201">
        <f t="shared" si="7"/>
        <v>1</v>
      </c>
      <c r="AU18" s="162"/>
      <c r="AV18" s="197"/>
      <c r="AW18" s="197">
        <v>76490.89</v>
      </c>
      <c r="AY18" s="198">
        <f t="shared" si="8"/>
        <v>76490.89</v>
      </c>
      <c r="AZ18" s="199"/>
      <c r="BA18" s="200"/>
      <c r="BB18" s="200">
        <v>1</v>
      </c>
      <c r="BC18" s="200"/>
      <c r="BD18" s="201">
        <f t="shared" si="9"/>
        <v>1</v>
      </c>
      <c r="BE18" s="162"/>
      <c r="BF18" s="197"/>
      <c r="BG18" s="197">
        <v>78785.616699999999</v>
      </c>
      <c r="BI18" s="198">
        <f t="shared" si="10"/>
        <v>78785.616699999999</v>
      </c>
      <c r="BJ18" s="199"/>
      <c r="BK18" s="200"/>
      <c r="BL18" s="200">
        <v>1</v>
      </c>
      <c r="BM18" s="200"/>
      <c r="BN18" s="201">
        <f t="shared" si="11"/>
        <v>1</v>
      </c>
      <c r="BO18" s="162"/>
    </row>
    <row r="19" spans="1:67" ht="12.25" customHeight="1">
      <c r="A19" s="192">
        <v>1</v>
      </c>
      <c r="B19" s="193"/>
      <c r="C19" s="193"/>
      <c r="D19" s="193" t="s">
        <v>438</v>
      </c>
      <c r="E19" s="194">
        <v>45839</v>
      </c>
      <c r="F19" s="195">
        <v>107</v>
      </c>
      <c r="G19" s="196"/>
      <c r="H19" s="197"/>
      <c r="I19" s="197">
        <v>0</v>
      </c>
      <c r="K19" s="198">
        <f t="shared" si="0"/>
        <v>0</v>
      </c>
      <c r="L19" s="199"/>
      <c r="M19" s="200"/>
      <c r="N19" s="200">
        <v>0</v>
      </c>
      <c r="O19" s="200"/>
      <c r="P19" s="201">
        <f t="shared" si="1"/>
        <v>0</v>
      </c>
      <c r="Q19" s="162"/>
      <c r="R19" s="197"/>
      <c r="S19" s="321">
        <v>40000</v>
      </c>
      <c r="U19" s="198">
        <f t="shared" si="2"/>
        <v>40000</v>
      </c>
      <c r="V19" s="199"/>
      <c r="W19" s="200"/>
      <c r="X19" s="200">
        <v>1</v>
      </c>
      <c r="Y19" s="200"/>
      <c r="Z19" s="201">
        <f t="shared" si="3"/>
        <v>1</v>
      </c>
      <c r="AA19" s="162"/>
      <c r="AB19" s="197"/>
      <c r="AC19" s="197">
        <v>41200</v>
      </c>
      <c r="AE19" s="198">
        <f t="shared" si="4"/>
        <v>41200</v>
      </c>
      <c r="AF19" s="199"/>
      <c r="AG19" s="200"/>
      <c r="AH19" s="200">
        <v>1</v>
      </c>
      <c r="AI19" s="200"/>
      <c r="AJ19" s="201">
        <f t="shared" si="5"/>
        <v>1</v>
      </c>
      <c r="AK19" s="162"/>
      <c r="AL19" s="197"/>
      <c r="AM19" s="197">
        <v>42436</v>
      </c>
      <c r="AO19" s="198">
        <f t="shared" si="6"/>
        <v>42436</v>
      </c>
      <c r="AP19" s="199"/>
      <c r="AQ19" s="200"/>
      <c r="AR19" s="200">
        <v>1</v>
      </c>
      <c r="AS19" s="200"/>
      <c r="AT19" s="201">
        <f t="shared" si="7"/>
        <v>1</v>
      </c>
      <c r="AU19" s="162"/>
      <c r="AV19" s="197"/>
      <c r="AW19" s="197">
        <v>43709.08</v>
      </c>
      <c r="AY19" s="198">
        <f t="shared" si="8"/>
        <v>43709.08</v>
      </c>
      <c r="AZ19" s="199"/>
      <c r="BA19" s="200"/>
      <c r="BB19" s="200">
        <v>1</v>
      </c>
      <c r="BC19" s="200"/>
      <c r="BD19" s="201">
        <f t="shared" si="9"/>
        <v>1</v>
      </c>
      <c r="BE19" s="162"/>
      <c r="BF19" s="197"/>
      <c r="BG19" s="197">
        <v>45020.352400000003</v>
      </c>
      <c r="BI19" s="198">
        <f t="shared" si="10"/>
        <v>45020.352400000003</v>
      </c>
      <c r="BJ19" s="199"/>
      <c r="BK19" s="200"/>
      <c r="BL19" s="200">
        <v>1</v>
      </c>
      <c r="BM19" s="200"/>
      <c r="BN19" s="201">
        <f t="shared" si="11"/>
        <v>1</v>
      </c>
      <c r="BO19" s="162"/>
    </row>
    <row r="20" spans="1:67" ht="12.25" customHeight="1">
      <c r="A20" s="192">
        <v>6</v>
      </c>
      <c r="B20" s="193"/>
      <c r="C20" s="193"/>
      <c r="D20" s="193" t="s">
        <v>440</v>
      </c>
      <c r="E20" s="194">
        <v>45839</v>
      </c>
      <c r="F20" s="195">
        <v>101</v>
      </c>
      <c r="G20" s="196"/>
      <c r="H20" s="197"/>
      <c r="I20" s="197">
        <v>0</v>
      </c>
      <c r="K20" s="198">
        <f t="shared" si="0"/>
        <v>0</v>
      </c>
      <c r="L20" s="199"/>
      <c r="M20" s="200"/>
      <c r="N20" s="200">
        <v>0</v>
      </c>
      <c r="O20" s="200"/>
      <c r="P20" s="201">
        <f t="shared" si="1"/>
        <v>0</v>
      </c>
      <c r="Q20" s="162"/>
      <c r="R20" s="197"/>
      <c r="S20" s="321">
        <v>330000</v>
      </c>
      <c r="U20" s="198">
        <f t="shared" si="2"/>
        <v>330000</v>
      </c>
      <c r="V20" s="199"/>
      <c r="W20" s="200"/>
      <c r="X20" s="200">
        <v>6</v>
      </c>
      <c r="Y20" s="200"/>
      <c r="Z20" s="201">
        <f t="shared" si="3"/>
        <v>6</v>
      </c>
      <c r="AA20" s="162"/>
      <c r="AB20" s="197"/>
      <c r="AC20" s="197">
        <v>339900</v>
      </c>
      <c r="AE20" s="198">
        <f t="shared" si="4"/>
        <v>339900</v>
      </c>
      <c r="AF20" s="199"/>
      <c r="AG20" s="200"/>
      <c r="AH20" s="200">
        <v>6</v>
      </c>
      <c r="AI20" s="200"/>
      <c r="AJ20" s="201">
        <f t="shared" si="5"/>
        <v>6</v>
      </c>
      <c r="AK20" s="162"/>
      <c r="AL20" s="197"/>
      <c r="AM20" s="197">
        <v>350097</v>
      </c>
      <c r="AO20" s="198">
        <f t="shared" si="6"/>
        <v>350097</v>
      </c>
      <c r="AP20" s="199"/>
      <c r="AQ20" s="200"/>
      <c r="AR20" s="200">
        <v>6</v>
      </c>
      <c r="AS20" s="200"/>
      <c r="AT20" s="201">
        <f t="shared" si="7"/>
        <v>6</v>
      </c>
      <c r="AU20" s="162"/>
      <c r="AV20" s="197"/>
      <c r="AW20" s="197">
        <v>360599.91</v>
      </c>
      <c r="AY20" s="198">
        <f t="shared" si="8"/>
        <v>360599.91</v>
      </c>
      <c r="AZ20" s="199"/>
      <c r="BA20" s="200"/>
      <c r="BB20" s="200">
        <v>6</v>
      </c>
      <c r="BC20" s="200"/>
      <c r="BD20" s="201">
        <f t="shared" si="9"/>
        <v>6</v>
      </c>
      <c r="BE20" s="162"/>
      <c r="BF20" s="197"/>
      <c r="BG20" s="197">
        <v>371417.90730000002</v>
      </c>
      <c r="BI20" s="198">
        <f t="shared" si="10"/>
        <v>371417.90730000002</v>
      </c>
      <c r="BJ20" s="199"/>
      <c r="BK20" s="200"/>
      <c r="BL20" s="200">
        <v>6</v>
      </c>
      <c r="BM20" s="200"/>
      <c r="BN20" s="201">
        <f t="shared" si="11"/>
        <v>6</v>
      </c>
      <c r="BO20" s="162"/>
    </row>
    <row r="21" spans="1:67" ht="12.25" customHeight="1">
      <c r="A21" s="192">
        <v>1</v>
      </c>
      <c r="B21" s="193"/>
      <c r="C21" s="193"/>
      <c r="D21" s="193" t="s">
        <v>442</v>
      </c>
      <c r="E21" s="194">
        <v>45839</v>
      </c>
      <c r="F21" s="195">
        <v>101</v>
      </c>
      <c r="G21" s="196"/>
      <c r="H21" s="197"/>
      <c r="I21" s="197">
        <v>0</v>
      </c>
      <c r="K21" s="198">
        <f t="shared" si="0"/>
        <v>0</v>
      </c>
      <c r="L21" s="199"/>
      <c r="M21" s="200"/>
      <c r="N21" s="200">
        <v>0</v>
      </c>
      <c r="O21" s="200"/>
      <c r="P21" s="201">
        <f t="shared" si="1"/>
        <v>0</v>
      </c>
      <c r="Q21" s="162"/>
      <c r="R21" s="197"/>
      <c r="S21" s="321">
        <v>60000</v>
      </c>
      <c r="U21" s="198">
        <f t="shared" si="2"/>
        <v>60000</v>
      </c>
      <c r="V21" s="199"/>
      <c r="W21" s="200"/>
      <c r="X21" s="200">
        <v>1</v>
      </c>
      <c r="Y21" s="200"/>
      <c r="Z21" s="201">
        <f t="shared" si="3"/>
        <v>1</v>
      </c>
      <c r="AA21" s="162"/>
      <c r="AB21" s="197"/>
      <c r="AC21" s="197">
        <v>61800</v>
      </c>
      <c r="AE21" s="198">
        <f t="shared" si="4"/>
        <v>61800</v>
      </c>
      <c r="AF21" s="199"/>
      <c r="AG21" s="200"/>
      <c r="AH21" s="200">
        <v>1</v>
      </c>
      <c r="AI21" s="200"/>
      <c r="AJ21" s="201">
        <f t="shared" si="5"/>
        <v>1</v>
      </c>
      <c r="AK21" s="162"/>
      <c r="AL21" s="197"/>
      <c r="AM21" s="197">
        <v>63654</v>
      </c>
      <c r="AO21" s="198">
        <f t="shared" si="6"/>
        <v>63654</v>
      </c>
      <c r="AP21" s="199"/>
      <c r="AQ21" s="200"/>
      <c r="AR21" s="200">
        <v>1</v>
      </c>
      <c r="AS21" s="200"/>
      <c r="AT21" s="201">
        <f t="shared" si="7"/>
        <v>1</v>
      </c>
      <c r="AU21" s="162"/>
      <c r="AV21" s="197"/>
      <c r="AW21" s="197">
        <v>65563.62</v>
      </c>
      <c r="AY21" s="198">
        <f t="shared" si="8"/>
        <v>65563.62</v>
      </c>
      <c r="AZ21" s="199"/>
      <c r="BA21" s="200"/>
      <c r="BB21" s="200">
        <v>1</v>
      </c>
      <c r="BC21" s="200"/>
      <c r="BD21" s="201">
        <f t="shared" si="9"/>
        <v>1</v>
      </c>
      <c r="BE21" s="162"/>
      <c r="BF21" s="197"/>
      <c r="BG21" s="197">
        <v>67530.528600000005</v>
      </c>
      <c r="BI21" s="198">
        <f t="shared" si="10"/>
        <v>67530.528600000005</v>
      </c>
      <c r="BJ21" s="199"/>
      <c r="BK21" s="200"/>
      <c r="BL21" s="200">
        <v>1</v>
      </c>
      <c r="BM21" s="200"/>
      <c r="BN21" s="201">
        <f t="shared" si="11"/>
        <v>1</v>
      </c>
      <c r="BO21" s="162"/>
    </row>
    <row r="22" spans="1:67" ht="12.25" hidden="1" customHeight="1">
      <c r="A22" s="192"/>
      <c r="B22" s="193"/>
      <c r="C22" s="193"/>
      <c r="D22" s="193"/>
      <c r="E22" s="194"/>
      <c r="F22" s="195"/>
      <c r="G22" s="196"/>
      <c r="H22" s="197"/>
      <c r="I22" s="197">
        <v>0</v>
      </c>
      <c r="K22" s="198">
        <f t="shared" si="0"/>
        <v>0</v>
      </c>
      <c r="L22" s="199"/>
      <c r="M22" s="200"/>
      <c r="N22" s="200">
        <v>0</v>
      </c>
      <c r="O22" s="200"/>
      <c r="P22" s="201">
        <f t="shared" si="1"/>
        <v>0</v>
      </c>
      <c r="Q22" s="162"/>
      <c r="R22" s="197"/>
      <c r="S22" s="197">
        <v>0</v>
      </c>
      <c r="U22" s="198">
        <f t="shared" si="2"/>
        <v>0</v>
      </c>
      <c r="V22" s="199"/>
      <c r="W22" s="200"/>
      <c r="X22" s="200">
        <v>0</v>
      </c>
      <c r="Y22" s="200"/>
      <c r="Z22" s="201">
        <f t="shared" si="3"/>
        <v>0</v>
      </c>
      <c r="AA22" s="162"/>
      <c r="AB22" s="197"/>
      <c r="AC22" s="197">
        <v>0</v>
      </c>
      <c r="AE22" s="198">
        <f t="shared" si="4"/>
        <v>0</v>
      </c>
      <c r="AF22" s="199"/>
      <c r="AG22" s="200"/>
      <c r="AH22" s="200">
        <v>0</v>
      </c>
      <c r="AI22" s="200"/>
      <c r="AJ22" s="201">
        <f t="shared" si="5"/>
        <v>0</v>
      </c>
      <c r="AK22" s="162"/>
      <c r="AL22" s="197"/>
      <c r="AM22" s="197">
        <v>0</v>
      </c>
      <c r="AO22" s="198">
        <f t="shared" si="6"/>
        <v>0</v>
      </c>
      <c r="AP22" s="199"/>
      <c r="AQ22" s="200"/>
      <c r="AR22" s="200">
        <v>0</v>
      </c>
      <c r="AS22" s="200"/>
      <c r="AT22" s="201">
        <f t="shared" si="7"/>
        <v>0</v>
      </c>
      <c r="AU22" s="162"/>
      <c r="AV22" s="197"/>
      <c r="AW22" s="197">
        <v>0</v>
      </c>
      <c r="AY22" s="198">
        <f t="shared" si="8"/>
        <v>0</v>
      </c>
      <c r="AZ22" s="199"/>
      <c r="BA22" s="200"/>
      <c r="BB22" s="200">
        <v>0</v>
      </c>
      <c r="BC22" s="200"/>
      <c r="BD22" s="201">
        <f t="shared" si="9"/>
        <v>0</v>
      </c>
      <c r="BE22" s="162"/>
      <c r="BF22" s="197"/>
      <c r="BG22" s="197">
        <v>0</v>
      </c>
      <c r="BI22" s="198">
        <f t="shared" si="10"/>
        <v>0</v>
      </c>
      <c r="BJ22" s="199"/>
      <c r="BK22" s="200"/>
      <c r="BL22" s="200">
        <v>0</v>
      </c>
      <c r="BM22" s="200"/>
      <c r="BN22" s="201">
        <f t="shared" si="11"/>
        <v>0</v>
      </c>
      <c r="BO22" s="162"/>
    </row>
    <row r="23" spans="1:67" ht="12.25" hidden="1" customHeight="1">
      <c r="A23" s="192"/>
      <c r="B23" s="193" t="s">
        <v>443</v>
      </c>
      <c r="C23" s="193"/>
      <c r="D23" s="193"/>
      <c r="E23" s="194"/>
      <c r="F23" s="195"/>
      <c r="G23" s="196"/>
      <c r="H23" s="197"/>
      <c r="I23" s="197">
        <v>0</v>
      </c>
      <c r="K23" s="198">
        <f t="shared" si="0"/>
        <v>0</v>
      </c>
      <c r="L23" s="199"/>
      <c r="M23" s="200"/>
      <c r="N23" s="200">
        <v>0</v>
      </c>
      <c r="O23" s="200"/>
      <c r="P23" s="201">
        <f t="shared" si="1"/>
        <v>0</v>
      </c>
      <c r="Q23" s="162"/>
      <c r="R23" s="197"/>
      <c r="S23" s="197">
        <v>0</v>
      </c>
      <c r="U23" s="198">
        <f t="shared" si="2"/>
        <v>0</v>
      </c>
      <c r="V23" s="199"/>
      <c r="W23" s="200"/>
      <c r="X23" s="200">
        <v>0</v>
      </c>
      <c r="Y23" s="200"/>
      <c r="Z23" s="201">
        <f t="shared" si="3"/>
        <v>0</v>
      </c>
      <c r="AA23" s="162"/>
      <c r="AB23" s="197"/>
      <c r="AC23" s="197">
        <v>0</v>
      </c>
      <c r="AE23" s="198">
        <f t="shared" si="4"/>
        <v>0</v>
      </c>
      <c r="AF23" s="199"/>
      <c r="AG23" s="200"/>
      <c r="AH23" s="200">
        <v>0</v>
      </c>
      <c r="AI23" s="200"/>
      <c r="AJ23" s="201">
        <f t="shared" si="5"/>
        <v>0</v>
      </c>
      <c r="AK23" s="162"/>
      <c r="AL23" s="197"/>
      <c r="AM23" s="197">
        <v>0</v>
      </c>
      <c r="AO23" s="198">
        <f t="shared" si="6"/>
        <v>0</v>
      </c>
      <c r="AP23" s="199"/>
      <c r="AQ23" s="200"/>
      <c r="AR23" s="200">
        <v>0</v>
      </c>
      <c r="AS23" s="200"/>
      <c r="AT23" s="201">
        <f t="shared" si="7"/>
        <v>0</v>
      </c>
      <c r="AU23" s="162"/>
      <c r="AV23" s="197"/>
      <c r="AW23" s="197">
        <v>0</v>
      </c>
      <c r="AY23" s="198">
        <f t="shared" si="8"/>
        <v>0</v>
      </c>
      <c r="AZ23" s="199"/>
      <c r="BA23" s="200"/>
      <c r="BB23" s="200">
        <v>0</v>
      </c>
      <c r="BC23" s="200"/>
      <c r="BD23" s="201">
        <f t="shared" si="9"/>
        <v>0</v>
      </c>
      <c r="BE23" s="162"/>
      <c r="BF23" s="197"/>
      <c r="BG23" s="197">
        <v>0</v>
      </c>
      <c r="BI23" s="198">
        <f t="shared" si="10"/>
        <v>0</v>
      </c>
      <c r="BJ23" s="199"/>
      <c r="BK23" s="200"/>
      <c r="BL23" s="200">
        <v>0</v>
      </c>
      <c r="BM23" s="200"/>
      <c r="BN23" s="201">
        <f t="shared" si="11"/>
        <v>0</v>
      </c>
      <c r="BO23" s="162"/>
    </row>
    <row r="24" spans="1:67" ht="12.25" hidden="1" customHeight="1">
      <c r="A24" s="192">
        <v>0</v>
      </c>
      <c r="B24" s="193" t="s">
        <v>441</v>
      </c>
      <c r="C24" s="193"/>
      <c r="D24" s="193" t="s">
        <v>444</v>
      </c>
      <c r="E24" s="194">
        <v>45839</v>
      </c>
      <c r="F24" s="195">
        <v>101</v>
      </c>
      <c r="G24" s="196"/>
      <c r="H24" s="197"/>
      <c r="I24" s="197">
        <v>0</v>
      </c>
      <c r="K24" s="198">
        <f t="shared" si="0"/>
        <v>0</v>
      </c>
      <c r="L24" s="199"/>
      <c r="M24" s="200"/>
      <c r="N24" s="200">
        <v>0</v>
      </c>
      <c r="O24" s="200"/>
      <c r="P24" s="201">
        <f t="shared" si="1"/>
        <v>0</v>
      </c>
      <c r="Q24" s="162"/>
      <c r="R24" s="197"/>
      <c r="S24" s="197">
        <v>0</v>
      </c>
      <c r="U24" s="198">
        <f t="shared" si="2"/>
        <v>0</v>
      </c>
      <c r="V24" s="199"/>
      <c r="W24" s="200"/>
      <c r="X24" s="200">
        <v>0</v>
      </c>
      <c r="Y24" s="200"/>
      <c r="Z24" s="201">
        <f t="shared" si="3"/>
        <v>0</v>
      </c>
      <c r="AA24" s="162"/>
      <c r="AB24" s="197"/>
      <c r="AC24" s="197">
        <v>0</v>
      </c>
      <c r="AE24" s="198">
        <f t="shared" si="4"/>
        <v>0</v>
      </c>
      <c r="AF24" s="199"/>
      <c r="AG24" s="200"/>
      <c r="AH24" s="200">
        <v>0</v>
      </c>
      <c r="AI24" s="200"/>
      <c r="AJ24" s="201">
        <f t="shared" si="5"/>
        <v>0</v>
      </c>
      <c r="AK24" s="162"/>
      <c r="AL24" s="197"/>
      <c r="AM24" s="197">
        <v>0</v>
      </c>
      <c r="AO24" s="198">
        <f t="shared" si="6"/>
        <v>0</v>
      </c>
      <c r="AP24" s="199"/>
      <c r="AQ24" s="200"/>
      <c r="AR24" s="200">
        <v>0</v>
      </c>
      <c r="AS24" s="200"/>
      <c r="AT24" s="201">
        <f t="shared" si="7"/>
        <v>0</v>
      </c>
      <c r="AU24" s="162"/>
      <c r="AV24" s="197"/>
      <c r="AW24" s="197">
        <v>0</v>
      </c>
      <c r="AY24" s="198">
        <f t="shared" si="8"/>
        <v>0</v>
      </c>
      <c r="AZ24" s="199"/>
      <c r="BA24" s="200"/>
      <c r="BB24" s="200">
        <v>0</v>
      </c>
      <c r="BC24" s="200"/>
      <c r="BD24" s="201">
        <f t="shared" si="9"/>
        <v>0</v>
      </c>
      <c r="BE24" s="162"/>
      <c r="BF24" s="197"/>
      <c r="BG24" s="197">
        <v>0</v>
      </c>
      <c r="BI24" s="198">
        <f t="shared" si="10"/>
        <v>0</v>
      </c>
      <c r="BJ24" s="199"/>
      <c r="BK24" s="200"/>
      <c r="BL24" s="200">
        <v>0</v>
      </c>
      <c r="BM24" s="200"/>
      <c r="BN24" s="201">
        <f t="shared" si="11"/>
        <v>0</v>
      </c>
      <c r="BO24" s="162"/>
    </row>
    <row r="25" spans="1:67" ht="12.25" hidden="1" customHeight="1">
      <c r="A25" s="192">
        <v>0</v>
      </c>
      <c r="B25" s="193" t="s">
        <v>441</v>
      </c>
      <c r="C25" s="193"/>
      <c r="D25" s="193" t="s">
        <v>445</v>
      </c>
      <c r="E25" s="194">
        <v>45839</v>
      </c>
      <c r="F25" s="195">
        <v>105</v>
      </c>
      <c r="G25" s="196"/>
      <c r="H25" s="197"/>
      <c r="I25" s="197">
        <v>0</v>
      </c>
      <c r="K25" s="198">
        <f t="shared" si="0"/>
        <v>0</v>
      </c>
      <c r="L25" s="199"/>
      <c r="M25" s="200"/>
      <c r="N25" s="200">
        <v>0</v>
      </c>
      <c r="O25" s="200"/>
      <c r="P25" s="201">
        <f t="shared" si="1"/>
        <v>0</v>
      </c>
      <c r="Q25" s="162"/>
      <c r="R25" s="197"/>
      <c r="S25" s="197">
        <v>0</v>
      </c>
      <c r="U25" s="198">
        <f t="shared" si="2"/>
        <v>0</v>
      </c>
      <c r="V25" s="199"/>
      <c r="W25" s="200"/>
      <c r="X25" s="200">
        <v>0</v>
      </c>
      <c r="Y25" s="200"/>
      <c r="Z25" s="201">
        <f t="shared" si="3"/>
        <v>0</v>
      </c>
      <c r="AA25" s="162"/>
      <c r="AB25" s="197"/>
      <c r="AC25" s="197">
        <v>0</v>
      </c>
      <c r="AE25" s="198">
        <f t="shared" si="4"/>
        <v>0</v>
      </c>
      <c r="AF25" s="199"/>
      <c r="AG25" s="200"/>
      <c r="AH25" s="200">
        <v>0</v>
      </c>
      <c r="AI25" s="200"/>
      <c r="AJ25" s="201">
        <f t="shared" si="5"/>
        <v>0</v>
      </c>
      <c r="AK25" s="162"/>
      <c r="AL25" s="197"/>
      <c r="AM25" s="197">
        <v>0</v>
      </c>
      <c r="AO25" s="198">
        <f t="shared" si="6"/>
        <v>0</v>
      </c>
      <c r="AP25" s="199"/>
      <c r="AQ25" s="200"/>
      <c r="AR25" s="200">
        <v>0</v>
      </c>
      <c r="AS25" s="200"/>
      <c r="AT25" s="201">
        <f t="shared" si="7"/>
        <v>0</v>
      </c>
      <c r="AU25" s="162"/>
      <c r="AV25" s="197"/>
      <c r="AW25" s="197">
        <v>0</v>
      </c>
      <c r="AY25" s="198">
        <f t="shared" si="8"/>
        <v>0</v>
      </c>
      <c r="AZ25" s="199"/>
      <c r="BA25" s="200"/>
      <c r="BB25" s="200">
        <v>0</v>
      </c>
      <c r="BC25" s="200"/>
      <c r="BD25" s="201">
        <f t="shared" si="9"/>
        <v>0</v>
      </c>
      <c r="BE25" s="162"/>
      <c r="BF25" s="197"/>
      <c r="BG25" s="197">
        <v>0</v>
      </c>
      <c r="BI25" s="198">
        <f t="shared" si="10"/>
        <v>0</v>
      </c>
      <c r="BJ25" s="199"/>
      <c r="BK25" s="200"/>
      <c r="BL25" s="200">
        <v>0</v>
      </c>
      <c r="BM25" s="200"/>
      <c r="BN25" s="201">
        <f t="shared" si="11"/>
        <v>0</v>
      </c>
      <c r="BO25" s="162"/>
    </row>
    <row r="26" spans="1:67" ht="12.25" hidden="1" customHeight="1">
      <c r="A26" s="192">
        <v>0</v>
      </c>
      <c r="B26" s="193" t="s">
        <v>441</v>
      </c>
      <c r="C26" s="193"/>
      <c r="D26" s="193" t="s">
        <v>446</v>
      </c>
      <c r="E26" s="194">
        <v>45839</v>
      </c>
      <c r="F26" s="195">
        <v>101</v>
      </c>
      <c r="G26" s="196"/>
      <c r="H26" s="197"/>
      <c r="I26" s="197">
        <v>0</v>
      </c>
      <c r="K26" s="198">
        <f t="shared" si="0"/>
        <v>0</v>
      </c>
      <c r="L26" s="199"/>
      <c r="M26" s="200"/>
      <c r="N26" s="200">
        <v>0</v>
      </c>
      <c r="O26" s="200"/>
      <c r="P26" s="201">
        <f t="shared" si="1"/>
        <v>0</v>
      </c>
      <c r="Q26" s="162"/>
      <c r="R26" s="197"/>
      <c r="S26" s="197">
        <v>0</v>
      </c>
      <c r="U26" s="198">
        <f t="shared" si="2"/>
        <v>0</v>
      </c>
      <c r="V26" s="199"/>
      <c r="W26" s="200"/>
      <c r="X26" s="200">
        <v>0</v>
      </c>
      <c r="Y26" s="200"/>
      <c r="Z26" s="201">
        <f t="shared" si="3"/>
        <v>0</v>
      </c>
      <c r="AA26" s="162"/>
      <c r="AB26" s="197"/>
      <c r="AC26" s="197">
        <v>0</v>
      </c>
      <c r="AE26" s="198">
        <f t="shared" si="4"/>
        <v>0</v>
      </c>
      <c r="AF26" s="199"/>
      <c r="AG26" s="200"/>
      <c r="AH26" s="200">
        <v>0</v>
      </c>
      <c r="AI26" s="200"/>
      <c r="AJ26" s="201">
        <f t="shared" si="5"/>
        <v>0</v>
      </c>
      <c r="AK26" s="162"/>
      <c r="AL26" s="197"/>
      <c r="AM26" s="197">
        <v>0</v>
      </c>
      <c r="AO26" s="198">
        <f t="shared" si="6"/>
        <v>0</v>
      </c>
      <c r="AP26" s="199"/>
      <c r="AQ26" s="200"/>
      <c r="AR26" s="200">
        <v>0</v>
      </c>
      <c r="AS26" s="200"/>
      <c r="AT26" s="201">
        <f t="shared" si="7"/>
        <v>0</v>
      </c>
      <c r="AU26" s="162"/>
      <c r="AV26" s="197"/>
      <c r="AW26" s="197">
        <v>0</v>
      </c>
      <c r="AY26" s="198">
        <f t="shared" si="8"/>
        <v>0</v>
      </c>
      <c r="AZ26" s="199"/>
      <c r="BA26" s="200"/>
      <c r="BB26" s="200">
        <v>0</v>
      </c>
      <c r="BC26" s="200"/>
      <c r="BD26" s="201">
        <f t="shared" si="9"/>
        <v>0</v>
      </c>
      <c r="BE26" s="162"/>
      <c r="BF26" s="197"/>
      <c r="BG26" s="197">
        <v>0</v>
      </c>
      <c r="BI26" s="198">
        <f t="shared" si="10"/>
        <v>0</v>
      </c>
      <c r="BJ26" s="199"/>
      <c r="BK26" s="200"/>
      <c r="BL26" s="200">
        <v>0</v>
      </c>
      <c r="BM26" s="200"/>
      <c r="BN26" s="201">
        <f t="shared" si="11"/>
        <v>0</v>
      </c>
      <c r="BO26" s="162"/>
    </row>
    <row r="27" spans="1:67" ht="12.25" hidden="1" customHeight="1">
      <c r="A27" s="192">
        <v>0</v>
      </c>
      <c r="B27" s="193" t="s">
        <v>441</v>
      </c>
      <c r="C27" s="193"/>
      <c r="D27" s="193" t="s">
        <v>447</v>
      </c>
      <c r="E27" s="194">
        <v>45839</v>
      </c>
      <c r="F27" s="195">
        <v>102</v>
      </c>
      <c r="G27" s="196"/>
      <c r="H27" s="197"/>
      <c r="I27" s="197">
        <v>0</v>
      </c>
      <c r="K27" s="198">
        <f t="shared" si="0"/>
        <v>0</v>
      </c>
      <c r="L27" s="199"/>
      <c r="M27" s="200"/>
      <c r="N27" s="200">
        <v>0</v>
      </c>
      <c r="O27" s="200"/>
      <c r="P27" s="201">
        <f t="shared" si="1"/>
        <v>0</v>
      </c>
      <c r="Q27" s="162"/>
      <c r="R27" s="197"/>
      <c r="S27" s="197">
        <v>0</v>
      </c>
      <c r="U27" s="198">
        <f t="shared" si="2"/>
        <v>0</v>
      </c>
      <c r="V27" s="199"/>
      <c r="W27" s="200"/>
      <c r="X27" s="200">
        <v>0</v>
      </c>
      <c r="Y27" s="200"/>
      <c r="Z27" s="201">
        <f t="shared" si="3"/>
        <v>0</v>
      </c>
      <c r="AA27" s="162"/>
      <c r="AB27" s="197"/>
      <c r="AC27" s="197">
        <v>0</v>
      </c>
      <c r="AE27" s="198">
        <f t="shared" si="4"/>
        <v>0</v>
      </c>
      <c r="AF27" s="199"/>
      <c r="AG27" s="200"/>
      <c r="AH27" s="200">
        <v>0</v>
      </c>
      <c r="AI27" s="200"/>
      <c r="AJ27" s="201">
        <f t="shared" si="5"/>
        <v>0</v>
      </c>
      <c r="AK27" s="162"/>
      <c r="AL27" s="197"/>
      <c r="AM27" s="197">
        <v>0</v>
      </c>
      <c r="AO27" s="198">
        <f t="shared" si="6"/>
        <v>0</v>
      </c>
      <c r="AP27" s="199"/>
      <c r="AQ27" s="200"/>
      <c r="AR27" s="200">
        <v>0</v>
      </c>
      <c r="AS27" s="200"/>
      <c r="AT27" s="201">
        <f t="shared" si="7"/>
        <v>0</v>
      </c>
      <c r="AU27" s="162"/>
      <c r="AV27" s="197"/>
      <c r="AW27" s="197">
        <v>0</v>
      </c>
      <c r="AY27" s="198">
        <f t="shared" si="8"/>
        <v>0</v>
      </c>
      <c r="AZ27" s="199"/>
      <c r="BA27" s="200"/>
      <c r="BB27" s="200">
        <v>0</v>
      </c>
      <c r="BC27" s="200"/>
      <c r="BD27" s="201">
        <f t="shared" si="9"/>
        <v>0</v>
      </c>
      <c r="BE27" s="162"/>
      <c r="BF27" s="197"/>
      <c r="BG27" s="197">
        <v>0</v>
      </c>
      <c r="BI27" s="198">
        <f t="shared" si="10"/>
        <v>0</v>
      </c>
      <c r="BJ27" s="199"/>
      <c r="BK27" s="200"/>
      <c r="BL27" s="200">
        <v>0</v>
      </c>
      <c r="BM27" s="200"/>
      <c r="BN27" s="201">
        <f t="shared" si="11"/>
        <v>0</v>
      </c>
      <c r="BO27" s="162"/>
    </row>
    <row r="28" spans="1:67" ht="12.25" hidden="1" customHeight="1">
      <c r="A28" s="192"/>
      <c r="B28" s="193"/>
      <c r="C28" s="193"/>
      <c r="D28" s="193"/>
      <c r="E28" s="194"/>
      <c r="F28" s="195"/>
      <c r="G28" s="196"/>
      <c r="H28" s="197"/>
      <c r="I28" s="197">
        <v>0</v>
      </c>
      <c r="K28" s="198">
        <f t="shared" si="0"/>
        <v>0</v>
      </c>
      <c r="L28" s="199"/>
      <c r="M28" s="200"/>
      <c r="N28" s="200">
        <v>0</v>
      </c>
      <c r="O28" s="200"/>
      <c r="P28" s="201">
        <f t="shared" si="1"/>
        <v>0</v>
      </c>
      <c r="Q28" s="162"/>
      <c r="R28" s="197"/>
      <c r="S28" s="197">
        <v>0</v>
      </c>
      <c r="U28" s="198">
        <f t="shared" si="2"/>
        <v>0</v>
      </c>
      <c r="V28" s="199"/>
      <c r="W28" s="200"/>
      <c r="X28" s="200">
        <v>0</v>
      </c>
      <c r="Y28" s="200"/>
      <c r="Z28" s="201">
        <f t="shared" si="3"/>
        <v>0</v>
      </c>
      <c r="AA28" s="162"/>
      <c r="AB28" s="197"/>
      <c r="AC28" s="197">
        <v>0</v>
      </c>
      <c r="AE28" s="198">
        <f t="shared" si="4"/>
        <v>0</v>
      </c>
      <c r="AF28" s="199"/>
      <c r="AG28" s="200"/>
      <c r="AH28" s="200">
        <v>0</v>
      </c>
      <c r="AI28" s="200"/>
      <c r="AJ28" s="201">
        <f t="shared" si="5"/>
        <v>0</v>
      </c>
      <c r="AK28" s="162"/>
      <c r="AL28" s="197"/>
      <c r="AM28" s="197">
        <v>0</v>
      </c>
      <c r="AO28" s="198">
        <f t="shared" si="6"/>
        <v>0</v>
      </c>
      <c r="AP28" s="199"/>
      <c r="AQ28" s="200"/>
      <c r="AR28" s="200">
        <v>0</v>
      </c>
      <c r="AS28" s="200"/>
      <c r="AT28" s="201">
        <f t="shared" si="7"/>
        <v>0</v>
      </c>
      <c r="AU28" s="162"/>
      <c r="AV28" s="197"/>
      <c r="AW28" s="197">
        <v>0</v>
      </c>
      <c r="AY28" s="198">
        <f t="shared" si="8"/>
        <v>0</v>
      </c>
      <c r="AZ28" s="199"/>
      <c r="BA28" s="200"/>
      <c r="BB28" s="200">
        <v>0</v>
      </c>
      <c r="BC28" s="200"/>
      <c r="BD28" s="201">
        <f t="shared" si="9"/>
        <v>0</v>
      </c>
      <c r="BE28" s="162"/>
      <c r="BF28" s="197"/>
      <c r="BG28" s="197">
        <v>0</v>
      </c>
      <c r="BI28" s="198">
        <f t="shared" si="10"/>
        <v>0</v>
      </c>
      <c r="BJ28" s="199"/>
      <c r="BK28" s="200"/>
      <c r="BL28" s="200">
        <v>0</v>
      </c>
      <c r="BM28" s="200"/>
      <c r="BN28" s="201">
        <f t="shared" si="11"/>
        <v>0</v>
      </c>
      <c r="BO28" s="162"/>
    </row>
    <row r="29" spans="1:67" ht="12.25" hidden="1" customHeight="1">
      <c r="A29" s="192"/>
      <c r="B29" s="193" t="s">
        <v>461</v>
      </c>
      <c r="C29" s="193"/>
      <c r="D29" s="193"/>
      <c r="E29" s="194"/>
      <c r="F29" s="195"/>
      <c r="G29" s="196"/>
      <c r="H29" s="197"/>
      <c r="I29" s="197">
        <v>0</v>
      </c>
      <c r="K29" s="198">
        <f t="shared" si="0"/>
        <v>0</v>
      </c>
      <c r="L29" s="199"/>
      <c r="M29" s="200"/>
      <c r="N29" s="200">
        <v>0</v>
      </c>
      <c r="O29" s="200"/>
      <c r="P29" s="201">
        <f t="shared" si="1"/>
        <v>0</v>
      </c>
      <c r="Q29" s="162"/>
      <c r="R29" s="197"/>
      <c r="S29" s="197">
        <v>0</v>
      </c>
      <c r="U29" s="198">
        <f t="shared" si="2"/>
        <v>0</v>
      </c>
      <c r="V29" s="199"/>
      <c r="W29" s="200"/>
      <c r="X29" s="200">
        <v>0</v>
      </c>
      <c r="Y29" s="200"/>
      <c r="Z29" s="201">
        <f t="shared" si="3"/>
        <v>0</v>
      </c>
      <c r="AA29" s="162"/>
      <c r="AB29" s="197"/>
      <c r="AC29" s="197">
        <v>0</v>
      </c>
      <c r="AE29" s="198">
        <f t="shared" si="4"/>
        <v>0</v>
      </c>
      <c r="AF29" s="199"/>
      <c r="AG29" s="200"/>
      <c r="AH29" s="200">
        <v>0</v>
      </c>
      <c r="AI29" s="200"/>
      <c r="AJ29" s="201">
        <f t="shared" si="5"/>
        <v>0</v>
      </c>
      <c r="AK29" s="162"/>
      <c r="AL29" s="197"/>
      <c r="AM29" s="197">
        <v>0</v>
      </c>
      <c r="AO29" s="198">
        <f t="shared" si="6"/>
        <v>0</v>
      </c>
      <c r="AP29" s="199"/>
      <c r="AQ29" s="200"/>
      <c r="AR29" s="200">
        <v>0</v>
      </c>
      <c r="AS29" s="200"/>
      <c r="AT29" s="201">
        <f t="shared" si="7"/>
        <v>0</v>
      </c>
      <c r="AU29" s="162"/>
      <c r="AV29" s="197"/>
      <c r="AW29" s="197">
        <v>0</v>
      </c>
      <c r="AY29" s="198">
        <f t="shared" si="8"/>
        <v>0</v>
      </c>
      <c r="AZ29" s="199"/>
      <c r="BA29" s="200"/>
      <c r="BB29" s="200">
        <v>0</v>
      </c>
      <c r="BC29" s="200"/>
      <c r="BD29" s="201">
        <f t="shared" si="9"/>
        <v>0</v>
      </c>
      <c r="BE29" s="162"/>
      <c r="BF29" s="197"/>
      <c r="BG29" s="197">
        <v>0</v>
      </c>
      <c r="BI29" s="198">
        <f t="shared" si="10"/>
        <v>0</v>
      </c>
      <c r="BJ29" s="199"/>
      <c r="BK29" s="200"/>
      <c r="BL29" s="200">
        <v>0</v>
      </c>
      <c r="BM29" s="200"/>
      <c r="BN29" s="201">
        <f t="shared" si="11"/>
        <v>0</v>
      </c>
      <c r="BO29" s="162"/>
    </row>
    <row r="30" spans="1:67" ht="12.25" hidden="1" customHeight="1">
      <c r="A30" s="192">
        <v>4</v>
      </c>
      <c r="B30" s="193" t="s">
        <v>448</v>
      </c>
      <c r="C30" s="193"/>
      <c r="D30" s="193" t="s">
        <v>440</v>
      </c>
      <c r="E30" s="194">
        <v>46204</v>
      </c>
      <c r="F30" s="195">
        <v>101</v>
      </c>
      <c r="G30" s="196"/>
      <c r="H30" s="197"/>
      <c r="I30" s="197">
        <v>0</v>
      </c>
      <c r="K30" s="198">
        <f t="shared" si="0"/>
        <v>0</v>
      </c>
      <c r="L30" s="199"/>
      <c r="M30" s="200"/>
      <c r="N30" s="200">
        <v>0</v>
      </c>
      <c r="O30" s="200"/>
      <c r="P30" s="201">
        <f t="shared" si="1"/>
        <v>0</v>
      </c>
      <c r="Q30" s="162"/>
      <c r="R30" s="197"/>
      <c r="S30" s="197">
        <v>0</v>
      </c>
      <c r="U30" s="198">
        <f t="shared" si="2"/>
        <v>0</v>
      </c>
      <c r="V30" s="199"/>
      <c r="W30" s="200"/>
      <c r="X30" s="200">
        <v>0</v>
      </c>
      <c r="Y30" s="200"/>
      <c r="Z30" s="201">
        <f t="shared" si="3"/>
        <v>0</v>
      </c>
      <c r="AA30" s="162"/>
      <c r="AB30" s="197"/>
      <c r="AC30" s="197">
        <v>236000</v>
      </c>
      <c r="AE30" s="198">
        <f t="shared" si="4"/>
        <v>236000</v>
      </c>
      <c r="AF30" s="199"/>
      <c r="AG30" s="200"/>
      <c r="AH30" s="200">
        <v>4</v>
      </c>
      <c r="AI30" s="200"/>
      <c r="AJ30" s="201">
        <f t="shared" si="5"/>
        <v>4</v>
      </c>
      <c r="AK30" s="162"/>
      <c r="AL30" s="197"/>
      <c r="AM30" s="197">
        <v>243080</v>
      </c>
      <c r="AO30" s="198">
        <f t="shared" si="6"/>
        <v>243080</v>
      </c>
      <c r="AP30" s="199"/>
      <c r="AQ30" s="200"/>
      <c r="AR30" s="200">
        <v>4</v>
      </c>
      <c r="AS30" s="200"/>
      <c r="AT30" s="201">
        <f t="shared" si="7"/>
        <v>4</v>
      </c>
      <c r="AU30" s="162"/>
      <c r="AV30" s="197"/>
      <c r="AW30" s="197">
        <v>250372.4</v>
      </c>
      <c r="AY30" s="198">
        <f t="shared" si="8"/>
        <v>250372.4</v>
      </c>
      <c r="AZ30" s="199"/>
      <c r="BA30" s="200"/>
      <c r="BB30" s="200">
        <v>4</v>
      </c>
      <c r="BC30" s="200"/>
      <c r="BD30" s="201">
        <f t="shared" si="9"/>
        <v>4</v>
      </c>
      <c r="BE30" s="162"/>
      <c r="BF30" s="197"/>
      <c r="BG30" s="197">
        <v>257883.57199999999</v>
      </c>
      <c r="BI30" s="198">
        <f t="shared" si="10"/>
        <v>257883.57199999999</v>
      </c>
      <c r="BJ30" s="199"/>
      <c r="BK30" s="200"/>
      <c r="BL30" s="200">
        <v>4</v>
      </c>
      <c r="BM30" s="200"/>
      <c r="BN30" s="201">
        <f t="shared" si="11"/>
        <v>4</v>
      </c>
      <c r="BO30" s="162"/>
    </row>
    <row r="31" spans="1:67" ht="12.25" hidden="1" customHeight="1">
      <c r="A31" s="192">
        <v>1</v>
      </c>
      <c r="B31" s="193" t="s">
        <v>448</v>
      </c>
      <c r="C31" s="193"/>
      <c r="D31" s="193" t="s">
        <v>444</v>
      </c>
      <c r="E31" s="194">
        <v>46204</v>
      </c>
      <c r="F31" s="195">
        <v>101</v>
      </c>
      <c r="G31" s="196"/>
      <c r="H31" s="197"/>
      <c r="I31" s="197">
        <v>0</v>
      </c>
      <c r="K31" s="198">
        <f t="shared" si="0"/>
        <v>0</v>
      </c>
      <c r="L31" s="199"/>
      <c r="M31" s="200"/>
      <c r="N31" s="200">
        <v>0</v>
      </c>
      <c r="O31" s="200"/>
      <c r="P31" s="201">
        <f t="shared" si="1"/>
        <v>0</v>
      </c>
      <c r="Q31" s="162"/>
      <c r="R31" s="197"/>
      <c r="S31" s="197">
        <v>0</v>
      </c>
      <c r="U31" s="198">
        <f t="shared" si="2"/>
        <v>0</v>
      </c>
      <c r="V31" s="199"/>
      <c r="W31" s="200"/>
      <c r="X31" s="200">
        <v>0</v>
      </c>
      <c r="Y31" s="200"/>
      <c r="Z31" s="201">
        <f t="shared" si="3"/>
        <v>0</v>
      </c>
      <c r="AA31" s="162"/>
      <c r="AB31" s="197"/>
      <c r="AC31" s="197">
        <v>59000</v>
      </c>
      <c r="AE31" s="198">
        <f t="shared" si="4"/>
        <v>59000</v>
      </c>
      <c r="AF31" s="199"/>
      <c r="AG31" s="200"/>
      <c r="AH31" s="200">
        <v>1</v>
      </c>
      <c r="AI31" s="200"/>
      <c r="AJ31" s="201">
        <f t="shared" si="5"/>
        <v>1</v>
      </c>
      <c r="AK31" s="162"/>
      <c r="AL31" s="197"/>
      <c r="AM31" s="197">
        <v>60770</v>
      </c>
      <c r="AO31" s="198">
        <f t="shared" si="6"/>
        <v>60770</v>
      </c>
      <c r="AP31" s="199"/>
      <c r="AQ31" s="200"/>
      <c r="AR31" s="200">
        <v>1</v>
      </c>
      <c r="AS31" s="200"/>
      <c r="AT31" s="201">
        <f t="shared" si="7"/>
        <v>1</v>
      </c>
      <c r="AU31" s="162"/>
      <c r="AV31" s="197"/>
      <c r="AW31" s="197">
        <v>62593.1</v>
      </c>
      <c r="AY31" s="198">
        <f t="shared" si="8"/>
        <v>62593.1</v>
      </c>
      <c r="AZ31" s="199"/>
      <c r="BA31" s="200"/>
      <c r="BB31" s="200">
        <v>1</v>
      </c>
      <c r="BC31" s="200"/>
      <c r="BD31" s="201">
        <f t="shared" si="9"/>
        <v>1</v>
      </c>
      <c r="BE31" s="162"/>
      <c r="BF31" s="197"/>
      <c r="BG31" s="197">
        <v>64470.892999999996</v>
      </c>
      <c r="BI31" s="198">
        <f t="shared" si="10"/>
        <v>64470.892999999996</v>
      </c>
      <c r="BJ31" s="199"/>
      <c r="BK31" s="200"/>
      <c r="BL31" s="200">
        <v>1</v>
      </c>
      <c r="BM31" s="200"/>
      <c r="BN31" s="201">
        <f t="shared" si="11"/>
        <v>1</v>
      </c>
      <c r="BO31" s="162"/>
    </row>
    <row r="32" spans="1:67" ht="12.25" hidden="1" customHeight="1">
      <c r="A32" s="192">
        <v>0</v>
      </c>
      <c r="B32" s="193" t="s">
        <v>448</v>
      </c>
      <c r="C32" s="193"/>
      <c r="D32" s="193" t="s">
        <v>442</v>
      </c>
      <c r="E32" s="194">
        <v>46204</v>
      </c>
      <c r="F32" s="195">
        <v>101</v>
      </c>
      <c r="G32" s="196"/>
      <c r="H32" s="197"/>
      <c r="I32" s="197">
        <v>0</v>
      </c>
      <c r="K32" s="198">
        <f t="shared" si="0"/>
        <v>0</v>
      </c>
      <c r="L32" s="199"/>
      <c r="M32" s="200"/>
      <c r="N32" s="200">
        <v>0</v>
      </c>
      <c r="O32" s="200"/>
      <c r="P32" s="201">
        <f t="shared" si="1"/>
        <v>0</v>
      </c>
      <c r="Q32" s="162"/>
      <c r="R32" s="197"/>
      <c r="S32" s="197">
        <v>0</v>
      </c>
      <c r="U32" s="198">
        <f t="shared" si="2"/>
        <v>0</v>
      </c>
      <c r="V32" s="199"/>
      <c r="W32" s="200"/>
      <c r="X32" s="200">
        <v>0</v>
      </c>
      <c r="Y32" s="200"/>
      <c r="Z32" s="201">
        <f t="shared" si="3"/>
        <v>0</v>
      </c>
      <c r="AA32" s="162"/>
      <c r="AB32" s="197"/>
      <c r="AC32" s="197">
        <v>0</v>
      </c>
      <c r="AE32" s="198">
        <f t="shared" si="4"/>
        <v>0</v>
      </c>
      <c r="AF32" s="199"/>
      <c r="AG32" s="200"/>
      <c r="AH32" s="200">
        <v>0</v>
      </c>
      <c r="AI32" s="200"/>
      <c r="AJ32" s="201">
        <f t="shared" si="5"/>
        <v>0</v>
      </c>
      <c r="AK32" s="162"/>
      <c r="AL32" s="197"/>
      <c r="AM32" s="197">
        <v>0</v>
      </c>
      <c r="AO32" s="198">
        <f t="shared" si="6"/>
        <v>0</v>
      </c>
      <c r="AP32" s="199"/>
      <c r="AQ32" s="200"/>
      <c r="AR32" s="200">
        <v>0</v>
      </c>
      <c r="AS32" s="200"/>
      <c r="AT32" s="201">
        <f t="shared" si="7"/>
        <v>0</v>
      </c>
      <c r="AU32" s="162"/>
      <c r="AV32" s="197"/>
      <c r="AW32" s="197">
        <v>0</v>
      </c>
      <c r="AY32" s="198">
        <f t="shared" si="8"/>
        <v>0</v>
      </c>
      <c r="AZ32" s="199"/>
      <c r="BA32" s="200"/>
      <c r="BB32" s="200">
        <v>0</v>
      </c>
      <c r="BC32" s="200"/>
      <c r="BD32" s="201">
        <f t="shared" si="9"/>
        <v>0</v>
      </c>
      <c r="BE32" s="162"/>
      <c r="BF32" s="197"/>
      <c r="BG32" s="197">
        <v>0</v>
      </c>
      <c r="BI32" s="198">
        <f t="shared" si="10"/>
        <v>0</v>
      </c>
      <c r="BJ32" s="199"/>
      <c r="BK32" s="200"/>
      <c r="BL32" s="200">
        <v>0</v>
      </c>
      <c r="BM32" s="200"/>
      <c r="BN32" s="201">
        <f t="shared" si="11"/>
        <v>0</v>
      </c>
      <c r="BO32" s="162"/>
    </row>
    <row r="33" spans="1:67" ht="12.25" hidden="1" customHeight="1">
      <c r="A33" s="192">
        <v>1</v>
      </c>
      <c r="B33" s="193" t="s">
        <v>448</v>
      </c>
      <c r="C33" s="193"/>
      <c r="D33" s="193" t="s">
        <v>447</v>
      </c>
      <c r="E33" s="194">
        <v>46204</v>
      </c>
      <c r="F33" s="195">
        <v>102</v>
      </c>
      <c r="G33" s="196"/>
      <c r="H33" s="197"/>
      <c r="I33" s="197">
        <v>0</v>
      </c>
      <c r="K33" s="198">
        <f t="shared" si="0"/>
        <v>0</v>
      </c>
      <c r="L33" s="199"/>
      <c r="M33" s="200"/>
      <c r="N33" s="200">
        <v>0</v>
      </c>
      <c r="O33" s="200"/>
      <c r="P33" s="201">
        <f t="shared" si="1"/>
        <v>0</v>
      </c>
      <c r="Q33" s="162"/>
      <c r="R33" s="197"/>
      <c r="S33" s="197">
        <v>0</v>
      </c>
      <c r="U33" s="198">
        <f t="shared" si="2"/>
        <v>0</v>
      </c>
      <c r="V33" s="199"/>
      <c r="W33" s="200"/>
      <c r="X33" s="200">
        <v>0</v>
      </c>
      <c r="Y33" s="200"/>
      <c r="Z33" s="201">
        <f t="shared" si="3"/>
        <v>0</v>
      </c>
      <c r="AA33" s="162"/>
      <c r="AB33" s="197"/>
      <c r="AC33" s="197">
        <v>40000</v>
      </c>
      <c r="AE33" s="198">
        <f t="shared" si="4"/>
        <v>40000</v>
      </c>
      <c r="AF33" s="199"/>
      <c r="AG33" s="200"/>
      <c r="AH33" s="200">
        <v>1</v>
      </c>
      <c r="AI33" s="200"/>
      <c r="AJ33" s="201">
        <f t="shared" si="5"/>
        <v>1</v>
      </c>
      <c r="AK33" s="162"/>
      <c r="AL33" s="197"/>
      <c r="AM33" s="197">
        <v>41200</v>
      </c>
      <c r="AO33" s="198">
        <f t="shared" si="6"/>
        <v>41200</v>
      </c>
      <c r="AP33" s="199"/>
      <c r="AQ33" s="200"/>
      <c r="AR33" s="200">
        <v>1</v>
      </c>
      <c r="AS33" s="200"/>
      <c r="AT33" s="201">
        <f t="shared" si="7"/>
        <v>1</v>
      </c>
      <c r="AU33" s="162"/>
      <c r="AV33" s="197"/>
      <c r="AW33" s="197">
        <v>42436</v>
      </c>
      <c r="AY33" s="198">
        <f t="shared" si="8"/>
        <v>42436</v>
      </c>
      <c r="AZ33" s="199"/>
      <c r="BA33" s="200"/>
      <c r="BB33" s="200">
        <v>1</v>
      </c>
      <c r="BC33" s="200"/>
      <c r="BD33" s="201">
        <f t="shared" si="9"/>
        <v>1</v>
      </c>
      <c r="BE33" s="162"/>
      <c r="BF33" s="197"/>
      <c r="BG33" s="197">
        <v>43709.08</v>
      </c>
      <c r="BI33" s="198">
        <f t="shared" si="10"/>
        <v>43709.08</v>
      </c>
      <c r="BJ33" s="199"/>
      <c r="BK33" s="200"/>
      <c r="BL33" s="200">
        <v>1</v>
      </c>
      <c r="BM33" s="200"/>
      <c r="BN33" s="201">
        <f t="shared" si="11"/>
        <v>1</v>
      </c>
      <c r="BO33" s="162"/>
    </row>
    <row r="34" spans="1:67" ht="12.25" hidden="1" customHeight="1">
      <c r="A34" s="192">
        <v>1</v>
      </c>
      <c r="B34" s="193" t="s">
        <v>448</v>
      </c>
      <c r="C34" s="193"/>
      <c r="D34" s="193" t="s">
        <v>449</v>
      </c>
      <c r="E34" s="194">
        <v>46204</v>
      </c>
      <c r="F34" s="195">
        <v>107</v>
      </c>
      <c r="G34" s="196"/>
      <c r="H34" s="197"/>
      <c r="I34" s="197">
        <v>0</v>
      </c>
      <c r="K34" s="198">
        <f t="shared" si="0"/>
        <v>0</v>
      </c>
      <c r="L34" s="199"/>
      <c r="M34" s="200"/>
      <c r="N34" s="200">
        <v>0</v>
      </c>
      <c r="O34" s="200"/>
      <c r="P34" s="201">
        <f t="shared" si="1"/>
        <v>0</v>
      </c>
      <c r="Q34" s="162"/>
      <c r="R34" s="197"/>
      <c r="S34" s="197">
        <v>0</v>
      </c>
      <c r="U34" s="198">
        <f t="shared" si="2"/>
        <v>0</v>
      </c>
      <c r="V34" s="199"/>
      <c r="W34" s="200"/>
      <c r="X34" s="200">
        <v>0</v>
      </c>
      <c r="Y34" s="200"/>
      <c r="Z34" s="201">
        <f t="shared" si="3"/>
        <v>0</v>
      </c>
      <c r="AA34" s="162"/>
      <c r="AB34" s="197"/>
      <c r="AC34" s="197">
        <v>40000</v>
      </c>
      <c r="AE34" s="198">
        <f t="shared" si="4"/>
        <v>40000</v>
      </c>
      <c r="AF34" s="199"/>
      <c r="AG34" s="200"/>
      <c r="AH34" s="200">
        <v>1</v>
      </c>
      <c r="AI34" s="200"/>
      <c r="AJ34" s="201">
        <f t="shared" si="5"/>
        <v>1</v>
      </c>
      <c r="AK34" s="162"/>
      <c r="AL34" s="197"/>
      <c r="AM34" s="197">
        <v>41200</v>
      </c>
      <c r="AO34" s="198">
        <f t="shared" si="6"/>
        <v>41200</v>
      </c>
      <c r="AP34" s="199"/>
      <c r="AQ34" s="200"/>
      <c r="AR34" s="200">
        <v>1</v>
      </c>
      <c r="AS34" s="200"/>
      <c r="AT34" s="201">
        <f t="shared" si="7"/>
        <v>1</v>
      </c>
      <c r="AU34" s="162"/>
      <c r="AV34" s="197"/>
      <c r="AW34" s="197">
        <v>42436</v>
      </c>
      <c r="AY34" s="198">
        <f t="shared" si="8"/>
        <v>42436</v>
      </c>
      <c r="AZ34" s="199"/>
      <c r="BA34" s="200"/>
      <c r="BB34" s="200">
        <v>1</v>
      </c>
      <c r="BC34" s="200"/>
      <c r="BD34" s="201">
        <f t="shared" si="9"/>
        <v>1</v>
      </c>
      <c r="BE34" s="162"/>
      <c r="BF34" s="197"/>
      <c r="BG34" s="197">
        <v>43709.08</v>
      </c>
      <c r="BI34" s="198">
        <f t="shared" si="10"/>
        <v>43709.08</v>
      </c>
      <c r="BJ34" s="199"/>
      <c r="BK34" s="200"/>
      <c r="BL34" s="200">
        <v>1</v>
      </c>
      <c r="BM34" s="200"/>
      <c r="BN34" s="201">
        <f t="shared" si="11"/>
        <v>1</v>
      </c>
      <c r="BO34" s="162"/>
    </row>
    <row r="35" spans="1:67" ht="12.25" hidden="1" customHeight="1">
      <c r="A35" s="192">
        <v>0</v>
      </c>
      <c r="B35" s="193" t="s">
        <v>448</v>
      </c>
      <c r="C35" s="193"/>
      <c r="D35" s="193" t="s">
        <v>450</v>
      </c>
      <c r="E35" s="194">
        <v>46204</v>
      </c>
      <c r="F35" s="195">
        <v>107</v>
      </c>
      <c r="G35" s="196"/>
      <c r="H35" s="197"/>
      <c r="I35" s="197">
        <v>0</v>
      </c>
      <c r="K35" s="198">
        <f t="shared" si="0"/>
        <v>0</v>
      </c>
      <c r="L35" s="199"/>
      <c r="M35" s="200"/>
      <c r="N35" s="200">
        <v>0</v>
      </c>
      <c r="O35" s="200"/>
      <c r="P35" s="201">
        <f t="shared" si="1"/>
        <v>0</v>
      </c>
      <c r="Q35" s="162"/>
      <c r="R35" s="197"/>
      <c r="S35" s="197">
        <v>0</v>
      </c>
      <c r="U35" s="198">
        <f t="shared" si="2"/>
        <v>0</v>
      </c>
      <c r="V35" s="199"/>
      <c r="W35" s="200"/>
      <c r="X35" s="200">
        <v>0</v>
      </c>
      <c r="Y35" s="200"/>
      <c r="Z35" s="201">
        <f t="shared" si="3"/>
        <v>0</v>
      </c>
      <c r="AA35" s="162"/>
      <c r="AB35" s="197"/>
      <c r="AC35" s="197">
        <v>0</v>
      </c>
      <c r="AE35" s="198">
        <f t="shared" si="4"/>
        <v>0</v>
      </c>
      <c r="AF35" s="199"/>
      <c r="AG35" s="200"/>
      <c r="AH35" s="200">
        <v>0</v>
      </c>
      <c r="AI35" s="200"/>
      <c r="AJ35" s="201">
        <f t="shared" si="5"/>
        <v>0</v>
      </c>
      <c r="AK35" s="162"/>
      <c r="AL35" s="197"/>
      <c r="AM35" s="197">
        <v>0</v>
      </c>
      <c r="AO35" s="198">
        <f t="shared" si="6"/>
        <v>0</v>
      </c>
      <c r="AP35" s="199"/>
      <c r="AQ35" s="200"/>
      <c r="AR35" s="200">
        <v>0</v>
      </c>
      <c r="AS35" s="200"/>
      <c r="AT35" s="201">
        <f t="shared" si="7"/>
        <v>0</v>
      </c>
      <c r="AU35" s="162"/>
      <c r="AV35" s="197"/>
      <c r="AW35" s="197">
        <v>0</v>
      </c>
      <c r="AY35" s="198">
        <f t="shared" si="8"/>
        <v>0</v>
      </c>
      <c r="AZ35" s="199"/>
      <c r="BA35" s="200"/>
      <c r="BB35" s="200">
        <v>0</v>
      </c>
      <c r="BC35" s="200"/>
      <c r="BD35" s="201">
        <f t="shared" si="9"/>
        <v>0</v>
      </c>
      <c r="BE35" s="162"/>
      <c r="BF35" s="197"/>
      <c r="BG35" s="197">
        <v>0</v>
      </c>
      <c r="BI35" s="198">
        <f t="shared" si="10"/>
        <v>0</v>
      </c>
      <c r="BJ35" s="199"/>
      <c r="BK35" s="200"/>
      <c r="BL35" s="200">
        <v>0</v>
      </c>
      <c r="BM35" s="200"/>
      <c r="BN35" s="201">
        <f t="shared" si="11"/>
        <v>0</v>
      </c>
      <c r="BO35" s="162"/>
    </row>
    <row r="36" spans="1:67" ht="12.25" hidden="1" customHeight="1">
      <c r="A36" s="192"/>
      <c r="B36" s="193"/>
      <c r="C36" s="193"/>
      <c r="D36" s="193"/>
      <c r="E36" s="194"/>
      <c r="F36" s="195"/>
      <c r="G36" s="196"/>
      <c r="H36" s="197"/>
      <c r="I36" s="197">
        <v>0</v>
      </c>
      <c r="K36" s="198">
        <f t="shared" si="0"/>
        <v>0</v>
      </c>
      <c r="L36" s="199"/>
      <c r="M36" s="200"/>
      <c r="N36" s="200">
        <v>0</v>
      </c>
      <c r="O36" s="200"/>
      <c r="P36" s="201">
        <f t="shared" si="1"/>
        <v>0</v>
      </c>
      <c r="Q36" s="162"/>
      <c r="R36" s="197"/>
      <c r="S36" s="197">
        <v>0</v>
      </c>
      <c r="U36" s="198">
        <f t="shared" si="2"/>
        <v>0</v>
      </c>
      <c r="V36" s="199"/>
      <c r="W36" s="200"/>
      <c r="X36" s="200">
        <v>0</v>
      </c>
      <c r="Y36" s="200"/>
      <c r="Z36" s="201">
        <f t="shared" si="3"/>
        <v>0</v>
      </c>
      <c r="AA36" s="162"/>
      <c r="AB36" s="197"/>
      <c r="AC36" s="197">
        <v>0</v>
      </c>
      <c r="AE36" s="198">
        <f t="shared" si="4"/>
        <v>0</v>
      </c>
      <c r="AF36" s="199"/>
      <c r="AG36" s="200"/>
      <c r="AH36" s="200">
        <v>0</v>
      </c>
      <c r="AI36" s="200"/>
      <c r="AJ36" s="201">
        <f t="shared" si="5"/>
        <v>0</v>
      </c>
      <c r="AK36" s="162"/>
      <c r="AL36" s="197"/>
      <c r="AM36" s="197">
        <v>0</v>
      </c>
      <c r="AO36" s="198">
        <f t="shared" si="6"/>
        <v>0</v>
      </c>
      <c r="AP36" s="199"/>
      <c r="AQ36" s="200"/>
      <c r="AR36" s="200">
        <v>0</v>
      </c>
      <c r="AS36" s="200"/>
      <c r="AT36" s="201">
        <f t="shared" si="7"/>
        <v>0</v>
      </c>
      <c r="AU36" s="162"/>
      <c r="AV36" s="197"/>
      <c r="AW36" s="197">
        <v>0</v>
      </c>
      <c r="AY36" s="198">
        <f t="shared" si="8"/>
        <v>0</v>
      </c>
      <c r="AZ36" s="199"/>
      <c r="BA36" s="200"/>
      <c r="BB36" s="200">
        <v>0</v>
      </c>
      <c r="BC36" s="200"/>
      <c r="BD36" s="201">
        <f t="shared" si="9"/>
        <v>0</v>
      </c>
      <c r="BE36" s="162"/>
      <c r="BF36" s="197"/>
      <c r="BG36" s="197">
        <v>0</v>
      </c>
      <c r="BI36" s="198">
        <f t="shared" si="10"/>
        <v>0</v>
      </c>
      <c r="BJ36" s="199"/>
      <c r="BK36" s="200"/>
      <c r="BL36" s="200">
        <v>0</v>
      </c>
      <c r="BM36" s="200"/>
      <c r="BN36" s="201">
        <f t="shared" si="11"/>
        <v>0</v>
      </c>
      <c r="BO36" s="162"/>
    </row>
    <row r="37" spans="1:67" ht="12.25" hidden="1" customHeight="1">
      <c r="A37" s="192"/>
      <c r="B37" s="193" t="s">
        <v>462</v>
      </c>
      <c r="C37" s="193"/>
      <c r="D37" s="193"/>
      <c r="E37" s="194"/>
      <c r="F37" s="195"/>
      <c r="G37" s="196"/>
      <c r="H37" s="197"/>
      <c r="I37" s="197">
        <v>0</v>
      </c>
      <c r="K37" s="198">
        <f t="shared" si="0"/>
        <v>0</v>
      </c>
      <c r="L37" s="199"/>
      <c r="M37" s="200"/>
      <c r="N37" s="200">
        <v>0</v>
      </c>
      <c r="O37" s="200"/>
      <c r="P37" s="201">
        <f t="shared" si="1"/>
        <v>0</v>
      </c>
      <c r="Q37" s="162"/>
      <c r="R37" s="197"/>
      <c r="S37" s="197">
        <v>0</v>
      </c>
      <c r="U37" s="198">
        <f t="shared" si="2"/>
        <v>0</v>
      </c>
      <c r="V37" s="199"/>
      <c r="W37" s="200"/>
      <c r="X37" s="200">
        <v>0</v>
      </c>
      <c r="Y37" s="200"/>
      <c r="Z37" s="201">
        <f t="shared" si="3"/>
        <v>0</v>
      </c>
      <c r="AA37" s="162"/>
      <c r="AB37" s="197"/>
      <c r="AC37" s="197">
        <v>0</v>
      </c>
      <c r="AE37" s="198">
        <f t="shared" si="4"/>
        <v>0</v>
      </c>
      <c r="AF37" s="199"/>
      <c r="AG37" s="200"/>
      <c r="AH37" s="200">
        <v>0</v>
      </c>
      <c r="AI37" s="200"/>
      <c r="AJ37" s="201">
        <f t="shared" si="5"/>
        <v>0</v>
      </c>
      <c r="AK37" s="162"/>
      <c r="AL37" s="197"/>
      <c r="AM37" s="197">
        <v>0</v>
      </c>
      <c r="AO37" s="198">
        <f t="shared" si="6"/>
        <v>0</v>
      </c>
      <c r="AP37" s="199"/>
      <c r="AQ37" s="200"/>
      <c r="AR37" s="200">
        <v>0</v>
      </c>
      <c r="AS37" s="200"/>
      <c r="AT37" s="201">
        <f t="shared" si="7"/>
        <v>0</v>
      </c>
      <c r="AU37" s="162"/>
      <c r="AV37" s="197"/>
      <c r="AW37" s="197">
        <v>0</v>
      </c>
      <c r="AY37" s="198">
        <f t="shared" si="8"/>
        <v>0</v>
      </c>
      <c r="AZ37" s="199"/>
      <c r="BA37" s="200"/>
      <c r="BB37" s="200">
        <v>0</v>
      </c>
      <c r="BC37" s="200"/>
      <c r="BD37" s="201">
        <f t="shared" si="9"/>
        <v>0</v>
      </c>
      <c r="BE37" s="162"/>
      <c r="BF37" s="197"/>
      <c r="BG37" s="197">
        <v>0</v>
      </c>
      <c r="BI37" s="198">
        <f t="shared" si="10"/>
        <v>0</v>
      </c>
      <c r="BJ37" s="199"/>
      <c r="BK37" s="200"/>
      <c r="BL37" s="200">
        <v>0</v>
      </c>
      <c r="BM37" s="200"/>
      <c r="BN37" s="201">
        <f t="shared" si="11"/>
        <v>0</v>
      </c>
      <c r="BO37" s="162"/>
    </row>
    <row r="38" spans="1:67" ht="12.25" hidden="1" customHeight="1">
      <c r="A38" s="192">
        <v>1</v>
      </c>
      <c r="B38" s="193" t="s">
        <v>452</v>
      </c>
      <c r="C38" s="193"/>
      <c r="D38" s="193" t="s">
        <v>451</v>
      </c>
      <c r="E38" s="194">
        <v>46569</v>
      </c>
      <c r="F38" s="195">
        <v>105</v>
      </c>
      <c r="G38" s="196"/>
      <c r="H38" s="197"/>
      <c r="I38" s="197">
        <v>0</v>
      </c>
      <c r="K38" s="198">
        <f t="shared" si="0"/>
        <v>0</v>
      </c>
      <c r="L38" s="199"/>
      <c r="M38" s="200"/>
      <c r="N38" s="200">
        <v>0</v>
      </c>
      <c r="O38" s="200"/>
      <c r="P38" s="201">
        <f t="shared" si="1"/>
        <v>0</v>
      </c>
      <c r="Q38" s="162"/>
      <c r="R38" s="197"/>
      <c r="S38" s="197">
        <v>0</v>
      </c>
      <c r="U38" s="198">
        <f t="shared" si="2"/>
        <v>0</v>
      </c>
      <c r="V38" s="199"/>
      <c r="W38" s="200"/>
      <c r="X38" s="200">
        <v>0</v>
      </c>
      <c r="Y38" s="200"/>
      <c r="Z38" s="201">
        <f t="shared" si="3"/>
        <v>0</v>
      </c>
      <c r="AA38" s="162"/>
      <c r="AB38" s="197"/>
      <c r="AC38" s="197">
        <v>0</v>
      </c>
      <c r="AE38" s="198">
        <f t="shared" si="4"/>
        <v>0</v>
      </c>
      <c r="AF38" s="199"/>
      <c r="AG38" s="200"/>
      <c r="AH38" s="200">
        <v>0</v>
      </c>
      <c r="AI38" s="200"/>
      <c r="AJ38" s="201">
        <f t="shared" si="5"/>
        <v>0</v>
      </c>
      <c r="AK38" s="162"/>
      <c r="AL38" s="197"/>
      <c r="AM38" s="197">
        <v>75000</v>
      </c>
      <c r="AO38" s="198">
        <f t="shared" si="6"/>
        <v>75000</v>
      </c>
      <c r="AP38" s="199"/>
      <c r="AQ38" s="200"/>
      <c r="AR38" s="200">
        <v>1</v>
      </c>
      <c r="AS38" s="200"/>
      <c r="AT38" s="201">
        <f t="shared" si="7"/>
        <v>1</v>
      </c>
      <c r="AU38" s="162"/>
      <c r="AV38" s="197"/>
      <c r="AW38" s="197">
        <v>77250</v>
      </c>
      <c r="AY38" s="198">
        <f t="shared" si="8"/>
        <v>77250</v>
      </c>
      <c r="AZ38" s="199"/>
      <c r="BA38" s="200"/>
      <c r="BB38" s="200">
        <v>1</v>
      </c>
      <c r="BC38" s="200"/>
      <c r="BD38" s="201">
        <f t="shared" si="9"/>
        <v>1</v>
      </c>
      <c r="BE38" s="162"/>
      <c r="BF38" s="197"/>
      <c r="BG38" s="197">
        <v>79567.5</v>
      </c>
      <c r="BI38" s="198">
        <f t="shared" si="10"/>
        <v>79567.5</v>
      </c>
      <c r="BJ38" s="199"/>
      <c r="BK38" s="200"/>
      <c r="BL38" s="200">
        <v>1</v>
      </c>
      <c r="BM38" s="200"/>
      <c r="BN38" s="201">
        <f t="shared" si="11"/>
        <v>1</v>
      </c>
      <c r="BO38" s="162"/>
    </row>
    <row r="39" spans="1:67" ht="12.25" hidden="1" customHeight="1">
      <c r="A39" s="192">
        <v>3</v>
      </c>
      <c r="B39" s="193" t="s">
        <v>452</v>
      </c>
      <c r="C39" s="193"/>
      <c r="D39" s="193" t="s">
        <v>440</v>
      </c>
      <c r="E39" s="194">
        <v>46569</v>
      </c>
      <c r="F39" s="195">
        <v>101</v>
      </c>
      <c r="G39" s="196"/>
      <c r="H39" s="197"/>
      <c r="I39" s="197">
        <v>0</v>
      </c>
      <c r="K39" s="198">
        <f t="shared" si="0"/>
        <v>0</v>
      </c>
      <c r="L39" s="199"/>
      <c r="M39" s="200"/>
      <c r="N39" s="200">
        <v>0</v>
      </c>
      <c r="O39" s="200"/>
      <c r="P39" s="201">
        <f t="shared" si="1"/>
        <v>0</v>
      </c>
      <c r="Q39" s="162"/>
      <c r="R39" s="197"/>
      <c r="S39" s="197">
        <v>0</v>
      </c>
      <c r="U39" s="198">
        <f t="shared" si="2"/>
        <v>0</v>
      </c>
      <c r="V39" s="199"/>
      <c r="W39" s="200"/>
      <c r="X39" s="200">
        <v>0</v>
      </c>
      <c r="Y39" s="200"/>
      <c r="Z39" s="201">
        <f t="shared" si="3"/>
        <v>0</v>
      </c>
      <c r="AA39" s="162"/>
      <c r="AB39" s="197"/>
      <c r="AC39" s="197">
        <v>0</v>
      </c>
      <c r="AE39" s="198">
        <f t="shared" si="4"/>
        <v>0</v>
      </c>
      <c r="AF39" s="199"/>
      <c r="AG39" s="200"/>
      <c r="AH39" s="200">
        <v>0</v>
      </c>
      <c r="AI39" s="200"/>
      <c r="AJ39" s="201">
        <f t="shared" si="5"/>
        <v>0</v>
      </c>
      <c r="AK39" s="162"/>
      <c r="AL39" s="197"/>
      <c r="AM39" s="197">
        <v>180000</v>
      </c>
      <c r="AO39" s="198">
        <f t="shared" si="6"/>
        <v>180000</v>
      </c>
      <c r="AP39" s="199"/>
      <c r="AQ39" s="200"/>
      <c r="AR39" s="200">
        <v>3</v>
      </c>
      <c r="AS39" s="200"/>
      <c r="AT39" s="201">
        <f t="shared" si="7"/>
        <v>3</v>
      </c>
      <c r="AU39" s="162"/>
      <c r="AV39" s="197"/>
      <c r="AW39" s="197">
        <v>185400</v>
      </c>
      <c r="AY39" s="198">
        <f t="shared" si="8"/>
        <v>185400</v>
      </c>
      <c r="AZ39" s="199"/>
      <c r="BA39" s="200"/>
      <c r="BB39" s="200">
        <v>3</v>
      </c>
      <c r="BC39" s="200"/>
      <c r="BD39" s="201">
        <f t="shared" si="9"/>
        <v>3</v>
      </c>
      <c r="BE39" s="162"/>
      <c r="BF39" s="197"/>
      <c r="BG39" s="197">
        <v>190962</v>
      </c>
      <c r="BI39" s="198">
        <f t="shared" si="10"/>
        <v>190962</v>
      </c>
      <c r="BJ39" s="199"/>
      <c r="BK39" s="200"/>
      <c r="BL39" s="200">
        <v>3</v>
      </c>
      <c r="BM39" s="200"/>
      <c r="BN39" s="201">
        <f t="shared" si="11"/>
        <v>3</v>
      </c>
      <c r="BO39" s="162"/>
    </row>
    <row r="40" spans="1:67" ht="12.25" hidden="1" customHeight="1">
      <c r="A40" s="192">
        <v>1</v>
      </c>
      <c r="B40" s="193" t="s">
        <v>452</v>
      </c>
      <c r="C40" s="193"/>
      <c r="D40" s="193" t="s">
        <v>444</v>
      </c>
      <c r="E40" s="194">
        <v>46569</v>
      </c>
      <c r="F40" s="195">
        <v>101</v>
      </c>
      <c r="G40" s="196"/>
      <c r="H40" s="197"/>
      <c r="I40" s="197">
        <v>0</v>
      </c>
      <c r="K40" s="198">
        <f t="shared" si="0"/>
        <v>0</v>
      </c>
      <c r="L40" s="199"/>
      <c r="M40" s="200"/>
      <c r="N40" s="200">
        <v>0</v>
      </c>
      <c r="O40" s="200"/>
      <c r="P40" s="201">
        <f t="shared" si="1"/>
        <v>0</v>
      </c>
      <c r="Q40" s="162"/>
      <c r="R40" s="197"/>
      <c r="S40" s="197">
        <v>0</v>
      </c>
      <c r="U40" s="198">
        <f t="shared" si="2"/>
        <v>0</v>
      </c>
      <c r="V40" s="199"/>
      <c r="W40" s="200"/>
      <c r="X40" s="200">
        <v>0</v>
      </c>
      <c r="Y40" s="200"/>
      <c r="Z40" s="201">
        <f t="shared" si="3"/>
        <v>0</v>
      </c>
      <c r="AA40" s="162"/>
      <c r="AB40" s="197"/>
      <c r="AC40" s="197">
        <v>0</v>
      </c>
      <c r="AE40" s="198">
        <f t="shared" si="4"/>
        <v>0</v>
      </c>
      <c r="AF40" s="199"/>
      <c r="AG40" s="200"/>
      <c r="AH40" s="200">
        <v>0</v>
      </c>
      <c r="AI40" s="200"/>
      <c r="AJ40" s="201">
        <f t="shared" si="5"/>
        <v>0</v>
      </c>
      <c r="AK40" s="162"/>
      <c r="AL40" s="197"/>
      <c r="AM40" s="197">
        <v>60000</v>
      </c>
      <c r="AO40" s="198">
        <f t="shared" si="6"/>
        <v>60000</v>
      </c>
      <c r="AP40" s="199"/>
      <c r="AQ40" s="200"/>
      <c r="AR40" s="200">
        <v>1</v>
      </c>
      <c r="AS40" s="200"/>
      <c r="AT40" s="201">
        <f t="shared" si="7"/>
        <v>1</v>
      </c>
      <c r="AU40" s="162"/>
      <c r="AV40" s="197"/>
      <c r="AW40" s="197">
        <v>61800</v>
      </c>
      <c r="AY40" s="198">
        <f t="shared" si="8"/>
        <v>61800</v>
      </c>
      <c r="AZ40" s="199"/>
      <c r="BA40" s="200"/>
      <c r="BB40" s="200">
        <v>1</v>
      </c>
      <c r="BC40" s="200"/>
      <c r="BD40" s="201">
        <f t="shared" si="9"/>
        <v>1</v>
      </c>
      <c r="BE40" s="162"/>
      <c r="BF40" s="197"/>
      <c r="BG40" s="197">
        <v>63654</v>
      </c>
      <c r="BI40" s="198">
        <f t="shared" si="10"/>
        <v>63654</v>
      </c>
      <c r="BJ40" s="199"/>
      <c r="BK40" s="200"/>
      <c r="BL40" s="200">
        <v>1</v>
      </c>
      <c r="BM40" s="200"/>
      <c r="BN40" s="201">
        <f t="shared" si="11"/>
        <v>1</v>
      </c>
      <c r="BO40" s="162"/>
    </row>
    <row r="41" spans="1:67" ht="12.25" hidden="1" customHeight="1">
      <c r="A41" s="192">
        <v>1</v>
      </c>
      <c r="B41" s="193" t="s">
        <v>452</v>
      </c>
      <c r="C41" s="193"/>
      <c r="D41" s="193" t="s">
        <v>445</v>
      </c>
      <c r="E41" s="194">
        <v>46569</v>
      </c>
      <c r="F41" s="195">
        <v>105</v>
      </c>
      <c r="G41" s="196"/>
      <c r="H41" s="197"/>
      <c r="I41" s="197">
        <v>0</v>
      </c>
      <c r="K41" s="198">
        <f t="shared" si="0"/>
        <v>0</v>
      </c>
      <c r="L41" s="199"/>
      <c r="M41" s="200"/>
      <c r="N41" s="200">
        <v>0</v>
      </c>
      <c r="O41" s="200"/>
      <c r="P41" s="201">
        <f t="shared" si="1"/>
        <v>0</v>
      </c>
      <c r="Q41" s="162"/>
      <c r="R41" s="197"/>
      <c r="S41" s="197">
        <v>0</v>
      </c>
      <c r="U41" s="198">
        <f t="shared" si="2"/>
        <v>0</v>
      </c>
      <c r="V41" s="199"/>
      <c r="W41" s="200"/>
      <c r="X41" s="200">
        <v>0</v>
      </c>
      <c r="Y41" s="200"/>
      <c r="Z41" s="201">
        <f t="shared" si="3"/>
        <v>0</v>
      </c>
      <c r="AA41" s="162"/>
      <c r="AB41" s="197"/>
      <c r="AC41" s="197">
        <v>0</v>
      </c>
      <c r="AE41" s="198">
        <f t="shared" si="4"/>
        <v>0</v>
      </c>
      <c r="AF41" s="199"/>
      <c r="AG41" s="200"/>
      <c r="AH41" s="200">
        <v>0</v>
      </c>
      <c r="AI41" s="200"/>
      <c r="AJ41" s="201">
        <f t="shared" si="5"/>
        <v>0</v>
      </c>
      <c r="AK41" s="162"/>
      <c r="AL41" s="197"/>
      <c r="AM41" s="197">
        <v>60000</v>
      </c>
      <c r="AO41" s="198">
        <f t="shared" si="6"/>
        <v>60000</v>
      </c>
      <c r="AP41" s="199"/>
      <c r="AQ41" s="200"/>
      <c r="AR41" s="200">
        <v>1</v>
      </c>
      <c r="AS41" s="200"/>
      <c r="AT41" s="201">
        <f t="shared" si="7"/>
        <v>1</v>
      </c>
      <c r="AU41" s="162"/>
      <c r="AV41" s="197"/>
      <c r="AW41" s="197">
        <v>61800</v>
      </c>
      <c r="AY41" s="198">
        <f t="shared" si="8"/>
        <v>61800</v>
      </c>
      <c r="AZ41" s="199"/>
      <c r="BA41" s="200"/>
      <c r="BB41" s="200">
        <v>1</v>
      </c>
      <c r="BC41" s="200"/>
      <c r="BD41" s="201">
        <f t="shared" si="9"/>
        <v>1</v>
      </c>
      <c r="BE41" s="162"/>
      <c r="BF41" s="197"/>
      <c r="BG41" s="197">
        <v>63654</v>
      </c>
      <c r="BI41" s="198">
        <f t="shared" si="10"/>
        <v>63654</v>
      </c>
      <c r="BJ41" s="199"/>
      <c r="BK41" s="200"/>
      <c r="BL41" s="200">
        <v>1</v>
      </c>
      <c r="BM41" s="200"/>
      <c r="BN41" s="201">
        <f t="shared" si="11"/>
        <v>1</v>
      </c>
      <c r="BO41" s="162"/>
    </row>
    <row r="42" spans="1:67" ht="12.25" hidden="1" customHeight="1">
      <c r="A42" s="192">
        <v>2</v>
      </c>
      <c r="B42" s="193" t="s">
        <v>452</v>
      </c>
      <c r="C42" s="193"/>
      <c r="D42" s="193" t="s">
        <v>447</v>
      </c>
      <c r="E42" s="194">
        <v>46569</v>
      </c>
      <c r="F42" s="195">
        <v>102</v>
      </c>
      <c r="G42" s="196"/>
      <c r="H42" s="197"/>
      <c r="I42" s="197">
        <v>0</v>
      </c>
      <c r="K42" s="198">
        <f t="shared" si="0"/>
        <v>0</v>
      </c>
      <c r="L42" s="199"/>
      <c r="M42" s="200"/>
      <c r="N42" s="200">
        <v>0</v>
      </c>
      <c r="O42" s="200"/>
      <c r="P42" s="201">
        <f t="shared" si="1"/>
        <v>0</v>
      </c>
      <c r="Q42" s="162"/>
      <c r="R42" s="197"/>
      <c r="S42" s="197">
        <v>0</v>
      </c>
      <c r="U42" s="198">
        <f t="shared" si="2"/>
        <v>0</v>
      </c>
      <c r="V42" s="199"/>
      <c r="W42" s="200"/>
      <c r="X42" s="200">
        <v>0</v>
      </c>
      <c r="Y42" s="200"/>
      <c r="Z42" s="201">
        <f t="shared" si="3"/>
        <v>0</v>
      </c>
      <c r="AA42" s="162"/>
      <c r="AB42" s="197"/>
      <c r="AC42" s="197">
        <v>0</v>
      </c>
      <c r="AE42" s="198">
        <f t="shared" si="4"/>
        <v>0</v>
      </c>
      <c r="AF42" s="199"/>
      <c r="AG42" s="200"/>
      <c r="AH42" s="200">
        <v>0</v>
      </c>
      <c r="AI42" s="200"/>
      <c r="AJ42" s="201">
        <f t="shared" si="5"/>
        <v>0</v>
      </c>
      <c r="AK42" s="162"/>
      <c r="AL42" s="197"/>
      <c r="AM42" s="197">
        <v>82000</v>
      </c>
      <c r="AO42" s="198">
        <f t="shared" si="6"/>
        <v>82000</v>
      </c>
      <c r="AP42" s="199"/>
      <c r="AQ42" s="200"/>
      <c r="AR42" s="200">
        <v>2</v>
      </c>
      <c r="AS42" s="200"/>
      <c r="AT42" s="201">
        <f t="shared" si="7"/>
        <v>2</v>
      </c>
      <c r="AU42" s="162"/>
      <c r="AV42" s="197"/>
      <c r="AW42" s="197">
        <v>84460</v>
      </c>
      <c r="AY42" s="198">
        <f t="shared" si="8"/>
        <v>84460</v>
      </c>
      <c r="AZ42" s="199"/>
      <c r="BA42" s="200"/>
      <c r="BB42" s="200">
        <v>2</v>
      </c>
      <c r="BC42" s="200"/>
      <c r="BD42" s="201">
        <f t="shared" si="9"/>
        <v>2</v>
      </c>
      <c r="BE42" s="162"/>
      <c r="BF42" s="197"/>
      <c r="BG42" s="197">
        <v>86993.8</v>
      </c>
      <c r="BI42" s="198">
        <f t="shared" si="10"/>
        <v>86993.8</v>
      </c>
      <c r="BJ42" s="199"/>
      <c r="BK42" s="200"/>
      <c r="BL42" s="200">
        <v>2</v>
      </c>
      <c r="BM42" s="200"/>
      <c r="BN42" s="201">
        <f t="shared" si="11"/>
        <v>2</v>
      </c>
      <c r="BO42" s="162"/>
    </row>
    <row r="43" spans="1:67" ht="12.25" hidden="1" customHeight="1">
      <c r="A43" s="192">
        <v>1</v>
      </c>
      <c r="B43" s="193" t="s">
        <v>452</v>
      </c>
      <c r="C43" s="193"/>
      <c r="D43" s="193" t="s">
        <v>442</v>
      </c>
      <c r="E43" s="194">
        <v>46569</v>
      </c>
      <c r="F43" s="195">
        <v>101</v>
      </c>
      <c r="G43" s="196"/>
      <c r="H43" s="197"/>
      <c r="I43" s="197">
        <v>0</v>
      </c>
      <c r="K43" s="198">
        <f t="shared" si="0"/>
        <v>0</v>
      </c>
      <c r="L43" s="199"/>
      <c r="M43" s="200"/>
      <c r="N43" s="200">
        <v>0</v>
      </c>
      <c r="O43" s="200"/>
      <c r="P43" s="201">
        <f t="shared" si="1"/>
        <v>0</v>
      </c>
      <c r="Q43" s="162"/>
      <c r="R43" s="197"/>
      <c r="S43" s="197">
        <v>0</v>
      </c>
      <c r="U43" s="198">
        <f t="shared" si="2"/>
        <v>0</v>
      </c>
      <c r="V43" s="199"/>
      <c r="W43" s="200"/>
      <c r="X43" s="200">
        <v>0</v>
      </c>
      <c r="Y43" s="200"/>
      <c r="Z43" s="201">
        <f t="shared" si="3"/>
        <v>0</v>
      </c>
      <c r="AA43" s="162"/>
      <c r="AB43" s="197"/>
      <c r="AC43" s="197">
        <v>0</v>
      </c>
      <c r="AE43" s="198">
        <f t="shared" si="4"/>
        <v>0</v>
      </c>
      <c r="AF43" s="199"/>
      <c r="AG43" s="200"/>
      <c r="AH43" s="200">
        <v>0</v>
      </c>
      <c r="AI43" s="200"/>
      <c r="AJ43" s="201">
        <f t="shared" si="5"/>
        <v>0</v>
      </c>
      <c r="AK43" s="162"/>
      <c r="AL43" s="197"/>
      <c r="AM43" s="197">
        <v>60000</v>
      </c>
      <c r="AO43" s="198">
        <f t="shared" si="6"/>
        <v>60000</v>
      </c>
      <c r="AP43" s="199"/>
      <c r="AQ43" s="200"/>
      <c r="AR43" s="200">
        <v>1</v>
      </c>
      <c r="AS43" s="200"/>
      <c r="AT43" s="201">
        <f t="shared" si="7"/>
        <v>1</v>
      </c>
      <c r="AU43" s="162"/>
      <c r="AV43" s="197"/>
      <c r="AW43" s="197">
        <v>61800</v>
      </c>
      <c r="AY43" s="198">
        <f t="shared" si="8"/>
        <v>61800</v>
      </c>
      <c r="AZ43" s="199"/>
      <c r="BA43" s="200"/>
      <c r="BB43" s="200">
        <v>1</v>
      </c>
      <c r="BC43" s="200"/>
      <c r="BD43" s="201">
        <f t="shared" si="9"/>
        <v>1</v>
      </c>
      <c r="BE43" s="162"/>
      <c r="BF43" s="197"/>
      <c r="BG43" s="197">
        <v>63654</v>
      </c>
      <c r="BI43" s="198">
        <f t="shared" si="10"/>
        <v>63654</v>
      </c>
      <c r="BJ43" s="199"/>
      <c r="BK43" s="200"/>
      <c r="BL43" s="200">
        <v>1</v>
      </c>
      <c r="BM43" s="200"/>
      <c r="BN43" s="201">
        <f t="shared" si="11"/>
        <v>1</v>
      </c>
      <c r="BO43" s="162"/>
    </row>
    <row r="44" spans="1:67" ht="12.25" hidden="1" customHeight="1">
      <c r="A44" s="192">
        <v>1</v>
      </c>
      <c r="B44" s="193" t="s">
        <v>452</v>
      </c>
      <c r="C44" s="193"/>
      <c r="D44" s="193" t="s">
        <v>450</v>
      </c>
      <c r="E44" s="194">
        <v>46569</v>
      </c>
      <c r="F44" s="195">
        <v>107</v>
      </c>
      <c r="G44" s="196"/>
      <c r="H44" s="197"/>
      <c r="I44" s="197">
        <v>0</v>
      </c>
      <c r="K44" s="198">
        <f t="shared" si="0"/>
        <v>0</v>
      </c>
      <c r="L44" s="199"/>
      <c r="M44" s="200"/>
      <c r="N44" s="200">
        <v>0</v>
      </c>
      <c r="O44" s="200"/>
      <c r="P44" s="201">
        <f t="shared" si="1"/>
        <v>0</v>
      </c>
      <c r="Q44" s="162"/>
      <c r="R44" s="197"/>
      <c r="S44" s="197">
        <v>0</v>
      </c>
      <c r="U44" s="198">
        <f t="shared" si="2"/>
        <v>0</v>
      </c>
      <c r="V44" s="199"/>
      <c r="W44" s="200"/>
      <c r="X44" s="200">
        <v>0</v>
      </c>
      <c r="Y44" s="200"/>
      <c r="Z44" s="201">
        <f t="shared" si="3"/>
        <v>0</v>
      </c>
      <c r="AA44" s="162"/>
      <c r="AB44" s="197"/>
      <c r="AC44" s="197">
        <v>0</v>
      </c>
      <c r="AE44" s="198">
        <f t="shared" si="4"/>
        <v>0</v>
      </c>
      <c r="AF44" s="199"/>
      <c r="AG44" s="200"/>
      <c r="AH44" s="200">
        <v>0</v>
      </c>
      <c r="AI44" s="200"/>
      <c r="AJ44" s="201">
        <f t="shared" si="5"/>
        <v>0</v>
      </c>
      <c r="AK44" s="162"/>
      <c r="AL44" s="197"/>
      <c r="AM44" s="197">
        <v>40000</v>
      </c>
      <c r="AO44" s="198">
        <f t="shared" si="6"/>
        <v>40000</v>
      </c>
      <c r="AP44" s="199"/>
      <c r="AQ44" s="200"/>
      <c r="AR44" s="200">
        <v>1</v>
      </c>
      <c r="AS44" s="200"/>
      <c r="AT44" s="201">
        <f t="shared" si="7"/>
        <v>1</v>
      </c>
      <c r="AU44" s="162"/>
      <c r="AV44" s="197"/>
      <c r="AW44" s="197">
        <v>41200</v>
      </c>
      <c r="AY44" s="198">
        <f t="shared" si="8"/>
        <v>41200</v>
      </c>
      <c r="AZ44" s="199"/>
      <c r="BA44" s="200"/>
      <c r="BB44" s="200">
        <v>1</v>
      </c>
      <c r="BC44" s="200"/>
      <c r="BD44" s="201">
        <f t="shared" si="9"/>
        <v>1</v>
      </c>
      <c r="BE44" s="162"/>
      <c r="BF44" s="197"/>
      <c r="BG44" s="197">
        <v>42436</v>
      </c>
      <c r="BI44" s="198">
        <f t="shared" si="10"/>
        <v>42436</v>
      </c>
      <c r="BJ44" s="199"/>
      <c r="BK44" s="200"/>
      <c r="BL44" s="200">
        <v>1</v>
      </c>
      <c r="BM44" s="200"/>
      <c r="BN44" s="201">
        <f t="shared" si="11"/>
        <v>1</v>
      </c>
      <c r="BO44" s="162"/>
    </row>
    <row r="45" spans="1:67" ht="12.25" hidden="1" customHeight="1">
      <c r="A45" s="192"/>
      <c r="B45" s="193"/>
      <c r="C45" s="193"/>
      <c r="D45" s="193"/>
      <c r="E45" s="194"/>
      <c r="F45" s="195"/>
      <c r="G45" s="196"/>
      <c r="H45" s="197"/>
      <c r="I45" s="197">
        <v>0</v>
      </c>
      <c r="K45" s="198">
        <f t="shared" si="0"/>
        <v>0</v>
      </c>
      <c r="L45" s="199"/>
      <c r="M45" s="200"/>
      <c r="N45" s="200">
        <v>0</v>
      </c>
      <c r="O45" s="200"/>
      <c r="P45" s="201">
        <f t="shared" si="1"/>
        <v>0</v>
      </c>
      <c r="Q45" s="162"/>
      <c r="R45" s="197"/>
      <c r="S45" s="197">
        <v>0</v>
      </c>
      <c r="U45" s="198">
        <f t="shared" si="2"/>
        <v>0</v>
      </c>
      <c r="V45" s="199"/>
      <c r="W45" s="200"/>
      <c r="X45" s="200">
        <v>0</v>
      </c>
      <c r="Y45" s="200"/>
      <c r="Z45" s="201">
        <f t="shared" si="3"/>
        <v>0</v>
      </c>
      <c r="AA45" s="162"/>
      <c r="AB45" s="197"/>
      <c r="AC45" s="197">
        <v>0</v>
      </c>
      <c r="AE45" s="198">
        <f t="shared" si="4"/>
        <v>0</v>
      </c>
      <c r="AF45" s="199"/>
      <c r="AG45" s="200"/>
      <c r="AH45" s="200">
        <v>0</v>
      </c>
      <c r="AI45" s="200"/>
      <c r="AJ45" s="201">
        <f t="shared" si="5"/>
        <v>0</v>
      </c>
      <c r="AK45" s="162"/>
      <c r="AL45" s="197"/>
      <c r="AM45" s="197">
        <v>0</v>
      </c>
      <c r="AO45" s="198">
        <f t="shared" si="6"/>
        <v>0</v>
      </c>
      <c r="AP45" s="199"/>
      <c r="AQ45" s="200"/>
      <c r="AR45" s="200">
        <v>0</v>
      </c>
      <c r="AS45" s="200"/>
      <c r="AT45" s="201">
        <f t="shared" si="7"/>
        <v>0</v>
      </c>
      <c r="AU45" s="162"/>
      <c r="AV45" s="197"/>
      <c r="AW45" s="197">
        <v>0</v>
      </c>
      <c r="AY45" s="198">
        <f t="shared" si="8"/>
        <v>0</v>
      </c>
      <c r="AZ45" s="199"/>
      <c r="BA45" s="200"/>
      <c r="BB45" s="200">
        <v>0</v>
      </c>
      <c r="BC45" s="200"/>
      <c r="BD45" s="201">
        <f t="shared" si="9"/>
        <v>0</v>
      </c>
      <c r="BE45" s="162"/>
      <c r="BF45" s="197"/>
      <c r="BG45" s="197">
        <v>0</v>
      </c>
      <c r="BI45" s="198">
        <f t="shared" si="10"/>
        <v>0</v>
      </c>
      <c r="BJ45" s="199"/>
      <c r="BK45" s="200"/>
      <c r="BL45" s="200">
        <v>0</v>
      </c>
      <c r="BM45" s="200"/>
      <c r="BN45" s="201">
        <f t="shared" si="11"/>
        <v>0</v>
      </c>
      <c r="BO45" s="162"/>
    </row>
    <row r="46" spans="1:67" ht="12.25" hidden="1" customHeight="1">
      <c r="A46" s="192"/>
      <c r="B46" s="193" t="s">
        <v>463</v>
      </c>
      <c r="C46" s="193"/>
      <c r="D46" s="193"/>
      <c r="E46" s="194"/>
      <c r="F46" s="195"/>
      <c r="G46" s="196"/>
      <c r="H46" s="197"/>
      <c r="I46" s="197">
        <v>0</v>
      </c>
      <c r="K46" s="198">
        <f t="shared" si="0"/>
        <v>0</v>
      </c>
      <c r="L46" s="199"/>
      <c r="M46" s="200"/>
      <c r="N46" s="200">
        <v>0</v>
      </c>
      <c r="O46" s="200"/>
      <c r="P46" s="201">
        <f t="shared" si="1"/>
        <v>0</v>
      </c>
      <c r="Q46" s="162"/>
      <c r="R46" s="197"/>
      <c r="S46" s="197">
        <v>0</v>
      </c>
      <c r="U46" s="198">
        <f t="shared" si="2"/>
        <v>0</v>
      </c>
      <c r="V46" s="199"/>
      <c r="W46" s="200"/>
      <c r="X46" s="200">
        <v>0</v>
      </c>
      <c r="Y46" s="200"/>
      <c r="Z46" s="201">
        <f t="shared" si="3"/>
        <v>0</v>
      </c>
      <c r="AA46" s="162"/>
      <c r="AB46" s="197"/>
      <c r="AC46" s="197">
        <v>0</v>
      </c>
      <c r="AE46" s="198">
        <f t="shared" si="4"/>
        <v>0</v>
      </c>
      <c r="AF46" s="199"/>
      <c r="AG46" s="200"/>
      <c r="AH46" s="200">
        <v>0</v>
      </c>
      <c r="AI46" s="200"/>
      <c r="AJ46" s="201">
        <f t="shared" si="5"/>
        <v>0</v>
      </c>
      <c r="AK46" s="162"/>
      <c r="AL46" s="197"/>
      <c r="AM46" s="197">
        <v>0</v>
      </c>
      <c r="AO46" s="198">
        <f t="shared" si="6"/>
        <v>0</v>
      </c>
      <c r="AP46" s="199"/>
      <c r="AQ46" s="200"/>
      <c r="AR46" s="200">
        <v>0</v>
      </c>
      <c r="AS46" s="200"/>
      <c r="AT46" s="201">
        <f t="shared" si="7"/>
        <v>0</v>
      </c>
      <c r="AU46" s="162"/>
      <c r="AV46" s="197"/>
      <c r="AW46" s="197">
        <v>0</v>
      </c>
      <c r="AY46" s="198">
        <f t="shared" si="8"/>
        <v>0</v>
      </c>
      <c r="AZ46" s="199"/>
      <c r="BA46" s="200"/>
      <c r="BB46" s="200">
        <v>0</v>
      </c>
      <c r="BC46" s="200"/>
      <c r="BD46" s="201">
        <f t="shared" si="9"/>
        <v>0</v>
      </c>
      <c r="BE46" s="162"/>
      <c r="BF46" s="197"/>
      <c r="BG46" s="197">
        <v>0</v>
      </c>
      <c r="BI46" s="198">
        <f t="shared" si="10"/>
        <v>0</v>
      </c>
      <c r="BJ46" s="199"/>
      <c r="BK46" s="200"/>
      <c r="BL46" s="200">
        <v>0</v>
      </c>
      <c r="BM46" s="200"/>
      <c r="BN46" s="201">
        <f t="shared" si="11"/>
        <v>0</v>
      </c>
      <c r="BO46" s="162"/>
    </row>
    <row r="47" spans="1:67" ht="12.25" hidden="1" customHeight="1">
      <c r="A47" s="192">
        <v>4</v>
      </c>
      <c r="B47" s="193" t="s">
        <v>455</v>
      </c>
      <c r="C47" s="193"/>
      <c r="D47" s="193" t="s">
        <v>440</v>
      </c>
      <c r="E47" s="194">
        <v>46935</v>
      </c>
      <c r="F47" s="195">
        <v>101</v>
      </c>
      <c r="G47" s="196"/>
      <c r="H47" s="197"/>
      <c r="I47" s="197">
        <v>0</v>
      </c>
      <c r="K47" s="198">
        <f t="shared" si="0"/>
        <v>0</v>
      </c>
      <c r="L47" s="199"/>
      <c r="M47" s="200"/>
      <c r="N47" s="200">
        <v>0</v>
      </c>
      <c r="O47" s="200"/>
      <c r="P47" s="201">
        <f t="shared" si="1"/>
        <v>0</v>
      </c>
      <c r="Q47" s="162"/>
      <c r="R47" s="197"/>
      <c r="S47" s="197">
        <v>0</v>
      </c>
      <c r="U47" s="198">
        <f t="shared" si="2"/>
        <v>0</v>
      </c>
      <c r="V47" s="199"/>
      <c r="W47" s="200"/>
      <c r="X47" s="200">
        <v>0</v>
      </c>
      <c r="Y47" s="200"/>
      <c r="Z47" s="201">
        <f t="shared" si="3"/>
        <v>0</v>
      </c>
      <c r="AA47" s="162"/>
      <c r="AB47" s="197"/>
      <c r="AC47" s="197">
        <v>0</v>
      </c>
      <c r="AE47" s="198">
        <f t="shared" si="4"/>
        <v>0</v>
      </c>
      <c r="AF47" s="199"/>
      <c r="AG47" s="200"/>
      <c r="AH47" s="200">
        <v>0</v>
      </c>
      <c r="AI47" s="200"/>
      <c r="AJ47" s="201">
        <f t="shared" si="5"/>
        <v>0</v>
      </c>
      <c r="AK47" s="162"/>
      <c r="AL47" s="197"/>
      <c r="AM47" s="197">
        <v>0</v>
      </c>
      <c r="AO47" s="198">
        <f t="shared" si="6"/>
        <v>0</v>
      </c>
      <c r="AP47" s="199"/>
      <c r="AQ47" s="200"/>
      <c r="AR47" s="200">
        <v>0</v>
      </c>
      <c r="AS47" s="200"/>
      <c r="AT47" s="201">
        <f t="shared" si="7"/>
        <v>0</v>
      </c>
      <c r="AU47" s="162"/>
      <c r="AV47" s="197"/>
      <c r="AW47" s="197">
        <v>246000</v>
      </c>
      <c r="AY47" s="198">
        <f t="shared" si="8"/>
        <v>246000</v>
      </c>
      <c r="AZ47" s="199"/>
      <c r="BA47" s="200"/>
      <c r="BB47" s="200">
        <v>4</v>
      </c>
      <c r="BC47" s="200"/>
      <c r="BD47" s="201">
        <f t="shared" si="9"/>
        <v>4</v>
      </c>
      <c r="BE47" s="162"/>
      <c r="BF47" s="197"/>
      <c r="BG47" s="197">
        <v>253380</v>
      </c>
      <c r="BI47" s="198">
        <f t="shared" si="10"/>
        <v>253380</v>
      </c>
      <c r="BJ47" s="199"/>
      <c r="BK47" s="200"/>
      <c r="BL47" s="200">
        <v>4</v>
      </c>
      <c r="BM47" s="200"/>
      <c r="BN47" s="201">
        <f t="shared" si="11"/>
        <v>4</v>
      </c>
      <c r="BO47" s="162"/>
    </row>
    <row r="48" spans="1:67" ht="12.25" hidden="1" customHeight="1">
      <c r="A48" s="192">
        <v>1</v>
      </c>
      <c r="B48" s="193" t="s">
        <v>455</v>
      </c>
      <c r="C48" s="193"/>
      <c r="D48" s="193" t="s">
        <v>444</v>
      </c>
      <c r="E48" s="194">
        <v>46935</v>
      </c>
      <c r="F48" s="195">
        <v>101</v>
      </c>
      <c r="G48" s="196"/>
      <c r="H48" s="197"/>
      <c r="I48" s="197">
        <v>0</v>
      </c>
      <c r="K48" s="198">
        <f t="shared" si="0"/>
        <v>0</v>
      </c>
      <c r="L48" s="199"/>
      <c r="M48" s="200"/>
      <c r="N48" s="200">
        <v>0</v>
      </c>
      <c r="O48" s="200"/>
      <c r="P48" s="201">
        <f t="shared" si="1"/>
        <v>0</v>
      </c>
      <c r="Q48" s="162"/>
      <c r="R48" s="197"/>
      <c r="S48" s="197">
        <v>0</v>
      </c>
      <c r="U48" s="198">
        <f t="shared" si="2"/>
        <v>0</v>
      </c>
      <c r="V48" s="199"/>
      <c r="W48" s="200"/>
      <c r="X48" s="200">
        <v>0</v>
      </c>
      <c r="Y48" s="200"/>
      <c r="Z48" s="201">
        <f t="shared" si="3"/>
        <v>0</v>
      </c>
      <c r="AA48" s="162"/>
      <c r="AB48" s="197"/>
      <c r="AC48" s="197">
        <v>0</v>
      </c>
      <c r="AE48" s="198">
        <f t="shared" si="4"/>
        <v>0</v>
      </c>
      <c r="AF48" s="199"/>
      <c r="AG48" s="200"/>
      <c r="AH48" s="200">
        <v>0</v>
      </c>
      <c r="AI48" s="200"/>
      <c r="AJ48" s="201">
        <f t="shared" si="5"/>
        <v>0</v>
      </c>
      <c r="AK48" s="162"/>
      <c r="AL48" s="197"/>
      <c r="AM48" s="197">
        <v>0</v>
      </c>
      <c r="AO48" s="198">
        <f t="shared" si="6"/>
        <v>0</v>
      </c>
      <c r="AP48" s="199"/>
      <c r="AQ48" s="200"/>
      <c r="AR48" s="200">
        <v>0</v>
      </c>
      <c r="AS48" s="200"/>
      <c r="AT48" s="201">
        <f t="shared" si="7"/>
        <v>0</v>
      </c>
      <c r="AU48" s="162"/>
      <c r="AV48" s="197"/>
      <c r="AW48" s="197">
        <v>61500</v>
      </c>
      <c r="AY48" s="198">
        <f t="shared" si="8"/>
        <v>61500</v>
      </c>
      <c r="AZ48" s="199"/>
      <c r="BA48" s="200"/>
      <c r="BB48" s="200">
        <v>1</v>
      </c>
      <c r="BC48" s="200"/>
      <c r="BD48" s="201">
        <f t="shared" si="9"/>
        <v>1</v>
      </c>
      <c r="BE48" s="162"/>
      <c r="BF48" s="197"/>
      <c r="BG48" s="197">
        <v>63345</v>
      </c>
      <c r="BI48" s="198">
        <f t="shared" si="10"/>
        <v>63345</v>
      </c>
      <c r="BJ48" s="199"/>
      <c r="BK48" s="200"/>
      <c r="BL48" s="200">
        <v>1</v>
      </c>
      <c r="BM48" s="200"/>
      <c r="BN48" s="201">
        <f t="shared" si="11"/>
        <v>1</v>
      </c>
      <c r="BO48" s="162"/>
    </row>
    <row r="49" spans="1:67" ht="12.25" hidden="1" customHeight="1">
      <c r="A49" s="192">
        <v>1</v>
      </c>
      <c r="B49" s="193" t="s">
        <v>455</v>
      </c>
      <c r="C49" s="193"/>
      <c r="D49" s="193" t="s">
        <v>442</v>
      </c>
      <c r="E49" s="194">
        <v>46935</v>
      </c>
      <c r="F49" s="195">
        <v>101</v>
      </c>
      <c r="G49" s="196"/>
      <c r="H49" s="197"/>
      <c r="I49" s="197">
        <v>0</v>
      </c>
      <c r="K49" s="198">
        <f t="shared" si="0"/>
        <v>0</v>
      </c>
      <c r="L49" s="199"/>
      <c r="M49" s="200"/>
      <c r="N49" s="200">
        <v>0</v>
      </c>
      <c r="O49" s="200"/>
      <c r="P49" s="201">
        <f t="shared" si="1"/>
        <v>0</v>
      </c>
      <c r="Q49" s="162"/>
      <c r="R49" s="197"/>
      <c r="S49" s="197">
        <v>0</v>
      </c>
      <c r="U49" s="198">
        <f t="shared" si="2"/>
        <v>0</v>
      </c>
      <c r="V49" s="199"/>
      <c r="W49" s="200"/>
      <c r="X49" s="200">
        <v>0</v>
      </c>
      <c r="Y49" s="200"/>
      <c r="Z49" s="201">
        <f t="shared" si="3"/>
        <v>0</v>
      </c>
      <c r="AA49" s="162"/>
      <c r="AB49" s="197"/>
      <c r="AC49" s="197">
        <v>0</v>
      </c>
      <c r="AE49" s="198">
        <f t="shared" si="4"/>
        <v>0</v>
      </c>
      <c r="AF49" s="199"/>
      <c r="AG49" s="200"/>
      <c r="AH49" s="200">
        <v>0</v>
      </c>
      <c r="AI49" s="200"/>
      <c r="AJ49" s="201">
        <f t="shared" si="5"/>
        <v>0</v>
      </c>
      <c r="AK49" s="162"/>
      <c r="AL49" s="197"/>
      <c r="AM49" s="197">
        <v>0</v>
      </c>
      <c r="AO49" s="198">
        <f t="shared" si="6"/>
        <v>0</v>
      </c>
      <c r="AP49" s="199"/>
      <c r="AQ49" s="200"/>
      <c r="AR49" s="200">
        <v>0</v>
      </c>
      <c r="AS49" s="200"/>
      <c r="AT49" s="201">
        <f t="shared" si="7"/>
        <v>0</v>
      </c>
      <c r="AU49" s="162"/>
      <c r="AV49" s="197"/>
      <c r="AW49" s="197">
        <v>61500</v>
      </c>
      <c r="AY49" s="198">
        <f t="shared" si="8"/>
        <v>61500</v>
      </c>
      <c r="AZ49" s="199"/>
      <c r="BA49" s="200"/>
      <c r="BB49" s="200">
        <v>1</v>
      </c>
      <c r="BC49" s="200"/>
      <c r="BD49" s="201">
        <f t="shared" si="9"/>
        <v>1</v>
      </c>
      <c r="BE49" s="162"/>
      <c r="BF49" s="197"/>
      <c r="BG49" s="197">
        <v>63345</v>
      </c>
      <c r="BI49" s="198">
        <f t="shared" si="10"/>
        <v>63345</v>
      </c>
      <c r="BJ49" s="199"/>
      <c r="BK49" s="200"/>
      <c r="BL49" s="200">
        <v>1</v>
      </c>
      <c r="BM49" s="200"/>
      <c r="BN49" s="201">
        <f t="shared" si="11"/>
        <v>1</v>
      </c>
      <c r="BO49" s="162"/>
    </row>
    <row r="50" spans="1:67" ht="12.25" hidden="1" customHeight="1">
      <c r="A50" s="192">
        <v>1</v>
      </c>
      <c r="B50" s="193" t="s">
        <v>455</v>
      </c>
      <c r="C50" s="193"/>
      <c r="D50" s="193" t="s">
        <v>446</v>
      </c>
      <c r="E50" s="194">
        <v>46935</v>
      </c>
      <c r="F50" s="195">
        <v>101</v>
      </c>
      <c r="G50" s="196"/>
      <c r="H50" s="197"/>
      <c r="I50" s="197">
        <v>0</v>
      </c>
      <c r="K50" s="198">
        <f t="shared" si="0"/>
        <v>0</v>
      </c>
      <c r="L50" s="199"/>
      <c r="M50" s="200"/>
      <c r="N50" s="200">
        <v>0</v>
      </c>
      <c r="O50" s="200"/>
      <c r="P50" s="201">
        <f t="shared" si="1"/>
        <v>0</v>
      </c>
      <c r="Q50" s="162"/>
      <c r="R50" s="197"/>
      <c r="S50" s="197">
        <v>0</v>
      </c>
      <c r="U50" s="198">
        <f t="shared" si="2"/>
        <v>0</v>
      </c>
      <c r="V50" s="199"/>
      <c r="W50" s="200"/>
      <c r="X50" s="200">
        <v>0</v>
      </c>
      <c r="Y50" s="200"/>
      <c r="Z50" s="201">
        <f t="shared" si="3"/>
        <v>0</v>
      </c>
      <c r="AA50" s="162"/>
      <c r="AB50" s="197"/>
      <c r="AC50" s="197">
        <v>0</v>
      </c>
      <c r="AE50" s="198">
        <f t="shared" si="4"/>
        <v>0</v>
      </c>
      <c r="AF50" s="199"/>
      <c r="AG50" s="200"/>
      <c r="AH50" s="200">
        <v>0</v>
      </c>
      <c r="AI50" s="200"/>
      <c r="AJ50" s="201">
        <f t="shared" si="5"/>
        <v>0</v>
      </c>
      <c r="AK50" s="162"/>
      <c r="AL50" s="197"/>
      <c r="AM50" s="197">
        <v>0</v>
      </c>
      <c r="AO50" s="198">
        <f t="shared" si="6"/>
        <v>0</v>
      </c>
      <c r="AP50" s="199"/>
      <c r="AQ50" s="200"/>
      <c r="AR50" s="200">
        <v>0</v>
      </c>
      <c r="AS50" s="200"/>
      <c r="AT50" s="201">
        <f t="shared" si="7"/>
        <v>0</v>
      </c>
      <c r="AU50" s="162"/>
      <c r="AV50" s="197"/>
      <c r="AW50" s="197">
        <v>60000</v>
      </c>
      <c r="AY50" s="198">
        <f t="shared" si="8"/>
        <v>60000</v>
      </c>
      <c r="AZ50" s="199"/>
      <c r="BA50" s="200"/>
      <c r="BB50" s="200">
        <v>1</v>
      </c>
      <c r="BC50" s="200"/>
      <c r="BD50" s="201">
        <f t="shared" si="9"/>
        <v>1</v>
      </c>
      <c r="BE50" s="162"/>
      <c r="BF50" s="197"/>
      <c r="BG50" s="197">
        <v>61800</v>
      </c>
      <c r="BI50" s="198">
        <f t="shared" si="10"/>
        <v>61800</v>
      </c>
      <c r="BJ50" s="199"/>
      <c r="BK50" s="200"/>
      <c r="BL50" s="200">
        <v>1</v>
      </c>
      <c r="BM50" s="200"/>
      <c r="BN50" s="201">
        <f t="shared" si="11"/>
        <v>1</v>
      </c>
      <c r="BO50" s="162"/>
    </row>
    <row r="51" spans="1:67" ht="12.25" hidden="1" customHeight="1">
      <c r="A51" s="192">
        <v>1</v>
      </c>
      <c r="B51" s="193" t="s">
        <v>455</v>
      </c>
      <c r="C51" s="193"/>
      <c r="D51" s="193" t="s">
        <v>453</v>
      </c>
      <c r="E51" s="194">
        <v>46935</v>
      </c>
      <c r="F51" s="195">
        <v>107</v>
      </c>
      <c r="G51" s="196"/>
      <c r="H51" s="197"/>
      <c r="I51" s="197">
        <v>0</v>
      </c>
      <c r="K51" s="198">
        <f t="shared" si="0"/>
        <v>0</v>
      </c>
      <c r="L51" s="199"/>
      <c r="M51" s="200"/>
      <c r="N51" s="200">
        <v>0</v>
      </c>
      <c r="O51" s="200"/>
      <c r="P51" s="201">
        <f t="shared" si="1"/>
        <v>0</v>
      </c>
      <c r="Q51" s="162"/>
      <c r="R51" s="197"/>
      <c r="S51" s="197">
        <v>0</v>
      </c>
      <c r="U51" s="198">
        <f t="shared" si="2"/>
        <v>0</v>
      </c>
      <c r="V51" s="199"/>
      <c r="W51" s="200"/>
      <c r="X51" s="200">
        <v>0</v>
      </c>
      <c r="Y51" s="200"/>
      <c r="Z51" s="201">
        <f t="shared" si="3"/>
        <v>0</v>
      </c>
      <c r="AA51" s="162"/>
      <c r="AB51" s="197"/>
      <c r="AC51" s="197">
        <v>0</v>
      </c>
      <c r="AE51" s="198">
        <f t="shared" si="4"/>
        <v>0</v>
      </c>
      <c r="AF51" s="199"/>
      <c r="AG51" s="200"/>
      <c r="AH51" s="200">
        <v>0</v>
      </c>
      <c r="AI51" s="200"/>
      <c r="AJ51" s="201">
        <f t="shared" si="5"/>
        <v>0</v>
      </c>
      <c r="AK51" s="162"/>
      <c r="AL51" s="197"/>
      <c r="AM51" s="197">
        <v>0</v>
      </c>
      <c r="AO51" s="198">
        <f t="shared" si="6"/>
        <v>0</v>
      </c>
      <c r="AP51" s="199"/>
      <c r="AQ51" s="200"/>
      <c r="AR51" s="200">
        <v>0</v>
      </c>
      <c r="AS51" s="200"/>
      <c r="AT51" s="201">
        <f t="shared" si="7"/>
        <v>0</v>
      </c>
      <c r="AU51" s="162"/>
      <c r="AV51" s="197"/>
      <c r="AW51" s="197">
        <v>60000</v>
      </c>
      <c r="AY51" s="198">
        <f t="shared" si="8"/>
        <v>60000</v>
      </c>
      <c r="AZ51" s="199"/>
      <c r="BA51" s="200"/>
      <c r="BB51" s="200">
        <v>1</v>
      </c>
      <c r="BC51" s="200"/>
      <c r="BD51" s="201">
        <f t="shared" si="9"/>
        <v>1</v>
      </c>
      <c r="BE51" s="162"/>
      <c r="BF51" s="197"/>
      <c r="BG51" s="197">
        <v>61800</v>
      </c>
      <c r="BI51" s="198">
        <f t="shared" si="10"/>
        <v>61800</v>
      </c>
      <c r="BJ51" s="199"/>
      <c r="BK51" s="200"/>
      <c r="BL51" s="200">
        <v>1</v>
      </c>
      <c r="BM51" s="200"/>
      <c r="BN51" s="201">
        <f t="shared" si="11"/>
        <v>1</v>
      </c>
      <c r="BO51" s="162"/>
    </row>
    <row r="52" spans="1:67" ht="12.25" hidden="1" customHeight="1">
      <c r="A52" s="192"/>
      <c r="B52" s="193"/>
      <c r="C52" s="193"/>
      <c r="D52" s="193"/>
      <c r="E52" s="194"/>
      <c r="F52" s="195"/>
      <c r="G52" s="196"/>
      <c r="H52" s="197"/>
      <c r="I52" s="197">
        <v>0</v>
      </c>
      <c r="K52" s="198">
        <f t="shared" si="0"/>
        <v>0</v>
      </c>
      <c r="L52" s="199"/>
      <c r="M52" s="200"/>
      <c r="N52" s="200">
        <v>0</v>
      </c>
      <c r="O52" s="200"/>
      <c r="P52" s="201">
        <f t="shared" si="1"/>
        <v>0</v>
      </c>
      <c r="Q52" s="162"/>
      <c r="R52" s="197"/>
      <c r="S52" s="197">
        <v>0</v>
      </c>
      <c r="U52" s="198">
        <f t="shared" si="2"/>
        <v>0</v>
      </c>
      <c r="V52" s="199"/>
      <c r="W52" s="200"/>
      <c r="X52" s="200">
        <v>0</v>
      </c>
      <c r="Y52" s="200"/>
      <c r="Z52" s="201">
        <f t="shared" si="3"/>
        <v>0</v>
      </c>
      <c r="AA52" s="162"/>
      <c r="AB52" s="197"/>
      <c r="AC52" s="197">
        <v>0</v>
      </c>
      <c r="AE52" s="198">
        <f t="shared" si="4"/>
        <v>0</v>
      </c>
      <c r="AF52" s="199"/>
      <c r="AG52" s="200"/>
      <c r="AH52" s="200">
        <v>0</v>
      </c>
      <c r="AI52" s="200"/>
      <c r="AJ52" s="201">
        <f t="shared" si="5"/>
        <v>0</v>
      </c>
      <c r="AK52" s="162"/>
      <c r="AL52" s="197"/>
      <c r="AM52" s="197">
        <v>0</v>
      </c>
      <c r="AO52" s="198">
        <f t="shared" si="6"/>
        <v>0</v>
      </c>
      <c r="AP52" s="199"/>
      <c r="AQ52" s="200"/>
      <c r="AR52" s="200">
        <v>0</v>
      </c>
      <c r="AS52" s="200"/>
      <c r="AT52" s="201">
        <f t="shared" si="7"/>
        <v>0</v>
      </c>
      <c r="AU52" s="162"/>
      <c r="AV52" s="197"/>
      <c r="AW52" s="197">
        <v>0</v>
      </c>
      <c r="AY52" s="198">
        <f t="shared" si="8"/>
        <v>0</v>
      </c>
      <c r="AZ52" s="199"/>
      <c r="BA52" s="200"/>
      <c r="BB52" s="200">
        <v>0</v>
      </c>
      <c r="BC52" s="200"/>
      <c r="BD52" s="201">
        <f t="shared" si="9"/>
        <v>0</v>
      </c>
      <c r="BE52" s="162"/>
      <c r="BF52" s="197"/>
      <c r="BG52" s="197">
        <v>0</v>
      </c>
      <c r="BI52" s="198">
        <f t="shared" si="10"/>
        <v>0</v>
      </c>
      <c r="BJ52" s="199"/>
      <c r="BK52" s="200"/>
      <c r="BL52" s="200">
        <v>0</v>
      </c>
      <c r="BM52" s="200"/>
      <c r="BN52" s="201">
        <f t="shared" si="11"/>
        <v>0</v>
      </c>
      <c r="BO52" s="162"/>
    </row>
    <row r="53" spans="1:67" ht="12.25" hidden="1" customHeight="1">
      <c r="A53" s="192"/>
      <c r="B53" s="193" t="s">
        <v>464</v>
      </c>
      <c r="C53" s="193"/>
      <c r="D53" s="193"/>
      <c r="E53" s="194"/>
      <c r="F53" s="195"/>
      <c r="G53" s="196"/>
      <c r="H53" s="197"/>
      <c r="I53" s="197">
        <v>0</v>
      </c>
      <c r="K53" s="198">
        <f t="shared" si="0"/>
        <v>0</v>
      </c>
      <c r="L53" s="199"/>
      <c r="M53" s="200"/>
      <c r="N53" s="200">
        <v>0</v>
      </c>
      <c r="O53" s="200"/>
      <c r="P53" s="201">
        <f t="shared" si="1"/>
        <v>0</v>
      </c>
      <c r="Q53" s="162"/>
      <c r="R53" s="197"/>
      <c r="S53" s="197">
        <v>0</v>
      </c>
      <c r="U53" s="198">
        <f t="shared" si="2"/>
        <v>0</v>
      </c>
      <c r="V53" s="199"/>
      <c r="W53" s="200"/>
      <c r="X53" s="200">
        <v>0</v>
      </c>
      <c r="Y53" s="200"/>
      <c r="Z53" s="201">
        <f t="shared" si="3"/>
        <v>0</v>
      </c>
      <c r="AA53" s="162"/>
      <c r="AB53" s="197"/>
      <c r="AC53" s="197">
        <v>0</v>
      </c>
      <c r="AE53" s="198">
        <f t="shared" si="4"/>
        <v>0</v>
      </c>
      <c r="AF53" s="199"/>
      <c r="AG53" s="200"/>
      <c r="AH53" s="200">
        <v>0</v>
      </c>
      <c r="AI53" s="200"/>
      <c r="AJ53" s="201">
        <f t="shared" si="5"/>
        <v>0</v>
      </c>
      <c r="AK53" s="162"/>
      <c r="AL53" s="197"/>
      <c r="AM53" s="197">
        <v>0</v>
      </c>
      <c r="AO53" s="198">
        <f t="shared" si="6"/>
        <v>0</v>
      </c>
      <c r="AP53" s="199"/>
      <c r="AQ53" s="200"/>
      <c r="AR53" s="200">
        <v>0</v>
      </c>
      <c r="AS53" s="200"/>
      <c r="AT53" s="201">
        <f t="shared" si="7"/>
        <v>0</v>
      </c>
      <c r="AU53" s="162"/>
      <c r="AV53" s="197"/>
      <c r="AW53" s="197">
        <v>0</v>
      </c>
      <c r="AY53" s="198">
        <f t="shared" si="8"/>
        <v>0</v>
      </c>
      <c r="AZ53" s="199"/>
      <c r="BA53" s="200"/>
      <c r="BB53" s="200">
        <v>0</v>
      </c>
      <c r="BC53" s="200"/>
      <c r="BD53" s="201">
        <f t="shared" si="9"/>
        <v>0</v>
      </c>
      <c r="BE53" s="162"/>
      <c r="BF53" s="197"/>
      <c r="BG53" s="197">
        <v>0</v>
      </c>
      <c r="BI53" s="198">
        <f t="shared" si="10"/>
        <v>0</v>
      </c>
      <c r="BJ53" s="199"/>
      <c r="BK53" s="200"/>
      <c r="BL53" s="200">
        <v>0</v>
      </c>
      <c r="BM53" s="200"/>
      <c r="BN53" s="201">
        <f t="shared" si="11"/>
        <v>0</v>
      </c>
      <c r="BO53" s="162"/>
    </row>
    <row r="54" spans="1:67" ht="12.25" hidden="1" customHeight="1">
      <c r="A54" s="192">
        <v>1</v>
      </c>
      <c r="B54" s="193" t="s">
        <v>456</v>
      </c>
      <c r="C54" s="193"/>
      <c r="D54" s="193" t="s">
        <v>454</v>
      </c>
      <c r="E54" s="194">
        <v>47300</v>
      </c>
      <c r="F54" s="195">
        <v>104</v>
      </c>
      <c r="G54" s="196"/>
      <c r="H54" s="197"/>
      <c r="I54" s="197">
        <v>0</v>
      </c>
      <c r="K54" s="198">
        <f t="shared" si="0"/>
        <v>0</v>
      </c>
      <c r="L54" s="199"/>
      <c r="M54" s="200"/>
      <c r="N54" s="200">
        <v>0</v>
      </c>
      <c r="O54" s="200"/>
      <c r="P54" s="201">
        <f t="shared" si="1"/>
        <v>0</v>
      </c>
      <c r="Q54" s="162"/>
      <c r="R54" s="197"/>
      <c r="S54" s="197">
        <v>0</v>
      </c>
      <c r="U54" s="198">
        <f t="shared" si="2"/>
        <v>0</v>
      </c>
      <c r="V54" s="199"/>
      <c r="W54" s="200"/>
      <c r="X54" s="200">
        <v>0</v>
      </c>
      <c r="Y54" s="200"/>
      <c r="Z54" s="201">
        <f t="shared" si="3"/>
        <v>0</v>
      </c>
      <c r="AA54" s="162"/>
      <c r="AB54" s="197"/>
      <c r="AC54" s="197">
        <v>0</v>
      </c>
      <c r="AE54" s="198">
        <f t="shared" si="4"/>
        <v>0</v>
      </c>
      <c r="AF54" s="199"/>
      <c r="AG54" s="200"/>
      <c r="AH54" s="200">
        <v>0</v>
      </c>
      <c r="AI54" s="200"/>
      <c r="AJ54" s="201">
        <f t="shared" si="5"/>
        <v>0</v>
      </c>
      <c r="AK54" s="162"/>
      <c r="AL54" s="197"/>
      <c r="AM54" s="197">
        <v>0</v>
      </c>
      <c r="AO54" s="198">
        <f t="shared" si="6"/>
        <v>0</v>
      </c>
      <c r="AP54" s="199"/>
      <c r="AQ54" s="200"/>
      <c r="AR54" s="200">
        <v>0</v>
      </c>
      <c r="AS54" s="200"/>
      <c r="AT54" s="201">
        <f t="shared" si="7"/>
        <v>0</v>
      </c>
      <c r="AU54" s="162"/>
      <c r="AV54" s="197"/>
      <c r="AW54" s="197">
        <v>0</v>
      </c>
      <c r="AY54" s="198">
        <f t="shared" si="8"/>
        <v>0</v>
      </c>
      <c r="AZ54" s="199"/>
      <c r="BA54" s="200"/>
      <c r="BB54" s="200">
        <v>0</v>
      </c>
      <c r="BC54" s="200"/>
      <c r="BD54" s="201">
        <f t="shared" si="9"/>
        <v>0</v>
      </c>
      <c r="BE54" s="162"/>
      <c r="BF54" s="197"/>
      <c r="BG54" s="197">
        <v>95000</v>
      </c>
      <c r="BI54" s="198">
        <f t="shared" si="10"/>
        <v>95000</v>
      </c>
      <c r="BJ54" s="199"/>
      <c r="BK54" s="200"/>
      <c r="BL54" s="200">
        <v>1</v>
      </c>
      <c r="BM54" s="200"/>
      <c r="BN54" s="201">
        <f t="shared" si="11"/>
        <v>1</v>
      </c>
      <c r="BO54" s="162"/>
    </row>
    <row r="55" spans="1:67" ht="12.25" hidden="1" customHeight="1">
      <c r="A55" s="192">
        <v>2</v>
      </c>
      <c r="B55" s="193" t="s">
        <v>456</v>
      </c>
      <c r="C55" s="193"/>
      <c r="D55" s="193" t="s">
        <v>440</v>
      </c>
      <c r="E55" s="194">
        <v>47300</v>
      </c>
      <c r="F55" s="195">
        <v>101</v>
      </c>
      <c r="G55" s="196"/>
      <c r="H55" s="197"/>
      <c r="I55" s="197">
        <v>0</v>
      </c>
      <c r="K55" s="198">
        <f t="shared" si="0"/>
        <v>0</v>
      </c>
      <c r="L55" s="199"/>
      <c r="M55" s="200"/>
      <c r="N55" s="200">
        <v>0</v>
      </c>
      <c r="O55" s="200"/>
      <c r="P55" s="201">
        <f t="shared" si="1"/>
        <v>0</v>
      </c>
      <c r="Q55" s="162"/>
      <c r="R55" s="197"/>
      <c r="S55" s="197">
        <v>0</v>
      </c>
      <c r="U55" s="198">
        <f t="shared" si="2"/>
        <v>0</v>
      </c>
      <c r="V55" s="199"/>
      <c r="W55" s="200"/>
      <c r="X55" s="200">
        <v>0</v>
      </c>
      <c r="Y55" s="200"/>
      <c r="Z55" s="201">
        <f t="shared" si="3"/>
        <v>0</v>
      </c>
      <c r="AA55" s="162"/>
      <c r="AB55" s="197"/>
      <c r="AC55" s="197">
        <v>0</v>
      </c>
      <c r="AE55" s="198">
        <f t="shared" si="4"/>
        <v>0</v>
      </c>
      <c r="AF55" s="199"/>
      <c r="AG55" s="200"/>
      <c r="AH55" s="200">
        <v>0</v>
      </c>
      <c r="AI55" s="200"/>
      <c r="AJ55" s="201">
        <f t="shared" si="5"/>
        <v>0</v>
      </c>
      <c r="AK55" s="162"/>
      <c r="AL55" s="197"/>
      <c r="AM55" s="197">
        <v>0</v>
      </c>
      <c r="AO55" s="198">
        <f t="shared" si="6"/>
        <v>0</v>
      </c>
      <c r="AP55" s="199"/>
      <c r="AQ55" s="200"/>
      <c r="AR55" s="200">
        <v>0</v>
      </c>
      <c r="AS55" s="200"/>
      <c r="AT55" s="201">
        <f t="shared" si="7"/>
        <v>0</v>
      </c>
      <c r="AU55" s="162"/>
      <c r="AV55" s="197"/>
      <c r="AW55" s="197">
        <v>0</v>
      </c>
      <c r="AY55" s="198">
        <f t="shared" si="8"/>
        <v>0</v>
      </c>
      <c r="AZ55" s="199"/>
      <c r="BA55" s="200"/>
      <c r="BB55" s="200">
        <v>0</v>
      </c>
      <c r="BC55" s="200"/>
      <c r="BD55" s="201">
        <f t="shared" si="9"/>
        <v>0</v>
      </c>
      <c r="BE55" s="162"/>
      <c r="BF55" s="197"/>
      <c r="BG55" s="197">
        <v>126000</v>
      </c>
      <c r="BI55" s="198">
        <f t="shared" si="10"/>
        <v>126000</v>
      </c>
      <c r="BJ55" s="199"/>
      <c r="BK55" s="200"/>
      <c r="BL55" s="200">
        <v>2</v>
      </c>
      <c r="BM55" s="200"/>
      <c r="BN55" s="201">
        <f t="shared" si="11"/>
        <v>2</v>
      </c>
      <c r="BO55" s="162"/>
    </row>
    <row r="56" spans="1:67" ht="12.25" hidden="1" customHeight="1">
      <c r="A56" s="192">
        <v>1</v>
      </c>
      <c r="B56" s="193" t="s">
        <v>456</v>
      </c>
      <c r="C56" s="193"/>
      <c r="D56" s="193" t="s">
        <v>449</v>
      </c>
      <c r="E56" s="194">
        <v>47300</v>
      </c>
      <c r="F56" s="195">
        <v>107</v>
      </c>
      <c r="G56" s="196"/>
      <c r="H56" s="197"/>
      <c r="I56" s="197">
        <v>0</v>
      </c>
      <c r="K56" s="198">
        <f t="shared" si="0"/>
        <v>0</v>
      </c>
      <c r="L56" s="199"/>
      <c r="M56" s="200"/>
      <c r="N56" s="200">
        <v>0</v>
      </c>
      <c r="O56" s="200"/>
      <c r="P56" s="201">
        <f t="shared" si="1"/>
        <v>0</v>
      </c>
      <c r="Q56" s="162"/>
      <c r="R56" s="197"/>
      <c r="S56" s="197">
        <v>0</v>
      </c>
      <c r="U56" s="198">
        <f t="shared" si="2"/>
        <v>0</v>
      </c>
      <c r="V56" s="199"/>
      <c r="W56" s="200"/>
      <c r="X56" s="200">
        <v>0</v>
      </c>
      <c r="Y56" s="200"/>
      <c r="Z56" s="201">
        <f t="shared" si="3"/>
        <v>0</v>
      </c>
      <c r="AA56" s="162"/>
      <c r="AB56" s="197"/>
      <c r="AC56" s="197">
        <v>0</v>
      </c>
      <c r="AE56" s="198">
        <f t="shared" si="4"/>
        <v>0</v>
      </c>
      <c r="AF56" s="199"/>
      <c r="AG56" s="200"/>
      <c r="AH56" s="200">
        <v>0</v>
      </c>
      <c r="AI56" s="200"/>
      <c r="AJ56" s="201">
        <f t="shared" si="5"/>
        <v>0</v>
      </c>
      <c r="AK56" s="162"/>
      <c r="AL56" s="197"/>
      <c r="AM56" s="197">
        <v>0</v>
      </c>
      <c r="AO56" s="198">
        <f t="shared" si="6"/>
        <v>0</v>
      </c>
      <c r="AP56" s="199"/>
      <c r="AQ56" s="200"/>
      <c r="AR56" s="200">
        <v>0</v>
      </c>
      <c r="AS56" s="200"/>
      <c r="AT56" s="201">
        <f t="shared" si="7"/>
        <v>0</v>
      </c>
      <c r="AU56" s="162"/>
      <c r="AV56" s="197"/>
      <c r="AW56" s="197">
        <v>0</v>
      </c>
      <c r="AY56" s="198">
        <f t="shared" si="8"/>
        <v>0</v>
      </c>
      <c r="AZ56" s="199"/>
      <c r="BA56" s="200"/>
      <c r="BB56" s="200">
        <v>0</v>
      </c>
      <c r="BC56" s="200"/>
      <c r="BD56" s="201">
        <f t="shared" si="9"/>
        <v>0</v>
      </c>
      <c r="BE56" s="162"/>
      <c r="BF56" s="197"/>
      <c r="BG56" s="197">
        <v>42000</v>
      </c>
      <c r="BI56" s="198">
        <f t="shared" si="10"/>
        <v>42000</v>
      </c>
      <c r="BJ56" s="199"/>
      <c r="BK56" s="200"/>
      <c r="BL56" s="200">
        <v>1</v>
      </c>
      <c r="BM56" s="200"/>
      <c r="BN56" s="201">
        <f t="shared" si="11"/>
        <v>1</v>
      </c>
      <c r="BO56" s="162"/>
    </row>
    <row r="57" spans="1:67" ht="12.25" hidden="1" customHeight="1">
      <c r="A57" s="192">
        <v>1</v>
      </c>
      <c r="B57" s="193" t="s">
        <v>456</v>
      </c>
      <c r="C57" s="193"/>
      <c r="D57" s="193" t="s">
        <v>450</v>
      </c>
      <c r="E57" s="194">
        <v>47300</v>
      </c>
      <c r="F57" s="195">
        <v>107</v>
      </c>
      <c r="G57" s="196"/>
      <c r="H57" s="197"/>
      <c r="I57" s="197">
        <v>0</v>
      </c>
      <c r="K57" s="198">
        <f t="shared" si="0"/>
        <v>0</v>
      </c>
      <c r="L57" s="199"/>
      <c r="M57" s="200"/>
      <c r="N57" s="200">
        <v>0</v>
      </c>
      <c r="O57" s="200"/>
      <c r="P57" s="201">
        <f t="shared" si="1"/>
        <v>0</v>
      </c>
      <c r="Q57" s="162"/>
      <c r="R57" s="197"/>
      <c r="S57" s="197">
        <v>0</v>
      </c>
      <c r="U57" s="198">
        <f t="shared" si="2"/>
        <v>0</v>
      </c>
      <c r="V57" s="199"/>
      <c r="W57" s="200"/>
      <c r="X57" s="200">
        <v>0</v>
      </c>
      <c r="Y57" s="200"/>
      <c r="Z57" s="201">
        <f t="shared" si="3"/>
        <v>0</v>
      </c>
      <c r="AA57" s="162"/>
      <c r="AB57" s="197"/>
      <c r="AC57" s="197">
        <v>0</v>
      </c>
      <c r="AE57" s="198">
        <f t="shared" si="4"/>
        <v>0</v>
      </c>
      <c r="AF57" s="199"/>
      <c r="AG57" s="200"/>
      <c r="AH57" s="200">
        <v>0</v>
      </c>
      <c r="AI57" s="200"/>
      <c r="AJ57" s="201">
        <f t="shared" si="5"/>
        <v>0</v>
      </c>
      <c r="AK57" s="162"/>
      <c r="AL57" s="197"/>
      <c r="AM57" s="197">
        <v>0</v>
      </c>
      <c r="AO57" s="198">
        <f t="shared" si="6"/>
        <v>0</v>
      </c>
      <c r="AP57" s="199"/>
      <c r="AQ57" s="200"/>
      <c r="AR57" s="200">
        <v>0</v>
      </c>
      <c r="AS57" s="200"/>
      <c r="AT57" s="201">
        <f t="shared" si="7"/>
        <v>0</v>
      </c>
      <c r="AU57" s="162"/>
      <c r="AV57" s="197"/>
      <c r="AW57" s="197">
        <v>0</v>
      </c>
      <c r="AY57" s="198">
        <f t="shared" si="8"/>
        <v>0</v>
      </c>
      <c r="AZ57" s="199"/>
      <c r="BA57" s="200"/>
      <c r="BB57" s="200">
        <v>0</v>
      </c>
      <c r="BC57" s="200"/>
      <c r="BD57" s="201">
        <f t="shared" si="9"/>
        <v>0</v>
      </c>
      <c r="BE57" s="162"/>
      <c r="BF57" s="197"/>
      <c r="BG57" s="197">
        <v>42000</v>
      </c>
      <c r="BI57" s="198">
        <f t="shared" si="10"/>
        <v>42000</v>
      </c>
      <c r="BJ57" s="199"/>
      <c r="BK57" s="200"/>
      <c r="BL57" s="200">
        <v>1</v>
      </c>
      <c r="BM57" s="200"/>
      <c r="BN57" s="201">
        <f t="shared" si="11"/>
        <v>1</v>
      </c>
      <c r="BO57" s="162"/>
    </row>
    <row r="58" spans="1:67" ht="12.25" hidden="1" customHeight="1">
      <c r="A58" s="192"/>
      <c r="B58" s="193"/>
      <c r="C58" s="193"/>
      <c r="D58" s="193"/>
      <c r="E58" s="194"/>
      <c r="F58" s="195"/>
      <c r="G58" s="196"/>
      <c r="H58" s="197"/>
      <c r="I58" s="197">
        <v>0</v>
      </c>
      <c r="K58" s="198">
        <f t="shared" si="0"/>
        <v>0</v>
      </c>
      <c r="L58" s="199"/>
      <c r="M58" s="200"/>
      <c r="N58" s="200">
        <v>0</v>
      </c>
      <c r="O58" s="200"/>
      <c r="P58" s="201">
        <f t="shared" si="1"/>
        <v>0</v>
      </c>
      <c r="Q58" s="162"/>
      <c r="R58" s="197"/>
      <c r="S58" s="197">
        <v>0</v>
      </c>
      <c r="U58" s="198">
        <f t="shared" si="2"/>
        <v>0</v>
      </c>
      <c r="V58" s="199"/>
      <c r="W58" s="200"/>
      <c r="X58" s="200">
        <v>0</v>
      </c>
      <c r="Y58" s="200"/>
      <c r="Z58" s="201">
        <f t="shared" si="3"/>
        <v>0</v>
      </c>
      <c r="AA58" s="162"/>
      <c r="AB58" s="197"/>
      <c r="AC58" s="197">
        <v>0</v>
      </c>
      <c r="AE58" s="198">
        <f t="shared" si="4"/>
        <v>0</v>
      </c>
      <c r="AF58" s="199"/>
      <c r="AG58" s="200"/>
      <c r="AH58" s="200">
        <v>0</v>
      </c>
      <c r="AI58" s="200"/>
      <c r="AJ58" s="201">
        <f t="shared" si="5"/>
        <v>0</v>
      </c>
      <c r="AK58" s="162"/>
      <c r="AL58" s="197"/>
      <c r="AM58" s="197">
        <v>0</v>
      </c>
      <c r="AO58" s="198">
        <f t="shared" si="6"/>
        <v>0</v>
      </c>
      <c r="AP58" s="199"/>
      <c r="AQ58" s="200"/>
      <c r="AR58" s="200">
        <v>0</v>
      </c>
      <c r="AS58" s="200"/>
      <c r="AT58" s="201">
        <f t="shared" si="7"/>
        <v>0</v>
      </c>
      <c r="AU58" s="162"/>
      <c r="AV58" s="197"/>
      <c r="AW58" s="197">
        <v>0</v>
      </c>
      <c r="AY58" s="198">
        <f t="shared" si="8"/>
        <v>0</v>
      </c>
      <c r="AZ58" s="199"/>
      <c r="BA58" s="200"/>
      <c r="BB58" s="200">
        <v>0</v>
      </c>
      <c r="BC58" s="200"/>
      <c r="BD58" s="201">
        <f t="shared" si="9"/>
        <v>0</v>
      </c>
      <c r="BE58" s="162"/>
      <c r="BF58" s="197"/>
      <c r="BG58" s="197">
        <v>0</v>
      </c>
      <c r="BI58" s="198">
        <f t="shared" si="10"/>
        <v>0</v>
      </c>
      <c r="BJ58" s="199"/>
      <c r="BK58" s="200"/>
      <c r="BL58" s="200">
        <v>0</v>
      </c>
      <c r="BM58" s="200"/>
      <c r="BN58" s="201">
        <f t="shared" si="11"/>
        <v>0</v>
      </c>
      <c r="BO58" s="162"/>
    </row>
    <row r="59" spans="1:67" ht="12.25" hidden="1" customHeight="1">
      <c r="A59" s="192"/>
      <c r="B59" s="193" t="s">
        <v>465</v>
      </c>
      <c r="C59" s="193"/>
      <c r="D59" s="193"/>
      <c r="E59" s="194"/>
      <c r="F59" s="195"/>
      <c r="G59" s="196"/>
      <c r="H59" s="197"/>
      <c r="I59" s="197">
        <v>0</v>
      </c>
      <c r="K59" s="198">
        <f t="shared" si="0"/>
        <v>0</v>
      </c>
      <c r="L59" s="199"/>
      <c r="M59" s="200"/>
      <c r="N59" s="200">
        <v>0</v>
      </c>
      <c r="O59" s="200"/>
      <c r="P59" s="201">
        <f t="shared" si="1"/>
        <v>0</v>
      </c>
      <c r="Q59" s="162"/>
      <c r="R59" s="197"/>
      <c r="S59" s="197">
        <v>0</v>
      </c>
      <c r="U59" s="198">
        <f t="shared" si="2"/>
        <v>0</v>
      </c>
      <c r="V59" s="199"/>
      <c r="W59" s="200"/>
      <c r="X59" s="200">
        <v>0</v>
      </c>
      <c r="Y59" s="200"/>
      <c r="Z59" s="201">
        <f t="shared" si="3"/>
        <v>0</v>
      </c>
      <c r="AA59" s="162"/>
      <c r="AB59" s="197"/>
      <c r="AC59" s="197">
        <v>0</v>
      </c>
      <c r="AE59" s="198">
        <f t="shared" si="4"/>
        <v>0</v>
      </c>
      <c r="AF59" s="199"/>
      <c r="AG59" s="200"/>
      <c r="AH59" s="200">
        <v>0</v>
      </c>
      <c r="AI59" s="200"/>
      <c r="AJ59" s="201">
        <f t="shared" si="5"/>
        <v>0</v>
      </c>
      <c r="AK59" s="162"/>
      <c r="AL59" s="197"/>
      <c r="AM59" s="197">
        <v>0</v>
      </c>
      <c r="AO59" s="198">
        <f t="shared" si="6"/>
        <v>0</v>
      </c>
      <c r="AP59" s="199"/>
      <c r="AQ59" s="200"/>
      <c r="AR59" s="200">
        <v>0</v>
      </c>
      <c r="AS59" s="200"/>
      <c r="AT59" s="201">
        <f t="shared" si="7"/>
        <v>0</v>
      </c>
      <c r="AU59" s="162"/>
      <c r="AV59" s="197"/>
      <c r="AW59" s="197">
        <v>0</v>
      </c>
      <c r="AY59" s="198">
        <f t="shared" si="8"/>
        <v>0</v>
      </c>
      <c r="AZ59" s="199"/>
      <c r="BA59" s="200"/>
      <c r="BB59" s="200">
        <v>0</v>
      </c>
      <c r="BC59" s="200"/>
      <c r="BD59" s="201">
        <f t="shared" si="9"/>
        <v>0</v>
      </c>
      <c r="BE59" s="162"/>
      <c r="BF59" s="197"/>
      <c r="BG59" s="197">
        <v>0</v>
      </c>
      <c r="BI59" s="198">
        <f t="shared" si="10"/>
        <v>0</v>
      </c>
      <c r="BJ59" s="199"/>
      <c r="BK59" s="200"/>
      <c r="BL59" s="200">
        <v>0</v>
      </c>
      <c r="BM59" s="200"/>
      <c r="BN59" s="201">
        <f t="shared" si="11"/>
        <v>0</v>
      </c>
      <c r="BO59" s="162"/>
    </row>
    <row r="60" spans="1:67" ht="12.25" hidden="1" customHeight="1">
      <c r="A60" s="192">
        <v>2</v>
      </c>
      <c r="B60" s="193" t="s">
        <v>459</v>
      </c>
      <c r="C60" s="193"/>
      <c r="D60" s="193" t="s">
        <v>440</v>
      </c>
      <c r="E60" s="194">
        <v>11140</v>
      </c>
      <c r="F60" s="195">
        <v>101</v>
      </c>
      <c r="G60" s="196"/>
      <c r="H60" s="197"/>
      <c r="I60" s="197">
        <v>0</v>
      </c>
      <c r="K60" s="198">
        <f t="shared" si="0"/>
        <v>0</v>
      </c>
      <c r="L60" s="199"/>
      <c r="M60" s="200"/>
      <c r="N60" s="200">
        <v>0</v>
      </c>
      <c r="O60" s="200"/>
      <c r="P60" s="201">
        <f t="shared" si="1"/>
        <v>0</v>
      </c>
      <c r="Q60" s="162"/>
      <c r="R60" s="197"/>
      <c r="S60" s="197">
        <v>0</v>
      </c>
      <c r="U60" s="198">
        <f t="shared" si="2"/>
        <v>0</v>
      </c>
      <c r="V60" s="199"/>
      <c r="W60" s="200"/>
      <c r="X60" s="200">
        <v>0</v>
      </c>
      <c r="Y60" s="200"/>
      <c r="Z60" s="201">
        <f t="shared" si="3"/>
        <v>0</v>
      </c>
      <c r="AA60" s="162"/>
      <c r="AB60" s="197"/>
      <c r="AC60" s="197">
        <v>0</v>
      </c>
      <c r="AE60" s="198">
        <f t="shared" si="4"/>
        <v>0</v>
      </c>
      <c r="AF60" s="199"/>
      <c r="AG60" s="200"/>
      <c r="AH60" s="200">
        <v>0</v>
      </c>
      <c r="AI60" s="200"/>
      <c r="AJ60" s="201">
        <f t="shared" si="5"/>
        <v>0</v>
      </c>
      <c r="AK60" s="162"/>
      <c r="AL60" s="197"/>
      <c r="AM60" s="197">
        <v>0</v>
      </c>
      <c r="AO60" s="198">
        <f t="shared" si="6"/>
        <v>0</v>
      </c>
      <c r="AP60" s="199"/>
      <c r="AQ60" s="200"/>
      <c r="AR60" s="200">
        <v>0</v>
      </c>
      <c r="AS60" s="200"/>
      <c r="AT60" s="201">
        <f t="shared" si="7"/>
        <v>0</v>
      </c>
      <c r="AU60" s="162"/>
      <c r="AV60" s="197"/>
      <c r="AW60" s="197">
        <v>0</v>
      </c>
      <c r="AY60" s="198">
        <f t="shared" si="8"/>
        <v>0</v>
      </c>
      <c r="AZ60" s="199"/>
      <c r="BA60" s="200"/>
      <c r="BB60" s="200">
        <v>0</v>
      </c>
      <c r="BC60" s="200"/>
      <c r="BD60" s="201">
        <f t="shared" si="9"/>
        <v>0</v>
      </c>
      <c r="BE60" s="162"/>
      <c r="BF60" s="197"/>
      <c r="BG60" s="197">
        <v>0</v>
      </c>
      <c r="BI60" s="198">
        <f t="shared" si="10"/>
        <v>0</v>
      </c>
      <c r="BJ60" s="199"/>
      <c r="BK60" s="200"/>
      <c r="BL60" s="200">
        <v>0</v>
      </c>
      <c r="BM60" s="200"/>
      <c r="BN60" s="201">
        <f t="shared" si="11"/>
        <v>0</v>
      </c>
      <c r="BO60" s="162"/>
    </row>
    <row r="61" spans="1:67" ht="12.25" hidden="1" customHeight="1">
      <c r="A61" s="192">
        <v>1</v>
      </c>
      <c r="B61" s="193" t="s">
        <v>459</v>
      </c>
      <c r="C61" s="193"/>
      <c r="D61" s="193" t="s">
        <v>444</v>
      </c>
      <c r="E61" s="194">
        <v>11140</v>
      </c>
      <c r="F61" s="195">
        <v>101</v>
      </c>
      <c r="G61" s="196"/>
      <c r="H61" s="197"/>
      <c r="I61" s="197">
        <v>0</v>
      </c>
      <c r="K61" s="198">
        <f t="shared" si="0"/>
        <v>0</v>
      </c>
      <c r="L61" s="199"/>
      <c r="M61" s="200"/>
      <c r="N61" s="200">
        <v>0</v>
      </c>
      <c r="O61" s="200"/>
      <c r="P61" s="201">
        <f t="shared" si="1"/>
        <v>0</v>
      </c>
      <c r="Q61" s="162"/>
      <c r="R61" s="197"/>
      <c r="S61" s="197">
        <v>0</v>
      </c>
      <c r="U61" s="198">
        <f t="shared" si="2"/>
        <v>0</v>
      </c>
      <c r="V61" s="199"/>
      <c r="W61" s="200"/>
      <c r="X61" s="200">
        <v>0</v>
      </c>
      <c r="Y61" s="200"/>
      <c r="Z61" s="201">
        <f t="shared" si="3"/>
        <v>0</v>
      </c>
      <c r="AA61" s="162"/>
      <c r="AB61" s="197"/>
      <c r="AC61" s="197">
        <v>0</v>
      </c>
      <c r="AE61" s="198">
        <f t="shared" si="4"/>
        <v>0</v>
      </c>
      <c r="AF61" s="199"/>
      <c r="AG61" s="200"/>
      <c r="AH61" s="200">
        <v>0</v>
      </c>
      <c r="AI61" s="200"/>
      <c r="AJ61" s="201">
        <f t="shared" si="5"/>
        <v>0</v>
      </c>
      <c r="AK61" s="162"/>
      <c r="AL61" s="197"/>
      <c r="AM61" s="197">
        <v>0</v>
      </c>
      <c r="AO61" s="198">
        <f t="shared" si="6"/>
        <v>0</v>
      </c>
      <c r="AP61" s="199"/>
      <c r="AQ61" s="200"/>
      <c r="AR61" s="200">
        <v>0</v>
      </c>
      <c r="AS61" s="200"/>
      <c r="AT61" s="201">
        <f t="shared" si="7"/>
        <v>0</v>
      </c>
      <c r="AU61" s="162"/>
      <c r="AV61" s="197"/>
      <c r="AW61" s="197">
        <v>0</v>
      </c>
      <c r="AY61" s="198">
        <f t="shared" si="8"/>
        <v>0</v>
      </c>
      <c r="AZ61" s="199"/>
      <c r="BA61" s="200"/>
      <c r="BB61" s="200">
        <v>0</v>
      </c>
      <c r="BC61" s="200"/>
      <c r="BD61" s="201">
        <f t="shared" si="9"/>
        <v>0</v>
      </c>
      <c r="BE61" s="162"/>
      <c r="BF61" s="197"/>
      <c r="BG61" s="197">
        <v>0</v>
      </c>
      <c r="BI61" s="198">
        <f t="shared" si="10"/>
        <v>0</v>
      </c>
      <c r="BJ61" s="199"/>
      <c r="BK61" s="200"/>
      <c r="BL61" s="200">
        <v>0</v>
      </c>
      <c r="BM61" s="200"/>
      <c r="BN61" s="201">
        <f t="shared" si="11"/>
        <v>0</v>
      </c>
      <c r="BO61" s="162"/>
    </row>
    <row r="62" spans="1:67" ht="12.25" hidden="1" customHeight="1">
      <c r="A62" s="192">
        <v>1</v>
      </c>
      <c r="B62" s="193" t="s">
        <v>459</v>
      </c>
      <c r="C62" s="193"/>
      <c r="D62" s="193" t="s">
        <v>460</v>
      </c>
      <c r="E62" s="194">
        <v>11140</v>
      </c>
      <c r="F62" s="195">
        <v>101</v>
      </c>
      <c r="G62" s="196"/>
      <c r="H62" s="197"/>
      <c r="I62" s="197">
        <v>0</v>
      </c>
      <c r="K62" s="198">
        <f t="shared" si="0"/>
        <v>0</v>
      </c>
      <c r="L62" s="199"/>
      <c r="M62" s="200"/>
      <c r="N62" s="200">
        <v>0</v>
      </c>
      <c r="O62" s="200"/>
      <c r="P62" s="201">
        <f t="shared" si="1"/>
        <v>0</v>
      </c>
      <c r="Q62" s="162"/>
      <c r="R62" s="197"/>
      <c r="S62" s="197">
        <v>0</v>
      </c>
      <c r="U62" s="198">
        <f t="shared" si="2"/>
        <v>0</v>
      </c>
      <c r="V62" s="199"/>
      <c r="W62" s="200"/>
      <c r="X62" s="200">
        <v>0</v>
      </c>
      <c r="Y62" s="200"/>
      <c r="Z62" s="201">
        <f t="shared" si="3"/>
        <v>0</v>
      </c>
      <c r="AA62" s="162"/>
      <c r="AB62" s="197"/>
      <c r="AC62" s="197">
        <v>0</v>
      </c>
      <c r="AE62" s="198">
        <f t="shared" si="4"/>
        <v>0</v>
      </c>
      <c r="AF62" s="199"/>
      <c r="AG62" s="200"/>
      <c r="AH62" s="200">
        <v>0</v>
      </c>
      <c r="AI62" s="200"/>
      <c r="AJ62" s="201">
        <f t="shared" si="5"/>
        <v>0</v>
      </c>
      <c r="AK62" s="162"/>
      <c r="AL62" s="197"/>
      <c r="AM62" s="197">
        <v>0</v>
      </c>
      <c r="AO62" s="198">
        <f t="shared" si="6"/>
        <v>0</v>
      </c>
      <c r="AP62" s="199"/>
      <c r="AQ62" s="200"/>
      <c r="AR62" s="200">
        <v>0</v>
      </c>
      <c r="AS62" s="200"/>
      <c r="AT62" s="201">
        <f t="shared" si="7"/>
        <v>0</v>
      </c>
      <c r="AU62" s="162"/>
      <c r="AV62" s="197"/>
      <c r="AW62" s="197">
        <v>0</v>
      </c>
      <c r="AY62" s="198">
        <f t="shared" si="8"/>
        <v>0</v>
      </c>
      <c r="AZ62" s="199"/>
      <c r="BA62" s="200"/>
      <c r="BB62" s="200">
        <v>0</v>
      </c>
      <c r="BC62" s="200"/>
      <c r="BD62" s="201">
        <f t="shared" si="9"/>
        <v>0</v>
      </c>
      <c r="BE62" s="162"/>
      <c r="BF62" s="197"/>
      <c r="BG62" s="197">
        <v>0</v>
      </c>
      <c r="BI62" s="198">
        <f t="shared" si="10"/>
        <v>0</v>
      </c>
      <c r="BJ62" s="199"/>
      <c r="BK62" s="200"/>
      <c r="BL62" s="200">
        <v>0</v>
      </c>
      <c r="BM62" s="200"/>
      <c r="BN62" s="201">
        <f t="shared" si="11"/>
        <v>0</v>
      </c>
      <c r="BO62" s="162"/>
    </row>
    <row r="63" spans="1:67" ht="12.25" hidden="1" customHeight="1">
      <c r="A63" s="192">
        <v>1</v>
      </c>
      <c r="B63" s="193" t="s">
        <v>459</v>
      </c>
      <c r="C63" s="193"/>
      <c r="D63" s="193" t="s">
        <v>442</v>
      </c>
      <c r="E63" s="194">
        <v>11140</v>
      </c>
      <c r="F63" s="195">
        <v>101</v>
      </c>
      <c r="G63" s="196"/>
      <c r="H63" s="197"/>
      <c r="I63" s="197">
        <v>0</v>
      </c>
      <c r="K63" s="198">
        <f t="shared" si="0"/>
        <v>0</v>
      </c>
      <c r="L63" s="199"/>
      <c r="M63" s="200"/>
      <c r="N63" s="200">
        <v>0</v>
      </c>
      <c r="O63" s="200"/>
      <c r="P63" s="201">
        <f t="shared" si="1"/>
        <v>0</v>
      </c>
      <c r="Q63" s="162"/>
      <c r="R63" s="197"/>
      <c r="S63" s="197">
        <v>0</v>
      </c>
      <c r="U63" s="198">
        <f t="shared" si="2"/>
        <v>0</v>
      </c>
      <c r="V63" s="199"/>
      <c r="W63" s="200"/>
      <c r="X63" s="200">
        <v>0</v>
      </c>
      <c r="Y63" s="200"/>
      <c r="Z63" s="201">
        <f t="shared" si="3"/>
        <v>0</v>
      </c>
      <c r="AA63" s="162"/>
      <c r="AB63" s="197"/>
      <c r="AC63" s="197">
        <v>0</v>
      </c>
      <c r="AE63" s="198">
        <f t="shared" si="4"/>
        <v>0</v>
      </c>
      <c r="AF63" s="199"/>
      <c r="AG63" s="200"/>
      <c r="AH63" s="200">
        <v>0</v>
      </c>
      <c r="AI63" s="200"/>
      <c r="AJ63" s="201">
        <f t="shared" si="5"/>
        <v>0</v>
      </c>
      <c r="AK63" s="162"/>
      <c r="AL63" s="197"/>
      <c r="AM63" s="197">
        <v>0</v>
      </c>
      <c r="AO63" s="198">
        <f t="shared" si="6"/>
        <v>0</v>
      </c>
      <c r="AP63" s="199"/>
      <c r="AQ63" s="200"/>
      <c r="AR63" s="200">
        <v>0</v>
      </c>
      <c r="AS63" s="200"/>
      <c r="AT63" s="201">
        <f t="shared" si="7"/>
        <v>0</v>
      </c>
      <c r="AU63" s="162"/>
      <c r="AV63" s="197"/>
      <c r="AW63" s="197">
        <v>0</v>
      </c>
      <c r="AY63" s="198">
        <f t="shared" si="8"/>
        <v>0</v>
      </c>
      <c r="AZ63" s="199"/>
      <c r="BA63" s="200"/>
      <c r="BB63" s="200">
        <v>0</v>
      </c>
      <c r="BC63" s="200"/>
      <c r="BD63" s="201">
        <f t="shared" si="9"/>
        <v>0</v>
      </c>
      <c r="BE63" s="162"/>
      <c r="BF63" s="197"/>
      <c r="BG63" s="197">
        <v>0</v>
      </c>
      <c r="BI63" s="198">
        <f t="shared" si="10"/>
        <v>0</v>
      </c>
      <c r="BJ63" s="199"/>
      <c r="BK63" s="200"/>
      <c r="BL63" s="200">
        <v>0</v>
      </c>
      <c r="BM63" s="200"/>
      <c r="BN63" s="201">
        <f t="shared" si="11"/>
        <v>0</v>
      </c>
      <c r="BO63" s="162"/>
    </row>
    <row r="64" spans="1:67" ht="12.25" hidden="1" customHeight="1">
      <c r="A64" s="192"/>
      <c r="B64" s="193"/>
      <c r="C64" s="193"/>
      <c r="D64" s="193"/>
      <c r="E64" s="194"/>
      <c r="F64" s="195"/>
      <c r="G64" s="196"/>
      <c r="H64" s="197"/>
      <c r="I64" s="197">
        <v>0</v>
      </c>
      <c r="K64" s="198">
        <f t="shared" si="0"/>
        <v>0</v>
      </c>
      <c r="L64" s="199"/>
      <c r="M64" s="200"/>
      <c r="N64" s="200">
        <v>0</v>
      </c>
      <c r="O64" s="200"/>
      <c r="P64" s="201">
        <f t="shared" si="1"/>
        <v>0</v>
      </c>
      <c r="Q64" s="162"/>
      <c r="R64" s="197"/>
      <c r="S64" s="197">
        <v>0</v>
      </c>
      <c r="U64" s="198">
        <f t="shared" si="2"/>
        <v>0</v>
      </c>
      <c r="V64" s="199"/>
      <c r="W64" s="200"/>
      <c r="X64" s="200">
        <v>0</v>
      </c>
      <c r="Y64" s="200"/>
      <c r="Z64" s="201">
        <f t="shared" si="3"/>
        <v>0</v>
      </c>
      <c r="AA64" s="162"/>
      <c r="AB64" s="197"/>
      <c r="AC64" s="197">
        <v>0</v>
      </c>
      <c r="AE64" s="198">
        <f t="shared" si="4"/>
        <v>0</v>
      </c>
      <c r="AF64" s="199"/>
      <c r="AG64" s="200"/>
      <c r="AH64" s="200">
        <v>0</v>
      </c>
      <c r="AI64" s="200"/>
      <c r="AJ64" s="201">
        <f t="shared" si="5"/>
        <v>0</v>
      </c>
      <c r="AK64" s="162"/>
      <c r="AL64" s="197"/>
      <c r="AM64" s="197">
        <v>0</v>
      </c>
      <c r="AO64" s="198">
        <f t="shared" si="6"/>
        <v>0</v>
      </c>
      <c r="AP64" s="199"/>
      <c r="AQ64" s="200"/>
      <c r="AR64" s="200">
        <v>0</v>
      </c>
      <c r="AS64" s="200"/>
      <c r="AT64" s="201">
        <f t="shared" si="7"/>
        <v>0</v>
      </c>
      <c r="AU64" s="162"/>
      <c r="AV64" s="197"/>
      <c r="AW64" s="197">
        <v>0</v>
      </c>
      <c r="AY64" s="198">
        <f t="shared" si="8"/>
        <v>0</v>
      </c>
      <c r="AZ64" s="199"/>
      <c r="BA64" s="200"/>
      <c r="BB64" s="200">
        <v>0</v>
      </c>
      <c r="BC64" s="200"/>
      <c r="BD64" s="201">
        <f t="shared" si="9"/>
        <v>0</v>
      </c>
      <c r="BE64" s="162"/>
      <c r="BF64" s="197"/>
      <c r="BG64" s="197">
        <v>0</v>
      </c>
      <c r="BI64" s="198">
        <f t="shared" si="10"/>
        <v>0</v>
      </c>
      <c r="BJ64" s="199"/>
      <c r="BK64" s="200"/>
      <c r="BL64" s="200">
        <v>0</v>
      </c>
      <c r="BM64" s="200"/>
      <c r="BN64" s="201">
        <f t="shared" si="11"/>
        <v>0</v>
      </c>
      <c r="BO64" s="162"/>
    </row>
    <row r="65" spans="1:67" ht="12.25" hidden="1" customHeight="1">
      <c r="A65" s="192"/>
      <c r="B65" s="193"/>
      <c r="C65" s="193"/>
      <c r="D65" s="193"/>
      <c r="E65" s="194"/>
      <c r="F65" s="195"/>
      <c r="G65" s="196"/>
      <c r="H65" s="197"/>
      <c r="I65" s="197">
        <v>0</v>
      </c>
      <c r="K65" s="198">
        <f t="shared" si="0"/>
        <v>0</v>
      </c>
      <c r="L65" s="199"/>
      <c r="M65" s="200"/>
      <c r="N65" s="200">
        <v>0</v>
      </c>
      <c r="O65" s="200"/>
      <c r="P65" s="201">
        <f t="shared" si="1"/>
        <v>0</v>
      </c>
      <c r="Q65" s="162"/>
      <c r="R65" s="197"/>
      <c r="S65" s="197">
        <v>0</v>
      </c>
      <c r="U65" s="198">
        <f t="shared" si="2"/>
        <v>0</v>
      </c>
      <c r="V65" s="199"/>
      <c r="W65" s="200"/>
      <c r="X65" s="200">
        <v>0</v>
      </c>
      <c r="Y65" s="200"/>
      <c r="Z65" s="201">
        <f t="shared" si="3"/>
        <v>0</v>
      </c>
      <c r="AA65" s="162"/>
      <c r="AB65" s="197"/>
      <c r="AC65" s="197">
        <v>0</v>
      </c>
      <c r="AE65" s="198">
        <f t="shared" si="4"/>
        <v>0</v>
      </c>
      <c r="AF65" s="199"/>
      <c r="AG65" s="200"/>
      <c r="AH65" s="200">
        <v>0</v>
      </c>
      <c r="AI65" s="200"/>
      <c r="AJ65" s="201">
        <f t="shared" si="5"/>
        <v>0</v>
      </c>
      <c r="AK65" s="162"/>
      <c r="AL65" s="197"/>
      <c r="AM65" s="197">
        <v>0</v>
      </c>
      <c r="AO65" s="198">
        <f t="shared" si="6"/>
        <v>0</v>
      </c>
      <c r="AP65" s="199"/>
      <c r="AQ65" s="200"/>
      <c r="AR65" s="200">
        <v>0</v>
      </c>
      <c r="AS65" s="200"/>
      <c r="AT65" s="201">
        <f t="shared" si="7"/>
        <v>0</v>
      </c>
      <c r="AU65" s="162"/>
      <c r="AV65" s="197"/>
      <c r="AW65" s="197">
        <v>0</v>
      </c>
      <c r="AY65" s="198">
        <f t="shared" si="8"/>
        <v>0</v>
      </c>
      <c r="AZ65" s="199"/>
      <c r="BA65" s="200"/>
      <c r="BB65" s="200">
        <v>0</v>
      </c>
      <c r="BC65" s="200"/>
      <c r="BD65" s="201">
        <f t="shared" si="9"/>
        <v>0</v>
      </c>
      <c r="BE65" s="162"/>
      <c r="BF65" s="197"/>
      <c r="BG65" s="197">
        <v>0</v>
      </c>
      <c r="BI65" s="198">
        <f t="shared" si="10"/>
        <v>0</v>
      </c>
      <c r="BJ65" s="199"/>
      <c r="BK65" s="200"/>
      <c r="BL65" s="200">
        <v>0</v>
      </c>
      <c r="BM65" s="200"/>
      <c r="BN65" s="201">
        <f t="shared" si="11"/>
        <v>0</v>
      </c>
      <c r="BO65" s="162"/>
    </row>
    <row r="66" spans="1:67" ht="12.25" hidden="1" customHeight="1">
      <c r="A66" s="192">
        <v>0</v>
      </c>
      <c r="B66" s="193" t="s">
        <v>466</v>
      </c>
      <c r="C66" s="193"/>
      <c r="D66" s="193" t="s">
        <v>457</v>
      </c>
      <c r="E66" s="194"/>
      <c r="F66" s="195">
        <v>107</v>
      </c>
      <c r="G66" s="196"/>
      <c r="H66" s="197"/>
      <c r="I66" s="197">
        <v>0</v>
      </c>
      <c r="K66" s="198">
        <f t="shared" si="0"/>
        <v>0</v>
      </c>
      <c r="L66" s="199"/>
      <c r="M66" s="200"/>
      <c r="N66" s="200">
        <v>0</v>
      </c>
      <c r="O66" s="200"/>
      <c r="P66" s="201">
        <f t="shared" si="1"/>
        <v>0</v>
      </c>
      <c r="Q66" s="162"/>
      <c r="R66" s="197"/>
      <c r="S66" s="197">
        <v>0</v>
      </c>
      <c r="U66" s="198">
        <f t="shared" si="2"/>
        <v>0</v>
      </c>
      <c r="V66" s="199"/>
      <c r="W66" s="200"/>
      <c r="X66" s="200">
        <v>0</v>
      </c>
      <c r="Y66" s="200"/>
      <c r="Z66" s="201">
        <f t="shared" si="3"/>
        <v>0</v>
      </c>
      <c r="AA66" s="162"/>
      <c r="AB66" s="197"/>
      <c r="AC66" s="197">
        <v>0</v>
      </c>
      <c r="AE66" s="198">
        <f t="shared" si="4"/>
        <v>0</v>
      </c>
      <c r="AF66" s="199"/>
      <c r="AG66" s="200"/>
      <c r="AH66" s="200">
        <v>0</v>
      </c>
      <c r="AI66" s="200"/>
      <c r="AJ66" s="201">
        <f t="shared" si="5"/>
        <v>0</v>
      </c>
      <c r="AK66" s="162"/>
      <c r="AL66" s="197"/>
      <c r="AM66" s="197">
        <v>0</v>
      </c>
      <c r="AO66" s="198">
        <f t="shared" si="6"/>
        <v>0</v>
      </c>
      <c r="AP66" s="199"/>
      <c r="AQ66" s="200"/>
      <c r="AR66" s="200">
        <v>0</v>
      </c>
      <c r="AS66" s="200"/>
      <c r="AT66" s="201">
        <f t="shared" si="7"/>
        <v>0</v>
      </c>
      <c r="AU66" s="162"/>
      <c r="AV66" s="197"/>
      <c r="AW66" s="197">
        <v>0</v>
      </c>
      <c r="AY66" s="198">
        <f t="shared" si="8"/>
        <v>0</v>
      </c>
      <c r="AZ66" s="199"/>
      <c r="BA66" s="200"/>
      <c r="BB66" s="200">
        <v>0</v>
      </c>
      <c r="BC66" s="200"/>
      <c r="BD66" s="201">
        <f t="shared" si="9"/>
        <v>0</v>
      </c>
      <c r="BE66" s="162"/>
      <c r="BF66" s="197"/>
      <c r="BG66" s="197">
        <v>0</v>
      </c>
      <c r="BI66" s="198">
        <f t="shared" si="10"/>
        <v>0</v>
      </c>
      <c r="BJ66" s="199"/>
      <c r="BK66" s="200"/>
      <c r="BL66" s="200">
        <v>0</v>
      </c>
      <c r="BM66" s="200"/>
      <c r="BN66" s="201">
        <f t="shared" si="11"/>
        <v>0</v>
      </c>
      <c r="BO66" s="162"/>
    </row>
    <row r="67" spans="1:67" ht="12.25" hidden="1" customHeight="1">
      <c r="A67" s="192">
        <v>0</v>
      </c>
      <c r="B67" s="193" t="s">
        <v>466</v>
      </c>
      <c r="C67" s="193"/>
      <c r="D67" s="193" t="s">
        <v>467</v>
      </c>
      <c r="E67" s="194"/>
      <c r="F67" s="195">
        <v>105</v>
      </c>
      <c r="G67" s="196"/>
      <c r="H67" s="197"/>
      <c r="I67" s="197">
        <v>0</v>
      </c>
      <c r="K67" s="198">
        <f t="shared" si="0"/>
        <v>0</v>
      </c>
      <c r="L67" s="199"/>
      <c r="M67" s="200"/>
      <c r="N67" s="200">
        <v>0</v>
      </c>
      <c r="O67" s="200"/>
      <c r="P67" s="201">
        <f t="shared" si="1"/>
        <v>0</v>
      </c>
      <c r="Q67" s="162"/>
      <c r="R67" s="197"/>
      <c r="S67" s="197">
        <v>0</v>
      </c>
      <c r="U67" s="198">
        <f t="shared" si="2"/>
        <v>0</v>
      </c>
      <c r="V67" s="199"/>
      <c r="W67" s="200"/>
      <c r="X67" s="200">
        <v>0</v>
      </c>
      <c r="Y67" s="200"/>
      <c r="Z67" s="201">
        <f t="shared" si="3"/>
        <v>0</v>
      </c>
      <c r="AA67" s="162"/>
      <c r="AB67" s="197"/>
      <c r="AC67" s="197">
        <v>0</v>
      </c>
      <c r="AE67" s="198">
        <f t="shared" si="4"/>
        <v>0</v>
      </c>
      <c r="AF67" s="199"/>
      <c r="AG67" s="200"/>
      <c r="AH67" s="200">
        <v>0</v>
      </c>
      <c r="AI67" s="200"/>
      <c r="AJ67" s="201">
        <f t="shared" si="5"/>
        <v>0</v>
      </c>
      <c r="AK67" s="162"/>
      <c r="AL67" s="197"/>
      <c r="AM67" s="197">
        <v>0</v>
      </c>
      <c r="AO67" s="198">
        <f t="shared" si="6"/>
        <v>0</v>
      </c>
      <c r="AP67" s="199"/>
      <c r="AQ67" s="200"/>
      <c r="AR67" s="200">
        <v>0</v>
      </c>
      <c r="AS67" s="200"/>
      <c r="AT67" s="201">
        <f t="shared" si="7"/>
        <v>0</v>
      </c>
      <c r="AU67" s="162"/>
      <c r="AV67" s="197"/>
      <c r="AW67" s="197">
        <v>0</v>
      </c>
      <c r="AY67" s="198">
        <f t="shared" si="8"/>
        <v>0</v>
      </c>
      <c r="AZ67" s="199"/>
      <c r="BA67" s="200"/>
      <c r="BB67" s="200">
        <v>0</v>
      </c>
      <c r="BC67" s="200"/>
      <c r="BD67" s="201">
        <f t="shared" si="9"/>
        <v>0</v>
      </c>
      <c r="BE67" s="162"/>
      <c r="BF67" s="197"/>
      <c r="BG67" s="197">
        <v>0</v>
      </c>
      <c r="BI67" s="198">
        <f t="shared" si="10"/>
        <v>0</v>
      </c>
      <c r="BJ67" s="199"/>
      <c r="BK67" s="200"/>
      <c r="BL67" s="200">
        <v>0</v>
      </c>
      <c r="BM67" s="200"/>
      <c r="BN67" s="201">
        <f t="shared" si="11"/>
        <v>0</v>
      </c>
      <c r="BO67" s="162"/>
    </row>
    <row r="68" spans="1:67" ht="12.25" hidden="1" customHeight="1">
      <c r="A68" s="192">
        <v>0</v>
      </c>
      <c r="B68" s="193" t="s">
        <v>466</v>
      </c>
      <c r="C68" s="193"/>
      <c r="D68" s="193" t="s">
        <v>447</v>
      </c>
      <c r="E68" s="194"/>
      <c r="F68" s="195">
        <v>102</v>
      </c>
      <c r="G68" s="196"/>
      <c r="H68" s="197"/>
      <c r="I68" s="197">
        <v>0</v>
      </c>
      <c r="K68" s="198">
        <f t="shared" si="0"/>
        <v>0</v>
      </c>
      <c r="L68" s="199"/>
      <c r="M68" s="200"/>
      <c r="N68" s="200">
        <v>0</v>
      </c>
      <c r="O68" s="200"/>
      <c r="P68" s="201">
        <f t="shared" si="1"/>
        <v>0</v>
      </c>
      <c r="Q68" s="162"/>
      <c r="R68" s="197"/>
      <c r="S68" s="197">
        <v>0</v>
      </c>
      <c r="U68" s="198">
        <f t="shared" si="2"/>
        <v>0</v>
      </c>
      <c r="V68" s="199"/>
      <c r="W68" s="200"/>
      <c r="X68" s="200">
        <v>0</v>
      </c>
      <c r="Y68" s="200"/>
      <c r="Z68" s="201">
        <f t="shared" si="3"/>
        <v>0</v>
      </c>
      <c r="AA68" s="162"/>
      <c r="AB68" s="197"/>
      <c r="AC68" s="197">
        <v>0</v>
      </c>
      <c r="AE68" s="198">
        <f t="shared" si="4"/>
        <v>0</v>
      </c>
      <c r="AF68" s="199"/>
      <c r="AG68" s="200"/>
      <c r="AH68" s="200">
        <v>0</v>
      </c>
      <c r="AI68" s="200"/>
      <c r="AJ68" s="201">
        <f t="shared" si="5"/>
        <v>0</v>
      </c>
      <c r="AK68" s="162"/>
      <c r="AL68" s="197"/>
      <c r="AM68" s="197">
        <v>0</v>
      </c>
      <c r="AO68" s="198">
        <f t="shared" si="6"/>
        <v>0</v>
      </c>
      <c r="AP68" s="199"/>
      <c r="AQ68" s="200"/>
      <c r="AR68" s="200">
        <v>0</v>
      </c>
      <c r="AS68" s="200"/>
      <c r="AT68" s="201">
        <f t="shared" si="7"/>
        <v>0</v>
      </c>
      <c r="AU68" s="162"/>
      <c r="AV68" s="197"/>
      <c r="AW68" s="197">
        <v>0</v>
      </c>
      <c r="AY68" s="198">
        <f t="shared" si="8"/>
        <v>0</v>
      </c>
      <c r="AZ68" s="199"/>
      <c r="BA68" s="200"/>
      <c r="BB68" s="200">
        <v>0</v>
      </c>
      <c r="BC68" s="200"/>
      <c r="BD68" s="201">
        <f t="shared" si="9"/>
        <v>0</v>
      </c>
      <c r="BE68" s="162"/>
      <c r="BF68" s="197"/>
      <c r="BG68" s="197">
        <v>0</v>
      </c>
      <c r="BI68" s="198">
        <f t="shared" si="10"/>
        <v>0</v>
      </c>
      <c r="BJ68" s="199"/>
      <c r="BK68" s="200"/>
      <c r="BL68" s="200">
        <v>0</v>
      </c>
      <c r="BM68" s="200"/>
      <c r="BN68" s="201">
        <f t="shared" si="11"/>
        <v>0</v>
      </c>
      <c r="BO68" s="162"/>
    </row>
    <row r="69" spans="1:67" ht="12.25" hidden="1" customHeight="1">
      <c r="A69" s="192">
        <v>0</v>
      </c>
      <c r="B69" s="193" t="s">
        <v>466</v>
      </c>
      <c r="C69" s="193"/>
      <c r="D69" s="193" t="s">
        <v>458</v>
      </c>
      <c r="E69" s="194"/>
      <c r="F69" s="195">
        <v>105</v>
      </c>
      <c r="G69" s="196"/>
      <c r="H69" s="197"/>
      <c r="I69" s="197">
        <v>0</v>
      </c>
      <c r="K69" s="198">
        <f t="shared" si="0"/>
        <v>0</v>
      </c>
      <c r="L69" s="199"/>
      <c r="M69" s="200"/>
      <c r="N69" s="200">
        <v>0</v>
      </c>
      <c r="O69" s="200"/>
      <c r="P69" s="201">
        <f t="shared" si="1"/>
        <v>0</v>
      </c>
      <c r="Q69" s="162"/>
      <c r="R69" s="197"/>
      <c r="S69" s="197">
        <v>0</v>
      </c>
      <c r="U69" s="198">
        <f t="shared" si="2"/>
        <v>0</v>
      </c>
      <c r="V69" s="199"/>
      <c r="W69" s="200"/>
      <c r="X69" s="200">
        <v>0</v>
      </c>
      <c r="Y69" s="200"/>
      <c r="Z69" s="201">
        <f t="shared" si="3"/>
        <v>0</v>
      </c>
      <c r="AA69" s="162"/>
      <c r="AB69" s="197"/>
      <c r="AC69" s="197">
        <v>0</v>
      </c>
      <c r="AE69" s="198">
        <f t="shared" si="4"/>
        <v>0</v>
      </c>
      <c r="AF69" s="199"/>
      <c r="AG69" s="200"/>
      <c r="AH69" s="200">
        <v>0</v>
      </c>
      <c r="AI69" s="200"/>
      <c r="AJ69" s="201">
        <f t="shared" si="5"/>
        <v>0</v>
      </c>
      <c r="AK69" s="162"/>
      <c r="AL69" s="197"/>
      <c r="AM69" s="197">
        <v>0</v>
      </c>
      <c r="AO69" s="198">
        <f t="shared" si="6"/>
        <v>0</v>
      </c>
      <c r="AP69" s="199"/>
      <c r="AQ69" s="200"/>
      <c r="AR69" s="200">
        <v>0</v>
      </c>
      <c r="AS69" s="200"/>
      <c r="AT69" s="201">
        <f t="shared" si="7"/>
        <v>0</v>
      </c>
      <c r="AU69" s="162"/>
      <c r="AV69" s="197"/>
      <c r="AW69" s="197">
        <v>0</v>
      </c>
      <c r="AY69" s="198">
        <f t="shared" si="8"/>
        <v>0</v>
      </c>
      <c r="AZ69" s="199"/>
      <c r="BA69" s="200"/>
      <c r="BB69" s="200">
        <v>0</v>
      </c>
      <c r="BC69" s="200"/>
      <c r="BD69" s="201">
        <f t="shared" si="9"/>
        <v>0</v>
      </c>
      <c r="BE69" s="162"/>
      <c r="BF69" s="197"/>
      <c r="BG69" s="197">
        <v>0</v>
      </c>
      <c r="BI69" s="198">
        <f t="shared" si="10"/>
        <v>0</v>
      </c>
      <c r="BJ69" s="199"/>
      <c r="BK69" s="200"/>
      <c r="BL69" s="200">
        <v>0</v>
      </c>
      <c r="BM69" s="200"/>
      <c r="BN69" s="201">
        <f t="shared" si="11"/>
        <v>0</v>
      </c>
      <c r="BO69" s="162"/>
    </row>
    <row r="70" spans="1:67" ht="12.25" hidden="1" customHeight="1">
      <c r="A70" s="192"/>
      <c r="B70" s="193"/>
      <c r="C70" s="193"/>
      <c r="D70" s="193"/>
      <c r="E70" s="194"/>
      <c r="F70" s="316"/>
      <c r="G70" s="196"/>
      <c r="H70" s="197"/>
      <c r="I70" s="197"/>
      <c r="K70" s="198">
        <f t="shared" si="0"/>
        <v>0</v>
      </c>
      <c r="L70" s="199"/>
      <c r="M70" s="317"/>
      <c r="N70" s="317"/>
      <c r="O70" s="317"/>
      <c r="P70" s="318">
        <f t="shared" si="1"/>
        <v>0</v>
      </c>
      <c r="Q70" s="162"/>
      <c r="R70" s="197"/>
      <c r="S70" s="197"/>
      <c r="U70" s="198">
        <f t="shared" si="2"/>
        <v>0</v>
      </c>
      <c r="V70" s="199"/>
      <c r="W70" s="317"/>
      <c r="X70" s="317"/>
      <c r="Y70" s="317"/>
      <c r="Z70" s="318">
        <f t="shared" si="3"/>
        <v>0</v>
      </c>
      <c r="AA70" s="162"/>
      <c r="AB70" s="197"/>
      <c r="AC70" s="197"/>
      <c r="AE70" s="198">
        <f t="shared" si="4"/>
        <v>0</v>
      </c>
      <c r="AF70" s="199"/>
      <c r="AG70" s="317"/>
      <c r="AH70" s="317"/>
      <c r="AI70" s="317"/>
      <c r="AJ70" s="318">
        <f t="shared" si="5"/>
        <v>0</v>
      </c>
      <c r="AK70" s="162"/>
      <c r="AL70" s="197"/>
      <c r="AM70" s="197"/>
      <c r="AO70" s="198">
        <f t="shared" si="6"/>
        <v>0</v>
      </c>
      <c r="AP70" s="199"/>
      <c r="AQ70" s="317"/>
      <c r="AR70" s="317"/>
      <c r="AS70" s="317"/>
      <c r="AT70" s="318">
        <f t="shared" si="7"/>
        <v>0</v>
      </c>
      <c r="AU70" s="162"/>
      <c r="AV70" s="197"/>
      <c r="AW70" s="197"/>
      <c r="AY70" s="198">
        <f t="shared" si="8"/>
        <v>0</v>
      </c>
      <c r="AZ70" s="199"/>
      <c r="BA70" s="317"/>
      <c r="BB70" s="317"/>
      <c r="BC70" s="317"/>
      <c r="BD70" s="318">
        <f t="shared" si="9"/>
        <v>0</v>
      </c>
      <c r="BE70" s="162"/>
      <c r="BF70" s="197"/>
      <c r="BG70" s="197"/>
      <c r="BI70" s="198">
        <f t="shared" si="10"/>
        <v>0</v>
      </c>
      <c r="BJ70" s="199"/>
      <c r="BK70" s="317"/>
      <c r="BL70" s="317"/>
      <c r="BM70" s="317"/>
      <c r="BN70" s="318">
        <f t="shared" si="11"/>
        <v>0</v>
      </c>
      <c r="BO70" s="162"/>
    </row>
    <row r="71" spans="1:67" ht="12.25" hidden="1" customHeight="1">
      <c r="A71" s="192"/>
      <c r="B71" s="233"/>
      <c r="C71" s="193"/>
      <c r="D71" s="193"/>
      <c r="E71" s="193"/>
      <c r="F71" s="195"/>
      <c r="G71" s="234"/>
      <c r="H71" s="197"/>
      <c r="I71" s="197"/>
      <c r="K71" s="198"/>
      <c r="L71" s="199"/>
      <c r="M71" s="200"/>
      <c r="N71" s="200"/>
      <c r="O71" s="200"/>
      <c r="P71" s="201"/>
      <c r="Q71" s="162"/>
      <c r="R71" s="197"/>
      <c r="S71" s="197"/>
      <c r="U71" s="198"/>
      <c r="V71" s="199"/>
      <c r="W71" s="200"/>
      <c r="X71" s="200"/>
      <c r="Y71" s="200"/>
      <c r="Z71" s="201"/>
      <c r="AA71" s="162"/>
      <c r="AB71" s="197"/>
      <c r="AC71" s="197"/>
      <c r="AE71" s="198"/>
      <c r="AF71" s="199"/>
      <c r="AG71" s="200"/>
      <c r="AH71" s="200"/>
      <c r="AI71" s="200"/>
      <c r="AJ71" s="201"/>
      <c r="AK71" s="162"/>
      <c r="AL71" s="197"/>
      <c r="AM71" s="197"/>
      <c r="AO71" s="198"/>
      <c r="AP71" s="199"/>
      <c r="AQ71" s="200"/>
      <c r="AR71" s="200"/>
      <c r="AS71" s="200"/>
      <c r="AT71" s="201"/>
      <c r="AU71" s="162"/>
      <c r="AV71" s="197"/>
      <c r="AW71" s="197"/>
      <c r="AY71" s="198"/>
      <c r="AZ71" s="199"/>
      <c r="BA71" s="200"/>
      <c r="BB71" s="200"/>
      <c r="BC71" s="200"/>
      <c r="BD71" s="201"/>
      <c r="BE71" s="162"/>
      <c r="BF71" s="197"/>
      <c r="BG71" s="197"/>
      <c r="BI71" s="198"/>
      <c r="BJ71" s="199"/>
      <c r="BK71" s="200"/>
      <c r="BL71" s="200"/>
      <c r="BM71" s="200"/>
      <c r="BN71" s="200"/>
      <c r="BO71" s="162"/>
    </row>
    <row r="72" spans="1:67" s="7" customFormat="1" ht="12.25" customHeight="1">
      <c r="A72" s="182" t="s">
        <v>81</v>
      </c>
      <c r="B72" s="183"/>
      <c r="C72" s="183"/>
      <c r="D72" s="183"/>
      <c r="E72" s="183"/>
      <c r="F72" s="184"/>
      <c r="G72" s="185">
        <f>SUBTOTAL(9,G10:G71)</f>
        <v>320000</v>
      </c>
      <c r="H72" s="186">
        <f>SUBTOTAL(9,H10:H71)</f>
        <v>0</v>
      </c>
      <c r="I72" s="186">
        <f>SUBTOTAL(9,I10:I71)</f>
        <v>194059.13978494625</v>
      </c>
      <c r="J72" s="154"/>
      <c r="K72" s="187">
        <f>SUM(H72:J72)</f>
        <v>194059.13978494625</v>
      </c>
      <c r="L72" s="188"/>
      <c r="M72" s="189">
        <f>SUBTOTAL(9,M10:M71)</f>
        <v>0</v>
      </c>
      <c r="N72" s="189">
        <f>SUBTOTAL(9,N10:N71)</f>
        <v>2.663978494623656</v>
      </c>
      <c r="O72" s="189"/>
      <c r="P72" s="190">
        <f>SUM(M72:O72)</f>
        <v>2.663978494623656</v>
      </c>
      <c r="Q72" s="252"/>
      <c r="R72" s="186">
        <f>SUBTOTAL(9,R10:R71)</f>
        <v>0</v>
      </c>
      <c r="S72" s="186">
        <f>SUBTOTAL(9,S10:S71)</f>
        <v>600000</v>
      </c>
      <c r="T72" s="154"/>
      <c r="U72" s="187">
        <f>SUM(R72:T72)</f>
        <v>600000</v>
      </c>
      <c r="V72" s="188"/>
      <c r="W72" s="189">
        <f>SUBTOTAL(9,W10:W71)</f>
        <v>0</v>
      </c>
      <c r="X72" s="189">
        <f>SUBTOTAL(9,X10:X71)</f>
        <v>10</v>
      </c>
      <c r="Y72" s="189"/>
      <c r="Z72" s="190">
        <f>SUM(W72:Y72)</f>
        <v>10</v>
      </c>
      <c r="AA72" s="252"/>
      <c r="AB72" s="186">
        <f>SUBTOTAL(9,AB10:AB71)</f>
        <v>0</v>
      </c>
      <c r="AC72" s="186">
        <f>SUBTOTAL(9,AC10:AC71)</f>
        <v>993000</v>
      </c>
      <c r="AD72" s="154"/>
      <c r="AE72" s="187">
        <f>SUM(AB72:AD72)</f>
        <v>993000</v>
      </c>
      <c r="AF72" s="188"/>
      <c r="AG72" s="189">
        <f>SUBTOTAL(9,AG10:AG71)</f>
        <v>0</v>
      </c>
      <c r="AH72" s="189">
        <f>SUBTOTAL(9,AH10:AH71)</f>
        <v>17</v>
      </c>
      <c r="AI72" s="189"/>
      <c r="AJ72" s="190">
        <f>SUM(AG72:AI72)</f>
        <v>17</v>
      </c>
      <c r="AK72" s="252"/>
      <c r="AL72" s="186">
        <f>SUBTOTAL(9,AL10:AL71)</f>
        <v>0</v>
      </c>
      <c r="AM72" s="186">
        <f>SUBTOTAL(9,AM10:AM71)</f>
        <v>1579790</v>
      </c>
      <c r="AN72" s="154"/>
      <c r="AO72" s="187">
        <f>SUM(AL72:AN72)</f>
        <v>1579790</v>
      </c>
      <c r="AP72" s="188"/>
      <c r="AQ72" s="189">
        <f>SUBTOTAL(9,AQ10:AQ71)</f>
        <v>0</v>
      </c>
      <c r="AR72" s="189">
        <f>SUBTOTAL(9,AR10:AR71)</f>
        <v>27</v>
      </c>
      <c r="AS72" s="189"/>
      <c r="AT72" s="190">
        <f>SUM(AQ72:AS72)</f>
        <v>27</v>
      </c>
      <c r="AU72" s="252"/>
      <c r="AV72" s="186">
        <f>SUBTOTAL(9,AV10:AV71)</f>
        <v>0</v>
      </c>
      <c r="AW72" s="186">
        <f>SUBTOTAL(9,AW10:AW71)</f>
        <v>2116183.7000000002</v>
      </c>
      <c r="AX72" s="154"/>
      <c r="AY72" s="187">
        <f>SUM(AV72:AX72)</f>
        <v>2116183.7000000002</v>
      </c>
      <c r="AZ72" s="188"/>
      <c r="BA72" s="189">
        <f>SUBTOTAL(9,BA10:BA71)</f>
        <v>0</v>
      </c>
      <c r="BB72" s="189">
        <f>SUBTOTAL(9,BB10:BB71)</f>
        <v>35</v>
      </c>
      <c r="BC72" s="189"/>
      <c r="BD72" s="190">
        <f>SUM(BA72:BC72)</f>
        <v>35</v>
      </c>
      <c r="BE72" s="252"/>
      <c r="BF72" s="186">
        <f>SUBTOTAL(9,BF10:BF71)</f>
        <v>0</v>
      </c>
      <c r="BG72" s="186">
        <f>SUBTOTAL(9,BG10:BG71)</f>
        <v>2484669.2110000001</v>
      </c>
      <c r="BH72" s="154"/>
      <c r="BI72" s="187">
        <f>SUM(BF72:BH72)</f>
        <v>2484669.2110000001</v>
      </c>
      <c r="BJ72" s="188"/>
      <c r="BK72" s="189">
        <f>SUBTOTAL(9,BK10:BK71)</f>
        <v>0</v>
      </c>
      <c r="BL72" s="189">
        <f>SUBTOTAL(9,BL10:BL71)</f>
        <v>40</v>
      </c>
      <c r="BM72" s="189"/>
      <c r="BN72" s="189">
        <f>SUM(BK72:BM72)</f>
        <v>40</v>
      </c>
      <c r="BO72" s="151"/>
    </row>
    <row r="73" spans="1:67" ht="12.25" hidden="1" customHeight="1">
      <c r="A73" s="192"/>
      <c r="B73" s="193"/>
      <c r="C73" s="193"/>
      <c r="D73" s="193"/>
      <c r="E73" s="194"/>
      <c r="F73" s="195"/>
      <c r="G73" s="196"/>
      <c r="H73" s="197"/>
      <c r="I73" s="197"/>
      <c r="K73" s="198">
        <f>SUM(H73:J73)</f>
        <v>0</v>
      </c>
      <c r="L73" s="199"/>
      <c r="M73" s="200"/>
      <c r="N73" s="200"/>
      <c r="O73" s="200"/>
      <c r="P73" s="201">
        <f>SUM(M73:O73)</f>
        <v>0</v>
      </c>
      <c r="Q73" s="162"/>
      <c r="R73" s="197"/>
      <c r="S73" s="197"/>
      <c r="U73" s="198">
        <f>SUM(R73:T73)</f>
        <v>0</v>
      </c>
      <c r="V73" s="199"/>
      <c r="W73" s="200"/>
      <c r="X73" s="200"/>
      <c r="Y73" s="200"/>
      <c r="Z73" s="201">
        <f>SUM(W73:Y73)</f>
        <v>0</v>
      </c>
      <c r="AA73" s="162"/>
      <c r="AB73" s="197"/>
      <c r="AC73" s="197"/>
      <c r="AE73" s="198">
        <f>SUM(AB73:AD73)</f>
        <v>0</v>
      </c>
      <c r="AF73" s="199"/>
      <c r="AG73" s="200"/>
      <c r="AH73" s="200"/>
      <c r="AI73" s="200"/>
      <c r="AJ73" s="201">
        <f>SUM(AG73:AI73)</f>
        <v>0</v>
      </c>
      <c r="AK73" s="162"/>
      <c r="AL73" s="197"/>
      <c r="AM73" s="197"/>
      <c r="AO73" s="198">
        <f>SUM(AL73:AN73)</f>
        <v>0</v>
      </c>
      <c r="AP73" s="199"/>
      <c r="AQ73" s="200"/>
      <c r="AR73" s="200"/>
      <c r="AS73" s="200"/>
      <c r="AT73" s="201">
        <f>SUM(AQ73:AS73)</f>
        <v>0</v>
      </c>
      <c r="AU73" s="162"/>
      <c r="AV73" s="197"/>
      <c r="AW73" s="197"/>
      <c r="AY73" s="198">
        <f>SUM(AV73:AX73)</f>
        <v>0</v>
      </c>
      <c r="AZ73" s="199"/>
      <c r="BA73" s="200"/>
      <c r="BB73" s="200"/>
      <c r="BC73" s="200"/>
      <c r="BD73" s="201">
        <f>SUM(BA73:BC73)</f>
        <v>0</v>
      </c>
      <c r="BE73" s="162"/>
      <c r="BF73" s="197"/>
      <c r="BG73" s="197"/>
      <c r="BI73" s="198">
        <f>SUM(BF73:BH73)</f>
        <v>0</v>
      </c>
      <c r="BJ73" s="199"/>
      <c r="BK73" s="200"/>
      <c r="BL73" s="200"/>
      <c r="BM73" s="200"/>
      <c r="BN73" s="201">
        <f>SUM(BK73:BM73)</f>
        <v>0</v>
      </c>
      <c r="BO73" s="162"/>
    </row>
    <row r="74" spans="1:67" ht="12.25" customHeight="1">
      <c r="H74" s="197"/>
      <c r="I74" s="197"/>
      <c r="K74" s="197"/>
      <c r="L74" s="197"/>
      <c r="M74" s="197"/>
      <c r="N74" s="197"/>
      <c r="P74" s="197"/>
      <c r="R74" s="197"/>
      <c r="S74" s="197"/>
      <c r="U74" s="197"/>
      <c r="V74" s="197"/>
      <c r="W74" s="197"/>
      <c r="X74" s="197"/>
      <c r="Z74" s="197"/>
      <c r="AB74" s="197"/>
      <c r="AC74" s="197"/>
      <c r="AE74" s="197"/>
      <c r="AF74" s="197"/>
      <c r="AG74" s="197"/>
      <c r="AH74" s="197"/>
      <c r="AJ74" s="197"/>
      <c r="AL74" s="197"/>
      <c r="AM74" s="197"/>
      <c r="AO74" s="197"/>
      <c r="AP74" s="197"/>
      <c r="AQ74" s="197"/>
      <c r="AR74" s="197"/>
      <c r="AT74" s="197"/>
      <c r="AV74" s="197"/>
      <c r="AW74" s="197"/>
      <c r="AY74" s="197"/>
      <c r="AZ74" s="197"/>
      <c r="BA74" s="197"/>
      <c r="BB74" s="197"/>
      <c r="BD74" s="197"/>
      <c r="BF74" s="197"/>
      <c r="BG74" s="197"/>
      <c r="BI74" s="197"/>
      <c r="BJ74" s="197"/>
      <c r="BK74" s="197"/>
      <c r="BL74" s="197"/>
      <c r="BN74" s="197"/>
    </row>
    <row r="75" spans="1:67" ht="11.5">
      <c r="A75" s="153" t="s">
        <v>82</v>
      </c>
      <c r="B75" s="163"/>
      <c r="C75" s="163"/>
      <c r="D75" s="163"/>
      <c r="E75" s="163"/>
      <c r="F75" s="166"/>
      <c r="H75" s="197"/>
      <c r="I75" s="197"/>
      <c r="K75" s="197"/>
      <c r="L75" s="197"/>
      <c r="M75" s="197"/>
      <c r="N75" s="197"/>
      <c r="P75" s="197"/>
      <c r="R75" s="197"/>
      <c r="S75" s="197"/>
      <c r="U75" s="197"/>
      <c r="V75" s="197"/>
      <c r="W75" s="197"/>
      <c r="X75" s="197"/>
      <c r="Z75" s="197"/>
      <c r="AB75" s="197"/>
      <c r="AC75" s="197"/>
      <c r="AE75" s="197"/>
      <c r="AF75" s="197"/>
      <c r="AG75" s="197"/>
      <c r="AH75" s="197"/>
      <c r="AJ75" s="197"/>
      <c r="AL75" s="197"/>
      <c r="AM75" s="197"/>
      <c r="AO75" s="197"/>
      <c r="AP75" s="197"/>
      <c r="AQ75" s="197"/>
      <c r="AR75" s="197"/>
      <c r="AT75" s="197"/>
      <c r="AV75" s="197"/>
      <c r="AW75" s="197"/>
      <c r="AY75" s="197"/>
      <c r="AZ75" s="197"/>
      <c r="BA75" s="197"/>
      <c r="BB75" s="197"/>
      <c r="BD75" s="197"/>
      <c r="BF75" s="197"/>
      <c r="BG75" s="197"/>
      <c r="BI75" s="197"/>
      <c r="BJ75" s="197"/>
      <c r="BK75" s="197"/>
      <c r="BL75" s="197"/>
      <c r="BN75" s="197"/>
    </row>
    <row r="76" spans="1:67" ht="23">
      <c r="A76" s="236" t="s">
        <v>83</v>
      </c>
      <c r="B76" s="237"/>
      <c r="C76" s="237"/>
      <c r="D76" s="237"/>
      <c r="E76" s="237"/>
      <c r="F76" s="179" t="s">
        <v>74</v>
      </c>
      <c r="G76" s="254"/>
      <c r="H76" s="178"/>
      <c r="I76" s="178"/>
      <c r="J76" s="178"/>
      <c r="K76" s="178"/>
      <c r="L76" s="178"/>
      <c r="M76" s="178"/>
      <c r="N76" s="178"/>
      <c r="O76" s="178"/>
      <c r="P76" s="178"/>
      <c r="Q76" s="255"/>
      <c r="R76" s="178"/>
      <c r="S76" s="178"/>
      <c r="T76" s="178"/>
      <c r="U76" s="178"/>
      <c r="V76" s="178"/>
      <c r="W76" s="178"/>
      <c r="X76" s="178"/>
      <c r="Y76" s="178"/>
      <c r="Z76" s="178"/>
      <c r="AA76" s="255"/>
      <c r="AB76" s="178"/>
      <c r="AC76" s="178"/>
      <c r="AD76" s="178"/>
      <c r="AE76" s="178"/>
      <c r="AF76" s="178"/>
      <c r="AG76" s="178"/>
      <c r="AH76" s="178"/>
      <c r="AI76" s="178"/>
      <c r="AJ76" s="178"/>
      <c r="AK76" s="255"/>
      <c r="AL76" s="178"/>
      <c r="AM76" s="178"/>
      <c r="AN76" s="178"/>
      <c r="AO76" s="178"/>
      <c r="AP76" s="178"/>
      <c r="AQ76" s="178"/>
      <c r="AR76" s="178"/>
      <c r="AS76" s="178"/>
      <c r="AT76" s="178"/>
      <c r="AU76" s="255"/>
      <c r="AV76" s="178"/>
      <c r="AW76" s="178"/>
      <c r="AX76" s="178"/>
      <c r="AY76" s="178"/>
      <c r="AZ76" s="178"/>
      <c r="BA76" s="178"/>
      <c r="BB76" s="178"/>
      <c r="BC76" s="178"/>
      <c r="BD76" s="178"/>
      <c r="BE76" s="255"/>
      <c r="BF76" s="178"/>
      <c r="BG76" s="178"/>
      <c r="BH76" s="178"/>
      <c r="BI76" s="178"/>
      <c r="BJ76" s="178"/>
      <c r="BK76" s="178"/>
      <c r="BL76" s="178"/>
      <c r="BM76" s="178"/>
      <c r="BN76" s="178"/>
    </row>
    <row r="77" spans="1:67" ht="12.25" hidden="1" customHeight="1">
      <c r="H77" s="197"/>
      <c r="I77" s="197"/>
      <c r="K77" s="197"/>
      <c r="L77" s="197"/>
      <c r="M77" s="197"/>
      <c r="N77" s="197"/>
      <c r="P77" s="197"/>
      <c r="R77" s="197"/>
      <c r="S77" s="197"/>
      <c r="U77" s="197"/>
      <c r="V77" s="197"/>
      <c r="W77" s="197"/>
      <c r="X77" s="197"/>
      <c r="Z77" s="197"/>
      <c r="AB77" s="197"/>
      <c r="AC77" s="197"/>
      <c r="AE77" s="197"/>
      <c r="AF77" s="197"/>
      <c r="AG77" s="197"/>
      <c r="AH77" s="197"/>
      <c r="AJ77" s="197"/>
      <c r="AL77" s="197"/>
      <c r="AM77" s="197"/>
      <c r="AO77" s="197"/>
      <c r="AP77" s="197"/>
      <c r="AQ77" s="197"/>
      <c r="AR77" s="197"/>
      <c r="AT77" s="197"/>
      <c r="AV77" s="197"/>
      <c r="AW77" s="197"/>
      <c r="AY77" s="197"/>
      <c r="AZ77" s="197"/>
      <c r="BA77" s="197"/>
      <c r="BB77" s="197"/>
      <c r="BD77" s="197"/>
      <c r="BF77" s="197"/>
      <c r="BG77" s="197"/>
      <c r="BI77" s="197"/>
      <c r="BJ77" s="197"/>
      <c r="BK77" s="197"/>
      <c r="BL77" s="197"/>
      <c r="BN77" s="197"/>
      <c r="BO77" s="162"/>
    </row>
    <row r="78" spans="1:67" ht="12.25" hidden="1" customHeight="1">
      <c r="A78" s="202"/>
      <c r="B78" s="160"/>
      <c r="C78" s="191"/>
      <c r="D78" s="191"/>
      <c r="E78" s="191"/>
      <c r="F78" s="203"/>
      <c r="G78" s="168"/>
      <c r="H78" s="197"/>
      <c r="I78" s="197"/>
      <c r="J78" s="197"/>
      <c r="K78" s="198">
        <f>SUM(H78:J78)</f>
        <v>0</v>
      </c>
      <c r="L78" s="199"/>
      <c r="M78" s="238"/>
      <c r="N78" s="238"/>
      <c r="O78" s="238"/>
      <c r="P78" s="238"/>
      <c r="Q78" s="162"/>
      <c r="R78" s="197"/>
      <c r="S78" s="197"/>
      <c r="T78" s="197"/>
      <c r="U78" s="198">
        <f>SUM(R78:T78)</f>
        <v>0</v>
      </c>
      <c r="V78" s="199"/>
      <c r="W78" s="238"/>
      <c r="X78" s="238"/>
      <c r="Y78" s="238"/>
      <c r="Z78" s="238"/>
      <c r="AA78" s="162"/>
      <c r="AB78" s="197"/>
      <c r="AC78" s="197"/>
      <c r="AD78" s="197"/>
      <c r="AE78" s="198">
        <f>SUM(AB78:AD78)</f>
        <v>0</v>
      </c>
      <c r="AF78" s="199"/>
      <c r="AG78" s="238"/>
      <c r="AH78" s="238"/>
      <c r="AI78" s="238"/>
      <c r="AJ78" s="238"/>
      <c r="AK78" s="162"/>
      <c r="AL78" s="197"/>
      <c r="AM78" s="197"/>
      <c r="AN78" s="197"/>
      <c r="AO78" s="198">
        <f>SUM(AL78:AN78)</f>
        <v>0</v>
      </c>
      <c r="AP78" s="199"/>
      <c r="AQ78" s="238"/>
      <c r="AR78" s="238"/>
      <c r="AS78" s="238"/>
      <c r="AT78" s="238"/>
      <c r="AU78" s="162"/>
      <c r="AV78" s="197"/>
      <c r="AW78" s="197"/>
      <c r="AX78" s="197"/>
      <c r="AY78" s="198">
        <f>SUM(AV78:AX78)</f>
        <v>0</v>
      </c>
      <c r="AZ78" s="199"/>
      <c r="BA78" s="238"/>
      <c r="BB78" s="238"/>
      <c r="BC78" s="238"/>
      <c r="BD78" s="238"/>
      <c r="BE78" s="162"/>
      <c r="BF78" s="197"/>
      <c r="BG78" s="197"/>
      <c r="BH78" s="197"/>
      <c r="BI78" s="198">
        <f>SUM(BF78:BH78)</f>
        <v>0</v>
      </c>
      <c r="BJ78" s="199"/>
      <c r="BK78" s="238"/>
      <c r="BL78" s="238"/>
      <c r="BM78" s="238"/>
      <c r="BN78" s="238"/>
      <c r="BO78" s="162"/>
    </row>
    <row r="79" spans="1:67" ht="12.25" hidden="1" customHeight="1">
      <c r="A79" s="239"/>
      <c r="B79" s="240"/>
      <c r="C79" s="240"/>
      <c r="D79" s="240"/>
      <c r="E79" s="240"/>
      <c r="F79" s="239"/>
      <c r="G79" s="227"/>
      <c r="H79" s="161"/>
      <c r="I79" s="161"/>
      <c r="J79" s="161"/>
      <c r="K79" s="161"/>
      <c r="R79" s="161"/>
      <c r="S79" s="161"/>
      <c r="T79" s="161"/>
      <c r="U79" s="161"/>
      <c r="AB79" s="161"/>
      <c r="AC79" s="161"/>
      <c r="AD79" s="161"/>
      <c r="AE79" s="161"/>
      <c r="AL79" s="161"/>
      <c r="AM79" s="161"/>
      <c r="AN79" s="161"/>
      <c r="AO79" s="161"/>
      <c r="AV79" s="161"/>
      <c r="AW79" s="161"/>
      <c r="AX79" s="161"/>
      <c r="AY79" s="161"/>
      <c r="BF79" s="161"/>
      <c r="BG79" s="161"/>
      <c r="BH79" s="161"/>
      <c r="BI79" s="161"/>
      <c r="BO79" s="162"/>
    </row>
    <row r="80" spans="1:67" ht="12.25" hidden="1" customHeight="1">
      <c r="A80" s="241" t="s">
        <v>430</v>
      </c>
      <c r="B80" s="241"/>
      <c r="C80" s="241"/>
      <c r="D80" s="241"/>
      <c r="E80" s="241"/>
      <c r="F80" s="241"/>
      <c r="G80" s="241"/>
      <c r="H80" s="242"/>
      <c r="I80" s="242"/>
      <c r="J80" s="241"/>
      <c r="K80" s="242"/>
      <c r="L80" s="242"/>
      <c r="M80" s="242"/>
      <c r="N80" s="242"/>
      <c r="O80" s="241"/>
      <c r="P80" s="242"/>
      <c r="Q80" s="241"/>
      <c r="R80" s="242"/>
      <c r="S80" s="242"/>
      <c r="T80" s="241"/>
      <c r="U80" s="242"/>
      <c r="V80" s="242"/>
      <c r="W80" s="242"/>
      <c r="X80" s="242"/>
      <c r="Y80" s="241"/>
      <c r="Z80" s="242"/>
      <c r="AA80" s="241"/>
      <c r="AB80" s="242"/>
      <c r="AC80" s="242"/>
      <c r="AD80" s="241"/>
      <c r="AE80" s="242"/>
      <c r="AF80" s="242"/>
      <c r="AG80" s="242"/>
      <c r="AH80" s="242"/>
      <c r="AI80" s="241"/>
      <c r="AJ80" s="242"/>
      <c r="AK80" s="241"/>
      <c r="AL80" s="242"/>
      <c r="AM80" s="242"/>
      <c r="AN80" s="241"/>
      <c r="AO80" s="242"/>
      <c r="AP80" s="242"/>
      <c r="AQ80" s="242"/>
      <c r="AR80" s="242"/>
      <c r="AS80" s="241"/>
      <c r="AT80" s="242"/>
      <c r="AU80" s="241"/>
      <c r="AV80" s="242"/>
      <c r="AW80" s="242"/>
      <c r="AX80" s="241"/>
      <c r="AY80" s="242"/>
      <c r="AZ80" s="242"/>
      <c r="BA80" s="242"/>
      <c r="BB80" s="242"/>
      <c r="BC80" s="241"/>
      <c r="BD80" s="242"/>
      <c r="BE80" s="241"/>
      <c r="BF80" s="242"/>
      <c r="BG80" s="242"/>
      <c r="BH80" s="241"/>
      <c r="BI80" s="242"/>
      <c r="BJ80" s="242"/>
      <c r="BK80" s="242"/>
      <c r="BL80" s="242"/>
      <c r="BM80" s="241"/>
      <c r="BN80" s="242"/>
      <c r="BO80" s="162"/>
    </row>
    <row r="81" spans="1:67" ht="12.25" customHeight="1">
      <c r="A81" s="202" t="s">
        <v>435</v>
      </c>
      <c r="B81" s="160"/>
      <c r="C81" s="191"/>
      <c r="D81" s="191"/>
      <c r="E81" s="191"/>
      <c r="F81" s="203">
        <v>151</v>
      </c>
      <c r="G81" s="168"/>
      <c r="H81" s="197"/>
      <c r="I81" s="197">
        <v>0</v>
      </c>
      <c r="J81" s="197"/>
      <c r="K81" s="198">
        <f t="shared" ref="K81:K83" si="12">SUM(H81:J81)</f>
        <v>0</v>
      </c>
      <c r="L81" s="199"/>
      <c r="M81" s="238"/>
      <c r="N81" s="238"/>
      <c r="O81" s="238"/>
      <c r="P81" s="238"/>
      <c r="Q81" s="162"/>
      <c r="R81" s="197"/>
      <c r="S81" s="197">
        <v>30000</v>
      </c>
      <c r="T81" s="197"/>
      <c r="U81" s="198">
        <f t="shared" ref="U81:U83" si="13">SUM(R81:T81)</f>
        <v>30000</v>
      </c>
      <c r="V81" s="199"/>
      <c r="W81" s="238"/>
      <c r="X81" s="238"/>
      <c r="Y81" s="238"/>
      <c r="Z81" s="238"/>
      <c r="AA81" s="162"/>
      <c r="AB81" s="197"/>
      <c r="AC81" s="197">
        <v>35000</v>
      </c>
      <c r="AD81" s="197"/>
      <c r="AE81" s="198">
        <f t="shared" ref="AE81:AE83" si="14">SUM(AB81:AD81)</f>
        <v>35000</v>
      </c>
      <c r="AF81" s="199"/>
      <c r="AG81" s="238"/>
      <c r="AH81" s="238"/>
      <c r="AI81" s="238"/>
      <c r="AJ81" s="238"/>
      <c r="AK81" s="162"/>
      <c r="AL81" s="197"/>
      <c r="AM81" s="197">
        <v>40000</v>
      </c>
      <c r="AN81" s="197"/>
      <c r="AO81" s="198">
        <f t="shared" ref="AO81:AO83" si="15">SUM(AL81:AN81)</f>
        <v>40000</v>
      </c>
      <c r="AP81" s="199"/>
      <c r="AQ81" s="238"/>
      <c r="AR81" s="238"/>
      <c r="AS81" s="238"/>
      <c r="AT81" s="238"/>
      <c r="AU81" s="162"/>
      <c r="AV81" s="197"/>
      <c r="AW81" s="197">
        <v>45000</v>
      </c>
      <c r="AX81" s="197"/>
      <c r="AY81" s="198">
        <f t="shared" ref="AY81:AY83" si="16">SUM(AV81:AX81)</f>
        <v>45000</v>
      </c>
      <c r="AZ81" s="199"/>
      <c r="BA81" s="238"/>
      <c r="BB81" s="238"/>
      <c r="BC81" s="238"/>
      <c r="BD81" s="238"/>
      <c r="BE81" s="162"/>
      <c r="BF81" s="197"/>
      <c r="BG81" s="197">
        <v>46350</v>
      </c>
      <c r="BH81" s="197"/>
      <c r="BI81" s="198">
        <f t="shared" ref="BI81:BI83" si="17">SUM(BF81:BH81)</f>
        <v>46350</v>
      </c>
      <c r="BJ81" s="199"/>
      <c r="BK81" s="238"/>
      <c r="BL81" s="238"/>
      <c r="BM81" s="238"/>
      <c r="BN81" s="238"/>
      <c r="BO81" s="162"/>
    </row>
    <row r="82" spans="1:67" ht="12.25" hidden="1" customHeight="1">
      <c r="A82" s="202"/>
      <c r="B82" s="160"/>
      <c r="C82" s="191"/>
      <c r="D82" s="191"/>
      <c r="E82" s="191"/>
      <c r="F82" s="203"/>
      <c r="G82" s="168"/>
      <c r="H82" s="197"/>
      <c r="I82" s="197">
        <v>0</v>
      </c>
      <c r="J82" s="197"/>
      <c r="K82" s="198">
        <f t="shared" si="12"/>
        <v>0</v>
      </c>
      <c r="L82" s="199"/>
      <c r="M82" s="238"/>
      <c r="N82" s="238"/>
      <c r="O82" s="238"/>
      <c r="P82" s="238"/>
      <c r="Q82" s="162"/>
      <c r="R82" s="197"/>
      <c r="S82" s="197">
        <v>0</v>
      </c>
      <c r="T82" s="197"/>
      <c r="U82" s="198">
        <f t="shared" si="13"/>
        <v>0</v>
      </c>
      <c r="V82" s="199"/>
      <c r="W82" s="238"/>
      <c r="X82" s="238"/>
      <c r="Y82" s="238"/>
      <c r="Z82" s="238"/>
      <c r="AA82" s="162"/>
      <c r="AB82" s="197"/>
      <c r="AC82" s="197">
        <v>0</v>
      </c>
      <c r="AD82" s="197"/>
      <c r="AE82" s="198">
        <f t="shared" si="14"/>
        <v>0</v>
      </c>
      <c r="AF82" s="199"/>
      <c r="AG82" s="238"/>
      <c r="AH82" s="238"/>
      <c r="AI82" s="238"/>
      <c r="AJ82" s="238"/>
      <c r="AK82" s="162"/>
      <c r="AL82" s="197"/>
      <c r="AM82" s="197">
        <v>0</v>
      </c>
      <c r="AN82" s="197"/>
      <c r="AO82" s="198">
        <f t="shared" si="15"/>
        <v>0</v>
      </c>
      <c r="AP82" s="199"/>
      <c r="AQ82" s="238"/>
      <c r="AR82" s="238"/>
      <c r="AS82" s="238"/>
      <c r="AT82" s="238"/>
      <c r="AU82" s="162"/>
      <c r="AV82" s="197"/>
      <c r="AW82" s="197">
        <v>0</v>
      </c>
      <c r="AX82" s="197"/>
      <c r="AY82" s="198">
        <f t="shared" si="16"/>
        <v>0</v>
      </c>
      <c r="AZ82" s="199"/>
      <c r="BA82" s="238"/>
      <c r="BB82" s="238"/>
      <c r="BC82" s="238"/>
      <c r="BD82" s="238"/>
      <c r="BE82" s="162"/>
      <c r="BF82" s="197"/>
      <c r="BG82" s="197">
        <v>0</v>
      </c>
      <c r="BH82" s="197"/>
      <c r="BI82" s="198">
        <f t="shared" si="17"/>
        <v>0</v>
      </c>
      <c r="BJ82" s="199"/>
      <c r="BK82" s="238"/>
      <c r="BL82" s="238"/>
      <c r="BM82" s="238"/>
      <c r="BN82" s="238"/>
      <c r="BO82" s="162"/>
    </row>
    <row r="83" spans="1:67" ht="12.25" hidden="1" customHeight="1">
      <c r="A83" s="202"/>
      <c r="B83" s="160"/>
      <c r="C83" s="191"/>
      <c r="D83" s="191"/>
      <c r="E83" s="191"/>
      <c r="F83" s="203"/>
      <c r="G83" s="168"/>
      <c r="H83" s="197"/>
      <c r="I83" s="197"/>
      <c r="J83" s="197"/>
      <c r="K83" s="198">
        <f t="shared" si="12"/>
        <v>0</v>
      </c>
      <c r="L83" s="199"/>
      <c r="M83" s="319"/>
      <c r="N83" s="319"/>
      <c r="O83" s="319"/>
      <c r="P83" s="319"/>
      <c r="Q83" s="162"/>
      <c r="R83" s="197"/>
      <c r="S83" s="197"/>
      <c r="T83" s="197"/>
      <c r="U83" s="198">
        <f t="shared" si="13"/>
        <v>0</v>
      </c>
      <c r="V83" s="199"/>
      <c r="W83" s="319"/>
      <c r="X83" s="319"/>
      <c r="Y83" s="319"/>
      <c r="Z83" s="319"/>
      <c r="AA83" s="162"/>
      <c r="AB83" s="197"/>
      <c r="AC83" s="197"/>
      <c r="AD83" s="197"/>
      <c r="AE83" s="198">
        <f t="shared" si="14"/>
        <v>0</v>
      </c>
      <c r="AF83" s="199"/>
      <c r="AG83" s="319"/>
      <c r="AH83" s="319"/>
      <c r="AI83" s="319"/>
      <c r="AJ83" s="319"/>
      <c r="AK83" s="162"/>
      <c r="AL83" s="197"/>
      <c r="AM83" s="197"/>
      <c r="AN83" s="197"/>
      <c r="AO83" s="198">
        <f t="shared" si="15"/>
        <v>0</v>
      </c>
      <c r="AP83" s="199"/>
      <c r="AQ83" s="319"/>
      <c r="AR83" s="319"/>
      <c r="AS83" s="319"/>
      <c r="AT83" s="319"/>
      <c r="AU83" s="162"/>
      <c r="AV83" s="197"/>
      <c r="AW83" s="197"/>
      <c r="AX83" s="197"/>
      <c r="AY83" s="198">
        <f t="shared" si="16"/>
        <v>0</v>
      </c>
      <c r="AZ83" s="199"/>
      <c r="BA83" s="319"/>
      <c r="BB83" s="319"/>
      <c r="BC83" s="319"/>
      <c r="BD83" s="319"/>
      <c r="BE83" s="162"/>
      <c r="BF83" s="197"/>
      <c r="BG83" s="197"/>
      <c r="BH83" s="197"/>
      <c r="BI83" s="198">
        <f t="shared" si="17"/>
        <v>0</v>
      </c>
      <c r="BJ83" s="199"/>
      <c r="BK83" s="319"/>
      <c r="BL83" s="319"/>
      <c r="BM83" s="319"/>
      <c r="BN83" s="319"/>
      <c r="BO83" s="162"/>
    </row>
    <row r="84" spans="1:67" ht="12.25" hidden="1" customHeight="1">
      <c r="A84" s="160"/>
      <c r="BO84" s="162"/>
    </row>
    <row r="85" spans="1:67" s="7" customFormat="1" ht="12.25" customHeight="1">
      <c r="A85" s="204" t="s">
        <v>84</v>
      </c>
      <c r="B85" s="205"/>
      <c r="C85" s="205"/>
      <c r="D85" s="205"/>
      <c r="E85" s="205"/>
      <c r="F85" s="206"/>
      <c r="G85" s="256"/>
      <c r="H85" s="186">
        <f>SUBTOTAL(9,H80:H84)</f>
        <v>0</v>
      </c>
      <c r="I85" s="186">
        <f>SUBTOTAL(9,I80:I84)</f>
        <v>0</v>
      </c>
      <c r="J85" s="186"/>
      <c r="K85" s="187">
        <f>SUM(H85:J85)</f>
        <v>0</v>
      </c>
      <c r="L85" s="188"/>
      <c r="M85" s="257"/>
      <c r="N85" s="257"/>
      <c r="O85" s="163"/>
      <c r="P85" s="257"/>
      <c r="Q85" s="163"/>
      <c r="R85" s="186">
        <f>SUBTOTAL(9,R80:R84)</f>
        <v>0</v>
      </c>
      <c r="S85" s="186">
        <f>SUBTOTAL(9,S80:S84)</f>
        <v>30000</v>
      </c>
      <c r="T85" s="186"/>
      <c r="U85" s="187">
        <f>SUM(R85:T85)</f>
        <v>30000</v>
      </c>
      <c r="V85" s="188"/>
      <c r="W85" s="257"/>
      <c r="X85" s="257"/>
      <c r="Y85" s="163"/>
      <c r="Z85" s="257"/>
      <c r="AA85" s="163"/>
      <c r="AB85" s="186">
        <f>SUBTOTAL(9,AB80:AB84)</f>
        <v>0</v>
      </c>
      <c r="AC85" s="186">
        <f>SUBTOTAL(9,AC80:AC84)</f>
        <v>35000</v>
      </c>
      <c r="AD85" s="186"/>
      <c r="AE85" s="187">
        <f>SUM(AB85:AD85)</f>
        <v>35000</v>
      </c>
      <c r="AF85" s="188"/>
      <c r="AG85" s="257"/>
      <c r="AH85" s="257"/>
      <c r="AI85" s="163"/>
      <c r="AJ85" s="257"/>
      <c r="AK85" s="163"/>
      <c r="AL85" s="186">
        <f>SUBTOTAL(9,AL80:AL84)</f>
        <v>0</v>
      </c>
      <c r="AM85" s="186">
        <f>SUBTOTAL(9,AM80:AM84)</f>
        <v>40000</v>
      </c>
      <c r="AN85" s="186"/>
      <c r="AO85" s="187">
        <f>SUM(AL85:AN85)</f>
        <v>40000</v>
      </c>
      <c r="AP85" s="188"/>
      <c r="AQ85" s="257"/>
      <c r="AR85" s="257"/>
      <c r="AS85" s="163"/>
      <c r="AT85" s="257"/>
      <c r="AU85" s="163"/>
      <c r="AV85" s="186">
        <f>SUBTOTAL(9,AV80:AV84)</f>
        <v>0</v>
      </c>
      <c r="AW85" s="186">
        <f>SUBTOTAL(9,AW80:AW84)</f>
        <v>45000</v>
      </c>
      <c r="AX85" s="186"/>
      <c r="AY85" s="187">
        <f>SUM(AV85:AX85)</f>
        <v>45000</v>
      </c>
      <c r="AZ85" s="188"/>
      <c r="BA85" s="257"/>
      <c r="BB85" s="257"/>
      <c r="BC85" s="163"/>
      <c r="BD85" s="257"/>
      <c r="BE85" s="163"/>
      <c r="BF85" s="186">
        <f>SUBTOTAL(9,BF80:BF84)</f>
        <v>0</v>
      </c>
      <c r="BG85" s="186">
        <f>SUBTOTAL(9,BG80:BG84)</f>
        <v>46350</v>
      </c>
      <c r="BH85" s="186"/>
      <c r="BI85" s="187">
        <f>SUM(BF85:BH85)</f>
        <v>46350</v>
      </c>
      <c r="BJ85" s="188"/>
      <c r="BK85" s="257"/>
      <c r="BL85" s="257"/>
      <c r="BM85" s="163"/>
      <c r="BN85" s="257"/>
      <c r="BO85" s="151"/>
    </row>
    <row r="86" spans="1:67" ht="11.5">
      <c r="H86" s="197"/>
      <c r="I86" s="197"/>
      <c r="K86" s="197"/>
      <c r="L86" s="197"/>
      <c r="M86" s="197"/>
      <c r="N86" s="197"/>
      <c r="P86" s="197"/>
      <c r="R86" s="197"/>
      <c r="S86" s="197"/>
      <c r="U86" s="197"/>
      <c r="V86" s="197"/>
      <c r="W86" s="197"/>
      <c r="X86" s="197"/>
      <c r="Z86" s="197"/>
      <c r="AB86" s="197"/>
      <c r="AC86" s="197"/>
      <c r="AE86" s="197"/>
      <c r="AF86" s="197"/>
      <c r="AG86" s="197"/>
      <c r="AH86" s="197"/>
      <c r="AJ86" s="197"/>
      <c r="AL86" s="197"/>
      <c r="AM86" s="197"/>
      <c r="AO86" s="197"/>
      <c r="AP86" s="197"/>
      <c r="AQ86" s="197"/>
      <c r="AR86" s="197"/>
      <c r="AT86" s="197"/>
      <c r="AV86" s="197"/>
      <c r="AW86" s="197"/>
      <c r="AY86" s="197"/>
      <c r="AZ86" s="197"/>
      <c r="BA86" s="197"/>
      <c r="BB86" s="197"/>
      <c r="BD86" s="197"/>
      <c r="BF86" s="197"/>
      <c r="BG86" s="197"/>
      <c r="BI86" s="197"/>
      <c r="BJ86" s="197"/>
      <c r="BK86" s="197"/>
      <c r="BL86" s="197"/>
      <c r="BN86" s="197"/>
    </row>
    <row r="87" spans="1:67" ht="12.25" customHeight="1">
      <c r="A87" s="204" t="s">
        <v>85</v>
      </c>
      <c r="B87" s="205"/>
      <c r="C87" s="205"/>
      <c r="D87" s="205"/>
      <c r="E87" s="205"/>
      <c r="F87" s="206"/>
      <c r="G87" s="262"/>
      <c r="H87" s="232"/>
      <c r="I87" s="232"/>
      <c r="J87" s="161"/>
      <c r="K87" s="232"/>
      <c r="L87" s="232"/>
      <c r="M87" s="232"/>
      <c r="N87" s="232"/>
      <c r="O87" s="161"/>
      <c r="P87" s="232"/>
      <c r="R87" s="232"/>
      <c r="S87" s="232"/>
      <c r="T87" s="161"/>
      <c r="U87" s="232"/>
      <c r="V87" s="232"/>
      <c r="W87" s="232"/>
      <c r="X87" s="232"/>
      <c r="Y87" s="161"/>
      <c r="Z87" s="232"/>
      <c r="AB87" s="232"/>
      <c r="AC87" s="232"/>
      <c r="AD87" s="161"/>
      <c r="AE87" s="232"/>
      <c r="AF87" s="232"/>
      <c r="AG87" s="232"/>
      <c r="AH87" s="232"/>
      <c r="AI87" s="161"/>
      <c r="AJ87" s="232"/>
      <c r="AL87" s="232"/>
      <c r="AM87" s="232"/>
      <c r="AN87" s="161"/>
      <c r="AO87" s="232"/>
      <c r="AP87" s="232"/>
      <c r="AQ87" s="232"/>
      <c r="AR87" s="232"/>
      <c r="AS87" s="161"/>
      <c r="AT87" s="232"/>
      <c r="AV87" s="232"/>
      <c r="AW87" s="232"/>
      <c r="AX87" s="161"/>
      <c r="AY87" s="232"/>
      <c r="AZ87" s="232"/>
      <c r="BA87" s="232"/>
      <c r="BB87" s="232"/>
      <c r="BC87" s="161"/>
      <c r="BD87" s="232"/>
      <c r="BF87" s="232"/>
      <c r="BG87" s="232"/>
      <c r="BH87" s="161"/>
      <c r="BI87" s="232"/>
      <c r="BJ87" s="232"/>
      <c r="BK87" s="232"/>
      <c r="BL87" s="232"/>
      <c r="BM87" s="161"/>
      <c r="BN87" s="232"/>
    </row>
    <row r="88" spans="1:67" ht="12.25" hidden="1" customHeight="1">
      <c r="A88" s="202" t="s">
        <v>25</v>
      </c>
      <c r="F88" s="159"/>
      <c r="G88" s="159"/>
      <c r="H88" s="197"/>
      <c r="I88" s="197"/>
      <c r="K88" s="198">
        <f t="shared" ref="K88:K119" si="18">SUM(H88:J88)</f>
        <v>0</v>
      </c>
      <c r="L88" s="199"/>
      <c r="M88" s="200"/>
      <c r="N88" s="200"/>
      <c r="O88" s="200"/>
      <c r="P88" s="201">
        <f t="shared" ref="P88:P119" si="19">SUM(M88:O88)</f>
        <v>0</v>
      </c>
      <c r="Q88" s="162"/>
      <c r="R88" s="197"/>
      <c r="S88" s="197"/>
      <c r="U88" s="198">
        <f t="shared" ref="U88:U119" si="20">SUM(R88:T88)</f>
        <v>0</v>
      </c>
      <c r="V88" s="199"/>
      <c r="W88" s="200"/>
      <c r="X88" s="200"/>
      <c r="Y88" s="200"/>
      <c r="Z88" s="201">
        <f t="shared" ref="Z88:Z119" si="21">SUM(W88:Y88)</f>
        <v>0</v>
      </c>
      <c r="AA88" s="162"/>
      <c r="AB88" s="197"/>
      <c r="AC88" s="197"/>
      <c r="AE88" s="198">
        <f t="shared" ref="AE88:AE119" si="22">SUM(AB88:AD88)</f>
        <v>0</v>
      </c>
      <c r="AF88" s="199"/>
      <c r="AG88" s="200"/>
      <c r="AH88" s="200"/>
      <c r="AI88" s="200"/>
      <c r="AJ88" s="201">
        <f t="shared" ref="AJ88:AJ119" si="23">SUM(AG88:AI88)</f>
        <v>0</v>
      </c>
      <c r="AK88" s="162"/>
      <c r="AL88" s="197"/>
      <c r="AM88" s="197"/>
      <c r="AO88" s="198">
        <f t="shared" ref="AO88:AO119" si="24">SUM(AL88:AN88)</f>
        <v>0</v>
      </c>
      <c r="AP88" s="199"/>
      <c r="AQ88" s="200"/>
      <c r="AR88" s="200"/>
      <c r="AS88" s="200"/>
      <c r="AT88" s="201">
        <f t="shared" ref="AT88:AT119" si="25">SUM(AQ88:AS88)</f>
        <v>0</v>
      </c>
      <c r="AU88" s="162"/>
      <c r="AV88" s="197"/>
      <c r="AW88" s="197"/>
      <c r="AY88" s="198">
        <f t="shared" ref="AY88:AY119" si="26">SUM(AV88:AX88)</f>
        <v>0</v>
      </c>
      <c r="AZ88" s="199"/>
      <c r="BA88" s="200"/>
      <c r="BB88" s="200"/>
      <c r="BC88" s="200"/>
      <c r="BD88" s="201">
        <f t="shared" ref="BD88:BD119" si="27">SUM(BA88:BC88)</f>
        <v>0</v>
      </c>
      <c r="BE88" s="162"/>
      <c r="BF88" s="197"/>
      <c r="BG88" s="197"/>
      <c r="BI88" s="198">
        <f t="shared" ref="BI88:BI119" si="28">SUM(BF88:BH88)</f>
        <v>0</v>
      </c>
      <c r="BJ88" s="199"/>
      <c r="BK88" s="200"/>
      <c r="BL88" s="200"/>
      <c r="BM88" s="200"/>
      <c r="BN88" s="201">
        <f t="shared" ref="BN88:BN119" si="29">SUM(BK88:BM88)</f>
        <v>0</v>
      </c>
      <c r="BO88" s="162"/>
    </row>
    <row r="89" spans="1:67" ht="12.25" hidden="1" customHeight="1">
      <c r="A89" s="202">
        <v>100</v>
      </c>
      <c r="B89" s="157" t="s">
        <v>121</v>
      </c>
      <c r="F89" s="159"/>
      <c r="G89" s="159"/>
      <c r="H89" s="197"/>
      <c r="I89" s="197">
        <v>0</v>
      </c>
      <c r="K89" s="198">
        <f t="shared" si="18"/>
        <v>0</v>
      </c>
      <c r="L89" s="199"/>
      <c r="M89" s="200"/>
      <c r="N89" s="200">
        <v>0</v>
      </c>
      <c r="O89" s="200"/>
      <c r="P89" s="201">
        <f t="shared" si="19"/>
        <v>0</v>
      </c>
      <c r="Q89" s="162"/>
      <c r="R89" s="197"/>
      <c r="S89" s="197">
        <v>0</v>
      </c>
      <c r="U89" s="198">
        <f t="shared" si="20"/>
        <v>0</v>
      </c>
      <c r="V89" s="199"/>
      <c r="W89" s="200"/>
      <c r="X89" s="200">
        <v>0</v>
      </c>
      <c r="Y89" s="200"/>
      <c r="Z89" s="201">
        <f t="shared" si="21"/>
        <v>0</v>
      </c>
      <c r="AA89" s="162"/>
      <c r="AB89" s="197"/>
      <c r="AC89" s="197">
        <v>0</v>
      </c>
      <c r="AE89" s="198">
        <f t="shared" si="22"/>
        <v>0</v>
      </c>
      <c r="AF89" s="199"/>
      <c r="AG89" s="200"/>
      <c r="AH89" s="200">
        <v>0</v>
      </c>
      <c r="AI89" s="200"/>
      <c r="AJ89" s="201">
        <f t="shared" si="23"/>
        <v>0</v>
      </c>
      <c r="AK89" s="162"/>
      <c r="AL89" s="197"/>
      <c r="AM89" s="197">
        <v>0</v>
      </c>
      <c r="AO89" s="198">
        <f t="shared" si="24"/>
        <v>0</v>
      </c>
      <c r="AP89" s="199"/>
      <c r="AQ89" s="200"/>
      <c r="AR89" s="200">
        <v>0</v>
      </c>
      <c r="AS89" s="200"/>
      <c r="AT89" s="201">
        <f t="shared" si="25"/>
        <v>0</v>
      </c>
      <c r="AU89" s="162"/>
      <c r="AV89" s="197"/>
      <c r="AW89" s="197">
        <v>0</v>
      </c>
      <c r="AY89" s="198">
        <f t="shared" si="26"/>
        <v>0</v>
      </c>
      <c r="AZ89" s="199"/>
      <c r="BA89" s="200"/>
      <c r="BB89" s="200">
        <v>0</v>
      </c>
      <c r="BC89" s="200"/>
      <c r="BD89" s="201">
        <f t="shared" si="27"/>
        <v>0</v>
      </c>
      <c r="BE89" s="162"/>
      <c r="BF89" s="197"/>
      <c r="BG89" s="197">
        <v>0</v>
      </c>
      <c r="BI89" s="198">
        <f t="shared" si="28"/>
        <v>0</v>
      </c>
      <c r="BJ89" s="199"/>
      <c r="BK89" s="200"/>
      <c r="BL89" s="200">
        <v>0</v>
      </c>
      <c r="BM89" s="200"/>
      <c r="BN89" s="201">
        <f t="shared" si="29"/>
        <v>0</v>
      </c>
      <c r="BO89" s="162"/>
    </row>
    <row r="90" spans="1:67" ht="12.25" customHeight="1">
      <c r="A90" s="202">
        <v>101</v>
      </c>
      <c r="D90" s="157" t="s">
        <v>234</v>
      </c>
      <c r="F90" s="159"/>
      <c r="G90" s="159"/>
      <c r="H90" s="197"/>
      <c r="I90" s="197">
        <v>0</v>
      </c>
      <c r="K90" s="198">
        <f t="shared" si="18"/>
        <v>0</v>
      </c>
      <c r="L90" s="199"/>
      <c r="M90" s="200"/>
      <c r="N90" s="200">
        <v>0</v>
      </c>
      <c r="O90" s="200"/>
      <c r="P90" s="201">
        <f t="shared" si="19"/>
        <v>0</v>
      </c>
      <c r="Q90" s="162"/>
      <c r="R90" s="197"/>
      <c r="S90" s="197">
        <v>390000</v>
      </c>
      <c r="U90" s="198">
        <f t="shared" si="20"/>
        <v>390000</v>
      </c>
      <c r="V90" s="199"/>
      <c r="W90" s="200"/>
      <c r="X90" s="200">
        <v>7</v>
      </c>
      <c r="Y90" s="200"/>
      <c r="Z90" s="201">
        <f t="shared" si="21"/>
        <v>7</v>
      </c>
      <c r="AA90" s="162"/>
      <c r="AB90" s="197"/>
      <c r="AC90" s="197">
        <v>696700</v>
      </c>
      <c r="AE90" s="198">
        <f t="shared" si="22"/>
        <v>696700</v>
      </c>
      <c r="AF90" s="199"/>
      <c r="AG90" s="200"/>
      <c r="AH90" s="200">
        <v>12</v>
      </c>
      <c r="AI90" s="200"/>
      <c r="AJ90" s="201">
        <f t="shared" si="23"/>
        <v>12</v>
      </c>
      <c r="AK90" s="162"/>
      <c r="AL90" s="197"/>
      <c r="AM90" s="197">
        <v>1017601</v>
      </c>
      <c r="AO90" s="198">
        <f t="shared" si="24"/>
        <v>1017601</v>
      </c>
      <c r="AP90" s="199"/>
      <c r="AQ90" s="200"/>
      <c r="AR90" s="200">
        <v>17</v>
      </c>
      <c r="AS90" s="200"/>
      <c r="AT90" s="201">
        <f t="shared" si="25"/>
        <v>17</v>
      </c>
      <c r="AU90" s="162"/>
      <c r="AV90" s="197"/>
      <c r="AW90" s="197">
        <v>1477129.03</v>
      </c>
      <c r="AY90" s="198">
        <f t="shared" si="26"/>
        <v>1477129.03</v>
      </c>
      <c r="AZ90" s="199"/>
      <c r="BA90" s="200"/>
      <c r="BB90" s="200">
        <v>24</v>
      </c>
      <c r="BC90" s="200"/>
      <c r="BD90" s="201">
        <f t="shared" si="27"/>
        <v>24</v>
      </c>
      <c r="BE90" s="162"/>
      <c r="BF90" s="197"/>
      <c r="BG90" s="197">
        <v>1647442.9009</v>
      </c>
      <c r="BI90" s="198">
        <f t="shared" si="28"/>
        <v>1647442.9009</v>
      </c>
      <c r="BJ90" s="199"/>
      <c r="BK90" s="200"/>
      <c r="BL90" s="200">
        <v>26</v>
      </c>
      <c r="BM90" s="200"/>
      <c r="BN90" s="201">
        <f t="shared" si="29"/>
        <v>26</v>
      </c>
      <c r="BO90" s="162"/>
    </row>
    <row r="91" spans="1:67" ht="12.25" customHeight="1">
      <c r="A91" s="202">
        <v>102</v>
      </c>
      <c r="D91" s="157" t="s">
        <v>235</v>
      </c>
      <c r="F91" s="159"/>
      <c r="G91" s="159"/>
      <c r="H91" s="197"/>
      <c r="I91" s="197">
        <v>0</v>
      </c>
      <c r="K91" s="198">
        <f t="shared" si="18"/>
        <v>0</v>
      </c>
      <c r="L91" s="199"/>
      <c r="M91" s="200"/>
      <c r="N91" s="200">
        <v>0</v>
      </c>
      <c r="O91" s="200"/>
      <c r="P91" s="201">
        <f t="shared" si="19"/>
        <v>0</v>
      </c>
      <c r="Q91" s="162"/>
      <c r="R91" s="197"/>
      <c r="S91" s="197">
        <v>0</v>
      </c>
      <c r="U91" s="198">
        <f t="shared" si="20"/>
        <v>0</v>
      </c>
      <c r="V91" s="199"/>
      <c r="W91" s="200"/>
      <c r="X91" s="200">
        <v>0</v>
      </c>
      <c r="Y91" s="200"/>
      <c r="Z91" s="201">
        <f t="shared" si="21"/>
        <v>0</v>
      </c>
      <c r="AA91" s="162"/>
      <c r="AB91" s="197"/>
      <c r="AC91" s="197">
        <v>40000</v>
      </c>
      <c r="AE91" s="198">
        <f t="shared" si="22"/>
        <v>40000</v>
      </c>
      <c r="AF91" s="199"/>
      <c r="AG91" s="200"/>
      <c r="AH91" s="200">
        <v>1</v>
      </c>
      <c r="AI91" s="200"/>
      <c r="AJ91" s="201">
        <f t="shared" si="23"/>
        <v>1</v>
      </c>
      <c r="AK91" s="162"/>
      <c r="AL91" s="197"/>
      <c r="AM91" s="197">
        <v>123200</v>
      </c>
      <c r="AO91" s="198">
        <f t="shared" si="24"/>
        <v>123200</v>
      </c>
      <c r="AP91" s="199"/>
      <c r="AQ91" s="200"/>
      <c r="AR91" s="200">
        <v>3</v>
      </c>
      <c r="AS91" s="200"/>
      <c r="AT91" s="201">
        <f t="shared" si="25"/>
        <v>3</v>
      </c>
      <c r="AU91" s="162"/>
      <c r="AV91" s="197"/>
      <c r="AW91" s="197">
        <v>126896</v>
      </c>
      <c r="AY91" s="198">
        <f t="shared" si="26"/>
        <v>126896</v>
      </c>
      <c r="AZ91" s="199"/>
      <c r="BA91" s="200"/>
      <c r="BB91" s="200">
        <v>3</v>
      </c>
      <c r="BC91" s="200"/>
      <c r="BD91" s="201">
        <f t="shared" si="27"/>
        <v>3</v>
      </c>
      <c r="BE91" s="162"/>
      <c r="BF91" s="197"/>
      <c r="BG91" s="197">
        <v>130702.88</v>
      </c>
      <c r="BI91" s="198">
        <f t="shared" si="28"/>
        <v>130702.88</v>
      </c>
      <c r="BJ91" s="199"/>
      <c r="BK91" s="200"/>
      <c r="BL91" s="200">
        <v>3</v>
      </c>
      <c r="BM91" s="200"/>
      <c r="BN91" s="201">
        <f t="shared" si="29"/>
        <v>3</v>
      </c>
      <c r="BO91" s="162"/>
    </row>
    <row r="92" spans="1:67" ht="12.25" hidden="1" customHeight="1">
      <c r="A92" s="202">
        <v>103</v>
      </c>
      <c r="D92" s="157" t="s">
        <v>236</v>
      </c>
      <c r="F92" s="159"/>
      <c r="G92" s="159"/>
      <c r="H92" s="197"/>
      <c r="I92" s="197">
        <v>0</v>
      </c>
      <c r="K92" s="198">
        <f t="shared" si="18"/>
        <v>0</v>
      </c>
      <c r="L92" s="199"/>
      <c r="M92" s="200"/>
      <c r="N92" s="200">
        <v>0</v>
      </c>
      <c r="O92" s="200"/>
      <c r="P92" s="201">
        <f t="shared" si="19"/>
        <v>0</v>
      </c>
      <c r="Q92" s="162"/>
      <c r="R92" s="197"/>
      <c r="S92" s="197">
        <v>0</v>
      </c>
      <c r="U92" s="198">
        <f t="shared" si="20"/>
        <v>0</v>
      </c>
      <c r="V92" s="199"/>
      <c r="W92" s="200"/>
      <c r="X92" s="200">
        <v>0</v>
      </c>
      <c r="Y92" s="200"/>
      <c r="Z92" s="201">
        <f t="shared" si="21"/>
        <v>0</v>
      </c>
      <c r="AA92" s="162"/>
      <c r="AB92" s="197"/>
      <c r="AC92" s="197">
        <v>0</v>
      </c>
      <c r="AE92" s="198">
        <f t="shared" si="22"/>
        <v>0</v>
      </c>
      <c r="AF92" s="199"/>
      <c r="AG92" s="200"/>
      <c r="AH92" s="200">
        <v>0</v>
      </c>
      <c r="AI92" s="200"/>
      <c r="AJ92" s="201">
        <f t="shared" si="23"/>
        <v>0</v>
      </c>
      <c r="AK92" s="162"/>
      <c r="AL92" s="197"/>
      <c r="AM92" s="197">
        <v>0</v>
      </c>
      <c r="AO92" s="198">
        <f t="shared" si="24"/>
        <v>0</v>
      </c>
      <c r="AP92" s="199"/>
      <c r="AQ92" s="200"/>
      <c r="AR92" s="200">
        <v>0</v>
      </c>
      <c r="AS92" s="200"/>
      <c r="AT92" s="201">
        <f t="shared" si="25"/>
        <v>0</v>
      </c>
      <c r="AU92" s="162"/>
      <c r="AV92" s="197"/>
      <c r="AW92" s="197">
        <v>0</v>
      </c>
      <c r="AY92" s="198">
        <f t="shared" si="26"/>
        <v>0</v>
      </c>
      <c r="AZ92" s="199"/>
      <c r="BA92" s="200"/>
      <c r="BB92" s="200">
        <v>0</v>
      </c>
      <c r="BC92" s="200"/>
      <c r="BD92" s="201">
        <f t="shared" si="27"/>
        <v>0</v>
      </c>
      <c r="BE92" s="162"/>
      <c r="BF92" s="197"/>
      <c r="BG92" s="197">
        <v>0</v>
      </c>
      <c r="BI92" s="198">
        <f t="shared" si="28"/>
        <v>0</v>
      </c>
      <c r="BJ92" s="199"/>
      <c r="BK92" s="200"/>
      <c r="BL92" s="200">
        <v>0</v>
      </c>
      <c r="BM92" s="200"/>
      <c r="BN92" s="201">
        <f t="shared" si="29"/>
        <v>0</v>
      </c>
      <c r="BO92" s="162"/>
    </row>
    <row r="93" spans="1:67" ht="12.25" customHeight="1">
      <c r="A93" s="202">
        <v>104</v>
      </c>
      <c r="D93" s="157" t="s">
        <v>237</v>
      </c>
      <c r="F93" s="159"/>
      <c r="G93" s="159"/>
      <c r="H93" s="197"/>
      <c r="I93" s="197">
        <v>0</v>
      </c>
      <c r="K93" s="198">
        <f t="shared" si="18"/>
        <v>0</v>
      </c>
      <c r="L93" s="199"/>
      <c r="M93" s="200"/>
      <c r="N93" s="200">
        <v>0</v>
      </c>
      <c r="O93" s="200"/>
      <c r="P93" s="201">
        <f t="shared" si="19"/>
        <v>0</v>
      </c>
      <c r="Q93" s="162"/>
      <c r="R93" s="197"/>
      <c r="S93" s="197">
        <v>100000</v>
      </c>
      <c r="U93" s="198">
        <f t="shared" si="20"/>
        <v>100000</v>
      </c>
      <c r="V93" s="199"/>
      <c r="W93" s="200"/>
      <c r="X93" s="200">
        <v>1</v>
      </c>
      <c r="Y93" s="200"/>
      <c r="Z93" s="201">
        <f t="shared" si="21"/>
        <v>1</v>
      </c>
      <c r="AA93" s="162"/>
      <c r="AB93" s="197"/>
      <c r="AC93" s="197">
        <v>103000</v>
      </c>
      <c r="AE93" s="198">
        <f t="shared" si="22"/>
        <v>103000</v>
      </c>
      <c r="AF93" s="199"/>
      <c r="AG93" s="200"/>
      <c r="AH93" s="200">
        <v>1</v>
      </c>
      <c r="AI93" s="200"/>
      <c r="AJ93" s="201">
        <f t="shared" si="23"/>
        <v>1</v>
      </c>
      <c r="AK93" s="162"/>
      <c r="AL93" s="197"/>
      <c r="AM93" s="197">
        <v>106090</v>
      </c>
      <c r="AO93" s="198">
        <f t="shared" si="24"/>
        <v>106090</v>
      </c>
      <c r="AP93" s="199"/>
      <c r="AQ93" s="200"/>
      <c r="AR93" s="200">
        <v>1</v>
      </c>
      <c r="AS93" s="200"/>
      <c r="AT93" s="201">
        <f t="shared" si="25"/>
        <v>1</v>
      </c>
      <c r="AU93" s="162"/>
      <c r="AV93" s="197"/>
      <c r="AW93" s="197">
        <v>109272.7</v>
      </c>
      <c r="AY93" s="198">
        <f t="shared" si="26"/>
        <v>109272.7</v>
      </c>
      <c r="AZ93" s="199"/>
      <c r="BA93" s="200"/>
      <c r="BB93" s="200">
        <v>1</v>
      </c>
      <c r="BC93" s="200"/>
      <c r="BD93" s="201">
        <f t="shared" si="27"/>
        <v>1</v>
      </c>
      <c r="BE93" s="162"/>
      <c r="BF93" s="197"/>
      <c r="BG93" s="197">
        <v>207550.88099999999</v>
      </c>
      <c r="BI93" s="198">
        <f t="shared" si="28"/>
        <v>207550.88099999999</v>
      </c>
      <c r="BJ93" s="199"/>
      <c r="BK93" s="200"/>
      <c r="BL93" s="200">
        <v>2</v>
      </c>
      <c r="BM93" s="200"/>
      <c r="BN93" s="201">
        <f t="shared" si="29"/>
        <v>2</v>
      </c>
      <c r="BO93" s="162"/>
    </row>
    <row r="94" spans="1:67" ht="12.25" customHeight="1">
      <c r="A94" s="202">
        <v>105</v>
      </c>
      <c r="D94" s="157" t="s">
        <v>238</v>
      </c>
      <c r="F94" s="159"/>
      <c r="G94" s="159"/>
      <c r="H94" s="197"/>
      <c r="I94" s="197">
        <v>100000</v>
      </c>
      <c r="K94" s="198">
        <f t="shared" si="18"/>
        <v>100000</v>
      </c>
      <c r="L94" s="199"/>
      <c r="M94" s="200"/>
      <c r="N94" s="200">
        <v>1</v>
      </c>
      <c r="O94" s="200"/>
      <c r="P94" s="201">
        <f t="shared" si="19"/>
        <v>1</v>
      </c>
      <c r="Q94" s="162"/>
      <c r="R94" s="197"/>
      <c r="S94" s="197">
        <v>0</v>
      </c>
      <c r="U94" s="198">
        <f t="shared" si="20"/>
        <v>0</v>
      </c>
      <c r="V94" s="199"/>
      <c r="W94" s="200"/>
      <c r="X94" s="200">
        <v>0</v>
      </c>
      <c r="Y94" s="200"/>
      <c r="Z94" s="201">
        <f t="shared" si="21"/>
        <v>0</v>
      </c>
      <c r="AA94" s="162"/>
      <c r="AB94" s="197"/>
      <c r="AC94" s="197">
        <v>0</v>
      </c>
      <c r="AE94" s="198">
        <f t="shared" si="22"/>
        <v>0</v>
      </c>
      <c r="AF94" s="199"/>
      <c r="AG94" s="200"/>
      <c r="AH94" s="200">
        <v>0</v>
      </c>
      <c r="AI94" s="200"/>
      <c r="AJ94" s="201">
        <f t="shared" si="23"/>
        <v>0</v>
      </c>
      <c r="AK94" s="162"/>
      <c r="AL94" s="197"/>
      <c r="AM94" s="197">
        <v>135000</v>
      </c>
      <c r="AO94" s="198">
        <f t="shared" si="24"/>
        <v>135000</v>
      </c>
      <c r="AP94" s="199"/>
      <c r="AQ94" s="200"/>
      <c r="AR94" s="200">
        <v>2</v>
      </c>
      <c r="AS94" s="200"/>
      <c r="AT94" s="201">
        <f t="shared" si="25"/>
        <v>2</v>
      </c>
      <c r="AU94" s="162"/>
      <c r="AV94" s="197"/>
      <c r="AW94" s="197">
        <v>139050</v>
      </c>
      <c r="AY94" s="198">
        <f t="shared" si="26"/>
        <v>139050</v>
      </c>
      <c r="AZ94" s="199"/>
      <c r="BA94" s="200"/>
      <c r="BB94" s="200">
        <v>2</v>
      </c>
      <c r="BC94" s="200"/>
      <c r="BD94" s="201">
        <f t="shared" si="27"/>
        <v>2</v>
      </c>
      <c r="BE94" s="162"/>
      <c r="BF94" s="197"/>
      <c r="BG94" s="197">
        <v>143221.5</v>
      </c>
      <c r="BI94" s="198">
        <f t="shared" si="28"/>
        <v>143221.5</v>
      </c>
      <c r="BJ94" s="199"/>
      <c r="BK94" s="200"/>
      <c r="BL94" s="200">
        <v>2</v>
      </c>
      <c r="BM94" s="200"/>
      <c r="BN94" s="201">
        <f t="shared" si="29"/>
        <v>2</v>
      </c>
      <c r="BO94" s="162"/>
    </row>
    <row r="95" spans="1:67" ht="12.25" hidden="1" customHeight="1">
      <c r="A95" s="202">
        <v>106</v>
      </c>
      <c r="D95" s="157" t="s">
        <v>239</v>
      </c>
      <c r="F95" s="159"/>
      <c r="G95" s="159"/>
      <c r="H95" s="197"/>
      <c r="I95" s="197">
        <v>0</v>
      </c>
      <c r="K95" s="198">
        <f t="shared" si="18"/>
        <v>0</v>
      </c>
      <c r="L95" s="199"/>
      <c r="M95" s="200"/>
      <c r="N95" s="200">
        <v>0</v>
      </c>
      <c r="O95" s="200"/>
      <c r="P95" s="201">
        <f t="shared" si="19"/>
        <v>0</v>
      </c>
      <c r="Q95" s="162"/>
      <c r="R95" s="197"/>
      <c r="S95" s="197">
        <v>0</v>
      </c>
      <c r="U95" s="198">
        <f t="shared" si="20"/>
        <v>0</v>
      </c>
      <c r="V95" s="199"/>
      <c r="W95" s="200"/>
      <c r="X95" s="200">
        <v>0</v>
      </c>
      <c r="Y95" s="200"/>
      <c r="Z95" s="201">
        <f t="shared" si="21"/>
        <v>0</v>
      </c>
      <c r="AA95" s="162"/>
      <c r="AB95" s="197"/>
      <c r="AC95" s="197">
        <v>0</v>
      </c>
      <c r="AE95" s="198">
        <f t="shared" si="22"/>
        <v>0</v>
      </c>
      <c r="AF95" s="199"/>
      <c r="AG95" s="200"/>
      <c r="AH95" s="200">
        <v>0</v>
      </c>
      <c r="AI95" s="200"/>
      <c r="AJ95" s="201">
        <f t="shared" si="23"/>
        <v>0</v>
      </c>
      <c r="AK95" s="162"/>
      <c r="AL95" s="197"/>
      <c r="AM95" s="197">
        <v>0</v>
      </c>
      <c r="AO95" s="198">
        <f t="shared" si="24"/>
        <v>0</v>
      </c>
      <c r="AP95" s="199"/>
      <c r="AQ95" s="200"/>
      <c r="AR95" s="200">
        <v>0</v>
      </c>
      <c r="AS95" s="200"/>
      <c r="AT95" s="201">
        <f t="shared" si="25"/>
        <v>0</v>
      </c>
      <c r="AU95" s="162"/>
      <c r="AV95" s="197"/>
      <c r="AW95" s="197">
        <v>0</v>
      </c>
      <c r="AY95" s="198">
        <f t="shared" si="26"/>
        <v>0</v>
      </c>
      <c r="AZ95" s="199"/>
      <c r="BA95" s="200"/>
      <c r="BB95" s="200">
        <v>0</v>
      </c>
      <c r="BC95" s="200"/>
      <c r="BD95" s="201">
        <f t="shared" si="27"/>
        <v>0</v>
      </c>
      <c r="BE95" s="162"/>
      <c r="BF95" s="197"/>
      <c r="BG95" s="197">
        <v>0</v>
      </c>
      <c r="BI95" s="198">
        <f t="shared" si="28"/>
        <v>0</v>
      </c>
      <c r="BJ95" s="199"/>
      <c r="BK95" s="200"/>
      <c r="BL95" s="200">
        <v>0</v>
      </c>
      <c r="BM95" s="200"/>
      <c r="BN95" s="201">
        <f t="shared" si="29"/>
        <v>0</v>
      </c>
      <c r="BO95" s="162"/>
    </row>
    <row r="96" spans="1:67" ht="12.25" customHeight="1">
      <c r="A96" s="202">
        <v>107</v>
      </c>
      <c r="D96" s="157" t="s">
        <v>240</v>
      </c>
      <c r="F96" s="159"/>
      <c r="G96" s="159"/>
      <c r="H96" s="197"/>
      <c r="I96" s="197">
        <v>94059.139784946296</v>
      </c>
      <c r="K96" s="198">
        <f t="shared" si="18"/>
        <v>94059.139784946296</v>
      </c>
      <c r="L96" s="199"/>
      <c r="M96" s="200"/>
      <c r="N96" s="200">
        <v>1.66397849462366</v>
      </c>
      <c r="O96" s="200"/>
      <c r="P96" s="201">
        <f t="shared" si="19"/>
        <v>1.66397849462366</v>
      </c>
      <c r="Q96" s="162"/>
      <c r="R96" s="197"/>
      <c r="S96" s="197">
        <v>110000</v>
      </c>
      <c r="U96" s="198">
        <f t="shared" si="20"/>
        <v>110000</v>
      </c>
      <c r="V96" s="199"/>
      <c r="W96" s="200"/>
      <c r="X96" s="200">
        <v>2</v>
      </c>
      <c r="Y96" s="200"/>
      <c r="Z96" s="201">
        <f t="shared" si="21"/>
        <v>2</v>
      </c>
      <c r="AA96" s="162"/>
      <c r="AB96" s="197"/>
      <c r="AC96" s="197">
        <v>153300</v>
      </c>
      <c r="AE96" s="198">
        <f t="shared" si="22"/>
        <v>153300</v>
      </c>
      <c r="AF96" s="199"/>
      <c r="AG96" s="200"/>
      <c r="AH96" s="200">
        <v>3</v>
      </c>
      <c r="AI96" s="200"/>
      <c r="AJ96" s="201">
        <f t="shared" si="23"/>
        <v>3</v>
      </c>
      <c r="AK96" s="162"/>
      <c r="AL96" s="197"/>
      <c r="AM96" s="197">
        <v>197899</v>
      </c>
      <c r="AO96" s="198">
        <f t="shared" si="24"/>
        <v>197899</v>
      </c>
      <c r="AP96" s="199"/>
      <c r="AQ96" s="200"/>
      <c r="AR96" s="200">
        <v>4</v>
      </c>
      <c r="AS96" s="200"/>
      <c r="AT96" s="201">
        <f t="shared" si="25"/>
        <v>4</v>
      </c>
      <c r="AU96" s="162"/>
      <c r="AV96" s="197"/>
      <c r="AW96" s="197">
        <v>263835.96999999997</v>
      </c>
      <c r="AY96" s="198">
        <f t="shared" si="26"/>
        <v>263835.96999999997</v>
      </c>
      <c r="AZ96" s="199"/>
      <c r="BA96" s="200"/>
      <c r="BB96" s="200">
        <v>5</v>
      </c>
      <c r="BC96" s="200"/>
      <c r="BD96" s="201">
        <f t="shared" si="27"/>
        <v>5</v>
      </c>
      <c r="BE96" s="162"/>
      <c r="BF96" s="197"/>
      <c r="BG96" s="197">
        <v>355751.0491</v>
      </c>
      <c r="BI96" s="198">
        <f t="shared" si="28"/>
        <v>355751.0491</v>
      </c>
      <c r="BJ96" s="199"/>
      <c r="BK96" s="200"/>
      <c r="BL96" s="200">
        <v>7</v>
      </c>
      <c r="BM96" s="200"/>
      <c r="BN96" s="201">
        <f t="shared" si="29"/>
        <v>7</v>
      </c>
      <c r="BO96" s="162"/>
    </row>
    <row r="97" spans="1:67" ht="12.25" hidden="1" customHeight="1">
      <c r="A97" s="202">
        <v>108</v>
      </c>
      <c r="D97" s="157" t="s">
        <v>241</v>
      </c>
      <c r="F97" s="159"/>
      <c r="G97" s="159"/>
      <c r="H97" s="197"/>
      <c r="I97" s="197">
        <v>0</v>
      </c>
      <c r="K97" s="198">
        <f t="shared" si="18"/>
        <v>0</v>
      </c>
      <c r="L97" s="199"/>
      <c r="M97" s="200"/>
      <c r="N97" s="200">
        <v>0</v>
      </c>
      <c r="O97" s="200"/>
      <c r="P97" s="201">
        <f t="shared" si="19"/>
        <v>0</v>
      </c>
      <c r="Q97" s="162"/>
      <c r="R97" s="197"/>
      <c r="S97" s="197">
        <v>0</v>
      </c>
      <c r="U97" s="198">
        <f t="shared" si="20"/>
        <v>0</v>
      </c>
      <c r="V97" s="199"/>
      <c r="W97" s="200"/>
      <c r="X97" s="200">
        <v>0</v>
      </c>
      <c r="Y97" s="200"/>
      <c r="Z97" s="201">
        <f t="shared" si="21"/>
        <v>0</v>
      </c>
      <c r="AA97" s="162"/>
      <c r="AB97" s="197"/>
      <c r="AC97" s="197">
        <v>0</v>
      </c>
      <c r="AE97" s="198">
        <f t="shared" si="22"/>
        <v>0</v>
      </c>
      <c r="AF97" s="199"/>
      <c r="AG97" s="200"/>
      <c r="AH97" s="200">
        <v>0</v>
      </c>
      <c r="AI97" s="200"/>
      <c r="AJ97" s="201">
        <f t="shared" si="23"/>
        <v>0</v>
      </c>
      <c r="AK97" s="162"/>
      <c r="AL97" s="197"/>
      <c r="AM97" s="197">
        <v>0</v>
      </c>
      <c r="AO97" s="198">
        <f t="shared" si="24"/>
        <v>0</v>
      </c>
      <c r="AP97" s="199"/>
      <c r="AQ97" s="200"/>
      <c r="AR97" s="200">
        <v>0</v>
      </c>
      <c r="AS97" s="200"/>
      <c r="AT97" s="201">
        <f t="shared" si="25"/>
        <v>0</v>
      </c>
      <c r="AU97" s="162"/>
      <c r="AV97" s="197"/>
      <c r="AW97" s="197">
        <v>0</v>
      </c>
      <c r="AY97" s="198">
        <f t="shared" si="26"/>
        <v>0</v>
      </c>
      <c r="AZ97" s="199"/>
      <c r="BA97" s="200"/>
      <c r="BB97" s="200">
        <v>0</v>
      </c>
      <c r="BC97" s="200"/>
      <c r="BD97" s="201">
        <f t="shared" si="27"/>
        <v>0</v>
      </c>
      <c r="BE97" s="162"/>
      <c r="BF97" s="197"/>
      <c r="BG97" s="197">
        <v>0</v>
      </c>
      <c r="BI97" s="198">
        <f t="shared" si="28"/>
        <v>0</v>
      </c>
      <c r="BJ97" s="199"/>
      <c r="BK97" s="200"/>
      <c r="BL97" s="200">
        <v>0</v>
      </c>
      <c r="BM97" s="200"/>
      <c r="BN97" s="201">
        <f t="shared" si="29"/>
        <v>0</v>
      </c>
      <c r="BO97" s="162"/>
    </row>
    <row r="98" spans="1:67" ht="12.25" hidden="1" customHeight="1">
      <c r="A98" s="202">
        <v>110</v>
      </c>
      <c r="D98" s="157" t="s">
        <v>242</v>
      </c>
      <c r="F98" s="159"/>
      <c r="G98" s="159"/>
      <c r="H98" s="197"/>
      <c r="I98" s="197">
        <v>0</v>
      </c>
      <c r="K98" s="198">
        <f t="shared" si="18"/>
        <v>0</v>
      </c>
      <c r="L98" s="199"/>
      <c r="M98" s="200"/>
      <c r="N98" s="200">
        <v>0</v>
      </c>
      <c r="O98" s="200"/>
      <c r="P98" s="201">
        <f t="shared" si="19"/>
        <v>0</v>
      </c>
      <c r="Q98" s="162"/>
      <c r="R98" s="197"/>
      <c r="S98" s="197">
        <v>0</v>
      </c>
      <c r="U98" s="198">
        <f t="shared" si="20"/>
        <v>0</v>
      </c>
      <c r="V98" s="199"/>
      <c r="W98" s="200"/>
      <c r="X98" s="200">
        <v>0</v>
      </c>
      <c r="Y98" s="200"/>
      <c r="Z98" s="201">
        <f t="shared" si="21"/>
        <v>0</v>
      </c>
      <c r="AA98" s="162"/>
      <c r="AB98" s="197"/>
      <c r="AC98" s="197">
        <v>0</v>
      </c>
      <c r="AE98" s="198">
        <f t="shared" si="22"/>
        <v>0</v>
      </c>
      <c r="AF98" s="199"/>
      <c r="AG98" s="200"/>
      <c r="AH98" s="200">
        <v>0</v>
      </c>
      <c r="AI98" s="200"/>
      <c r="AJ98" s="201">
        <f t="shared" si="23"/>
        <v>0</v>
      </c>
      <c r="AK98" s="162"/>
      <c r="AL98" s="197"/>
      <c r="AM98" s="197">
        <v>0</v>
      </c>
      <c r="AO98" s="198">
        <f t="shared" si="24"/>
        <v>0</v>
      </c>
      <c r="AP98" s="199"/>
      <c r="AQ98" s="200"/>
      <c r="AR98" s="200">
        <v>0</v>
      </c>
      <c r="AS98" s="200"/>
      <c r="AT98" s="201">
        <f t="shared" si="25"/>
        <v>0</v>
      </c>
      <c r="AU98" s="162"/>
      <c r="AV98" s="197"/>
      <c r="AW98" s="197">
        <v>0</v>
      </c>
      <c r="AY98" s="198">
        <f t="shared" si="26"/>
        <v>0</v>
      </c>
      <c r="AZ98" s="199"/>
      <c r="BA98" s="200"/>
      <c r="BB98" s="200">
        <v>0</v>
      </c>
      <c r="BC98" s="200"/>
      <c r="BD98" s="201">
        <f t="shared" si="27"/>
        <v>0</v>
      </c>
      <c r="BE98" s="162"/>
      <c r="BF98" s="197"/>
      <c r="BG98" s="197">
        <v>0</v>
      </c>
      <c r="BI98" s="198">
        <f t="shared" si="28"/>
        <v>0</v>
      </c>
      <c r="BJ98" s="199"/>
      <c r="BK98" s="200"/>
      <c r="BL98" s="200">
        <v>0</v>
      </c>
      <c r="BM98" s="200"/>
      <c r="BN98" s="201">
        <f t="shared" si="29"/>
        <v>0</v>
      </c>
      <c r="BO98" s="162"/>
    </row>
    <row r="99" spans="1:67" ht="12.25" hidden="1" customHeight="1">
      <c r="A99" s="202">
        <v>112</v>
      </c>
      <c r="D99" s="157" t="s">
        <v>243</v>
      </c>
      <c r="F99" s="159"/>
      <c r="G99" s="159"/>
      <c r="H99" s="197"/>
      <c r="I99" s="197">
        <v>0</v>
      </c>
      <c r="K99" s="198">
        <f t="shared" si="18"/>
        <v>0</v>
      </c>
      <c r="L99" s="199"/>
      <c r="M99" s="200"/>
      <c r="N99" s="200">
        <v>0</v>
      </c>
      <c r="O99" s="200"/>
      <c r="P99" s="201">
        <f t="shared" si="19"/>
        <v>0</v>
      </c>
      <c r="Q99" s="162"/>
      <c r="R99" s="197"/>
      <c r="S99" s="197">
        <v>0</v>
      </c>
      <c r="U99" s="198">
        <f t="shared" si="20"/>
        <v>0</v>
      </c>
      <c r="V99" s="199"/>
      <c r="W99" s="200"/>
      <c r="X99" s="200">
        <v>0</v>
      </c>
      <c r="Y99" s="200"/>
      <c r="Z99" s="201">
        <f t="shared" si="21"/>
        <v>0</v>
      </c>
      <c r="AA99" s="162"/>
      <c r="AB99" s="197"/>
      <c r="AC99" s="197">
        <v>0</v>
      </c>
      <c r="AE99" s="198">
        <f t="shared" si="22"/>
        <v>0</v>
      </c>
      <c r="AF99" s="199"/>
      <c r="AG99" s="200"/>
      <c r="AH99" s="200">
        <v>0</v>
      </c>
      <c r="AI99" s="200"/>
      <c r="AJ99" s="201">
        <f t="shared" si="23"/>
        <v>0</v>
      </c>
      <c r="AK99" s="162"/>
      <c r="AL99" s="197"/>
      <c r="AM99" s="197">
        <v>0</v>
      </c>
      <c r="AO99" s="198">
        <f t="shared" si="24"/>
        <v>0</v>
      </c>
      <c r="AP99" s="199"/>
      <c r="AQ99" s="200"/>
      <c r="AR99" s="200">
        <v>0</v>
      </c>
      <c r="AS99" s="200"/>
      <c r="AT99" s="201">
        <f t="shared" si="25"/>
        <v>0</v>
      </c>
      <c r="AU99" s="162"/>
      <c r="AV99" s="197"/>
      <c r="AW99" s="197">
        <v>0</v>
      </c>
      <c r="AY99" s="198">
        <f t="shared" si="26"/>
        <v>0</v>
      </c>
      <c r="AZ99" s="199"/>
      <c r="BA99" s="200"/>
      <c r="BB99" s="200">
        <v>0</v>
      </c>
      <c r="BC99" s="200"/>
      <c r="BD99" s="201">
        <f t="shared" si="27"/>
        <v>0</v>
      </c>
      <c r="BE99" s="162"/>
      <c r="BF99" s="197"/>
      <c r="BG99" s="197">
        <v>0</v>
      </c>
      <c r="BI99" s="198">
        <f t="shared" si="28"/>
        <v>0</v>
      </c>
      <c r="BJ99" s="199"/>
      <c r="BK99" s="200"/>
      <c r="BL99" s="200">
        <v>0</v>
      </c>
      <c r="BM99" s="200"/>
      <c r="BN99" s="201">
        <f t="shared" si="29"/>
        <v>0</v>
      </c>
      <c r="BO99" s="162"/>
    </row>
    <row r="100" spans="1:67" ht="12.25" hidden="1" customHeight="1">
      <c r="A100" s="202">
        <v>113</v>
      </c>
      <c r="D100" s="157" t="s">
        <v>244</v>
      </c>
      <c r="F100" s="159"/>
      <c r="G100" s="159"/>
      <c r="H100" s="197"/>
      <c r="I100" s="197">
        <v>0</v>
      </c>
      <c r="K100" s="198">
        <f t="shared" si="18"/>
        <v>0</v>
      </c>
      <c r="L100" s="199"/>
      <c r="M100" s="200"/>
      <c r="N100" s="200">
        <v>0</v>
      </c>
      <c r="O100" s="200"/>
      <c r="P100" s="201">
        <f t="shared" si="19"/>
        <v>0</v>
      </c>
      <c r="Q100" s="162"/>
      <c r="R100" s="197"/>
      <c r="S100" s="197">
        <v>0</v>
      </c>
      <c r="U100" s="198">
        <f t="shared" si="20"/>
        <v>0</v>
      </c>
      <c r="V100" s="199"/>
      <c r="W100" s="200"/>
      <c r="X100" s="200">
        <v>0</v>
      </c>
      <c r="Y100" s="200"/>
      <c r="Z100" s="201">
        <f t="shared" si="21"/>
        <v>0</v>
      </c>
      <c r="AA100" s="162"/>
      <c r="AB100" s="197"/>
      <c r="AC100" s="197">
        <v>0</v>
      </c>
      <c r="AE100" s="198">
        <f t="shared" si="22"/>
        <v>0</v>
      </c>
      <c r="AF100" s="199"/>
      <c r="AG100" s="200"/>
      <c r="AH100" s="200">
        <v>0</v>
      </c>
      <c r="AI100" s="200"/>
      <c r="AJ100" s="201">
        <f t="shared" si="23"/>
        <v>0</v>
      </c>
      <c r="AK100" s="162"/>
      <c r="AL100" s="197"/>
      <c r="AM100" s="197">
        <v>0</v>
      </c>
      <c r="AO100" s="198">
        <f t="shared" si="24"/>
        <v>0</v>
      </c>
      <c r="AP100" s="199"/>
      <c r="AQ100" s="200"/>
      <c r="AR100" s="200">
        <v>0</v>
      </c>
      <c r="AS100" s="200"/>
      <c r="AT100" s="201">
        <f t="shared" si="25"/>
        <v>0</v>
      </c>
      <c r="AU100" s="162"/>
      <c r="AV100" s="197"/>
      <c r="AW100" s="197">
        <v>0</v>
      </c>
      <c r="AY100" s="198">
        <f t="shared" si="26"/>
        <v>0</v>
      </c>
      <c r="AZ100" s="199"/>
      <c r="BA100" s="200"/>
      <c r="BB100" s="200">
        <v>0</v>
      </c>
      <c r="BC100" s="200"/>
      <c r="BD100" s="201">
        <f t="shared" si="27"/>
        <v>0</v>
      </c>
      <c r="BE100" s="162"/>
      <c r="BF100" s="197"/>
      <c r="BG100" s="197">
        <v>0</v>
      </c>
      <c r="BI100" s="198">
        <f t="shared" si="28"/>
        <v>0</v>
      </c>
      <c r="BJ100" s="199"/>
      <c r="BK100" s="200"/>
      <c r="BL100" s="200">
        <v>0</v>
      </c>
      <c r="BM100" s="200"/>
      <c r="BN100" s="201">
        <f t="shared" si="29"/>
        <v>0</v>
      </c>
      <c r="BO100" s="162"/>
    </row>
    <row r="101" spans="1:67" ht="12.25" hidden="1" customHeight="1">
      <c r="A101" s="202">
        <v>114</v>
      </c>
      <c r="D101" s="157" t="s">
        <v>245</v>
      </c>
      <c r="F101" s="159"/>
      <c r="G101" s="159"/>
      <c r="H101" s="197"/>
      <c r="I101" s="197">
        <v>0</v>
      </c>
      <c r="K101" s="198">
        <f t="shared" si="18"/>
        <v>0</v>
      </c>
      <c r="L101" s="199"/>
      <c r="M101" s="200"/>
      <c r="N101" s="200">
        <v>0</v>
      </c>
      <c r="O101" s="200"/>
      <c r="P101" s="201">
        <f t="shared" si="19"/>
        <v>0</v>
      </c>
      <c r="Q101" s="162"/>
      <c r="R101" s="197"/>
      <c r="S101" s="197">
        <v>0</v>
      </c>
      <c r="U101" s="198">
        <f t="shared" si="20"/>
        <v>0</v>
      </c>
      <c r="V101" s="199"/>
      <c r="W101" s="200"/>
      <c r="X101" s="200">
        <v>0</v>
      </c>
      <c r="Y101" s="200"/>
      <c r="Z101" s="201">
        <f t="shared" si="21"/>
        <v>0</v>
      </c>
      <c r="AA101" s="162"/>
      <c r="AB101" s="197"/>
      <c r="AC101" s="197">
        <v>0</v>
      </c>
      <c r="AE101" s="198">
        <f t="shared" si="22"/>
        <v>0</v>
      </c>
      <c r="AF101" s="199"/>
      <c r="AG101" s="200"/>
      <c r="AH101" s="200">
        <v>0</v>
      </c>
      <c r="AI101" s="200"/>
      <c r="AJ101" s="201">
        <f t="shared" si="23"/>
        <v>0</v>
      </c>
      <c r="AK101" s="162"/>
      <c r="AL101" s="197"/>
      <c r="AM101" s="197">
        <v>0</v>
      </c>
      <c r="AO101" s="198">
        <f t="shared" si="24"/>
        <v>0</v>
      </c>
      <c r="AP101" s="199"/>
      <c r="AQ101" s="200"/>
      <c r="AR101" s="200">
        <v>0</v>
      </c>
      <c r="AS101" s="200"/>
      <c r="AT101" s="201">
        <f t="shared" si="25"/>
        <v>0</v>
      </c>
      <c r="AU101" s="162"/>
      <c r="AV101" s="197"/>
      <c r="AW101" s="197">
        <v>0</v>
      </c>
      <c r="AY101" s="198">
        <f t="shared" si="26"/>
        <v>0</v>
      </c>
      <c r="AZ101" s="199"/>
      <c r="BA101" s="200"/>
      <c r="BB101" s="200">
        <v>0</v>
      </c>
      <c r="BC101" s="200"/>
      <c r="BD101" s="201">
        <f t="shared" si="27"/>
        <v>0</v>
      </c>
      <c r="BE101" s="162"/>
      <c r="BF101" s="197"/>
      <c r="BG101" s="197">
        <v>0</v>
      </c>
      <c r="BI101" s="198">
        <f t="shared" si="28"/>
        <v>0</v>
      </c>
      <c r="BJ101" s="199"/>
      <c r="BK101" s="200"/>
      <c r="BL101" s="200">
        <v>0</v>
      </c>
      <c r="BM101" s="200"/>
      <c r="BN101" s="201">
        <f t="shared" si="29"/>
        <v>0</v>
      </c>
      <c r="BO101" s="162"/>
    </row>
    <row r="102" spans="1:67" ht="12.25" hidden="1" customHeight="1">
      <c r="A102" s="202">
        <v>115</v>
      </c>
      <c r="D102" s="157" t="s">
        <v>246</v>
      </c>
      <c r="F102" s="159"/>
      <c r="G102" s="159"/>
      <c r="H102" s="197"/>
      <c r="I102" s="197">
        <v>0</v>
      </c>
      <c r="K102" s="198">
        <f t="shared" si="18"/>
        <v>0</v>
      </c>
      <c r="L102" s="199"/>
      <c r="M102" s="200"/>
      <c r="N102" s="200">
        <v>0</v>
      </c>
      <c r="O102" s="200"/>
      <c r="P102" s="201">
        <f t="shared" si="19"/>
        <v>0</v>
      </c>
      <c r="Q102" s="162"/>
      <c r="R102" s="197"/>
      <c r="S102" s="197">
        <v>0</v>
      </c>
      <c r="U102" s="198">
        <f t="shared" si="20"/>
        <v>0</v>
      </c>
      <c r="V102" s="199"/>
      <c r="W102" s="200"/>
      <c r="X102" s="200">
        <v>0</v>
      </c>
      <c r="Y102" s="200"/>
      <c r="Z102" s="201">
        <f t="shared" si="21"/>
        <v>0</v>
      </c>
      <c r="AA102" s="162"/>
      <c r="AB102" s="197"/>
      <c r="AC102" s="197">
        <v>0</v>
      </c>
      <c r="AE102" s="198">
        <f t="shared" si="22"/>
        <v>0</v>
      </c>
      <c r="AF102" s="199"/>
      <c r="AG102" s="200"/>
      <c r="AH102" s="200">
        <v>0</v>
      </c>
      <c r="AI102" s="200"/>
      <c r="AJ102" s="201">
        <f t="shared" si="23"/>
        <v>0</v>
      </c>
      <c r="AK102" s="162"/>
      <c r="AL102" s="197"/>
      <c r="AM102" s="197">
        <v>0</v>
      </c>
      <c r="AO102" s="198">
        <f t="shared" si="24"/>
        <v>0</v>
      </c>
      <c r="AP102" s="199"/>
      <c r="AQ102" s="200"/>
      <c r="AR102" s="200">
        <v>0</v>
      </c>
      <c r="AS102" s="200"/>
      <c r="AT102" s="201">
        <f t="shared" si="25"/>
        <v>0</v>
      </c>
      <c r="AU102" s="162"/>
      <c r="AV102" s="197"/>
      <c r="AW102" s="197">
        <v>0</v>
      </c>
      <c r="AY102" s="198">
        <f t="shared" si="26"/>
        <v>0</v>
      </c>
      <c r="AZ102" s="199"/>
      <c r="BA102" s="200"/>
      <c r="BB102" s="200">
        <v>0</v>
      </c>
      <c r="BC102" s="200"/>
      <c r="BD102" s="201">
        <f t="shared" si="27"/>
        <v>0</v>
      </c>
      <c r="BE102" s="162"/>
      <c r="BF102" s="197"/>
      <c r="BG102" s="197">
        <v>0</v>
      </c>
      <c r="BI102" s="198">
        <f t="shared" si="28"/>
        <v>0</v>
      </c>
      <c r="BJ102" s="199"/>
      <c r="BK102" s="200"/>
      <c r="BL102" s="200">
        <v>0</v>
      </c>
      <c r="BM102" s="200"/>
      <c r="BN102" s="201">
        <f t="shared" si="29"/>
        <v>0</v>
      </c>
      <c r="BO102" s="162"/>
    </row>
    <row r="103" spans="1:67" ht="12.25" hidden="1" customHeight="1">
      <c r="A103" s="202">
        <v>120</v>
      </c>
      <c r="D103" s="157" t="s">
        <v>247</v>
      </c>
      <c r="F103" s="159"/>
      <c r="G103" s="159"/>
      <c r="H103" s="197"/>
      <c r="I103" s="197">
        <v>0</v>
      </c>
      <c r="K103" s="198">
        <f t="shared" si="18"/>
        <v>0</v>
      </c>
      <c r="L103" s="199"/>
      <c r="M103" s="200"/>
      <c r="N103" s="200">
        <v>0</v>
      </c>
      <c r="O103" s="200"/>
      <c r="P103" s="201">
        <f t="shared" si="19"/>
        <v>0</v>
      </c>
      <c r="Q103" s="162"/>
      <c r="R103" s="197"/>
      <c r="S103" s="197">
        <v>0</v>
      </c>
      <c r="U103" s="198">
        <f t="shared" si="20"/>
        <v>0</v>
      </c>
      <c r="V103" s="199"/>
      <c r="W103" s="200"/>
      <c r="X103" s="200">
        <v>0</v>
      </c>
      <c r="Y103" s="200"/>
      <c r="Z103" s="201">
        <f t="shared" si="21"/>
        <v>0</v>
      </c>
      <c r="AA103" s="162"/>
      <c r="AB103" s="197"/>
      <c r="AC103" s="197">
        <v>0</v>
      </c>
      <c r="AE103" s="198">
        <f t="shared" si="22"/>
        <v>0</v>
      </c>
      <c r="AF103" s="199"/>
      <c r="AG103" s="200"/>
      <c r="AH103" s="200">
        <v>0</v>
      </c>
      <c r="AI103" s="200"/>
      <c r="AJ103" s="201">
        <f t="shared" si="23"/>
        <v>0</v>
      </c>
      <c r="AK103" s="162"/>
      <c r="AL103" s="197"/>
      <c r="AM103" s="197">
        <v>0</v>
      </c>
      <c r="AO103" s="198">
        <f t="shared" si="24"/>
        <v>0</v>
      </c>
      <c r="AP103" s="199"/>
      <c r="AQ103" s="200"/>
      <c r="AR103" s="200">
        <v>0</v>
      </c>
      <c r="AS103" s="200"/>
      <c r="AT103" s="201">
        <f t="shared" si="25"/>
        <v>0</v>
      </c>
      <c r="AU103" s="162"/>
      <c r="AV103" s="197"/>
      <c r="AW103" s="197">
        <v>0</v>
      </c>
      <c r="AY103" s="198">
        <f t="shared" si="26"/>
        <v>0</v>
      </c>
      <c r="AZ103" s="199"/>
      <c r="BA103" s="200"/>
      <c r="BB103" s="200">
        <v>0</v>
      </c>
      <c r="BC103" s="200"/>
      <c r="BD103" s="201">
        <f t="shared" si="27"/>
        <v>0</v>
      </c>
      <c r="BE103" s="162"/>
      <c r="BF103" s="197"/>
      <c r="BG103" s="197">
        <v>0</v>
      </c>
      <c r="BI103" s="198">
        <f t="shared" si="28"/>
        <v>0</v>
      </c>
      <c r="BJ103" s="199"/>
      <c r="BK103" s="200"/>
      <c r="BL103" s="200">
        <v>0</v>
      </c>
      <c r="BM103" s="200"/>
      <c r="BN103" s="201">
        <f t="shared" si="29"/>
        <v>0</v>
      </c>
      <c r="BO103" s="162"/>
    </row>
    <row r="104" spans="1:67" ht="12.25" hidden="1" customHeight="1">
      <c r="A104" s="202">
        <v>121</v>
      </c>
      <c r="D104" s="157" t="s">
        <v>248</v>
      </c>
      <c r="F104" s="159"/>
      <c r="G104" s="159"/>
      <c r="H104" s="197"/>
      <c r="I104" s="197">
        <v>0</v>
      </c>
      <c r="K104" s="198">
        <f t="shared" si="18"/>
        <v>0</v>
      </c>
      <c r="L104" s="199"/>
      <c r="M104" s="200"/>
      <c r="N104" s="200">
        <v>0</v>
      </c>
      <c r="O104" s="200"/>
      <c r="P104" s="201">
        <f t="shared" si="19"/>
        <v>0</v>
      </c>
      <c r="Q104" s="162"/>
      <c r="R104" s="197"/>
      <c r="S104" s="197">
        <v>0</v>
      </c>
      <c r="U104" s="198">
        <f t="shared" si="20"/>
        <v>0</v>
      </c>
      <c r="V104" s="199"/>
      <c r="W104" s="200"/>
      <c r="X104" s="200">
        <v>0</v>
      </c>
      <c r="Y104" s="200"/>
      <c r="Z104" s="201">
        <f t="shared" si="21"/>
        <v>0</v>
      </c>
      <c r="AA104" s="162"/>
      <c r="AB104" s="197"/>
      <c r="AC104" s="197">
        <v>0</v>
      </c>
      <c r="AE104" s="198">
        <f t="shared" si="22"/>
        <v>0</v>
      </c>
      <c r="AF104" s="199"/>
      <c r="AG104" s="200"/>
      <c r="AH104" s="200">
        <v>0</v>
      </c>
      <c r="AI104" s="200"/>
      <c r="AJ104" s="201">
        <f t="shared" si="23"/>
        <v>0</v>
      </c>
      <c r="AK104" s="162"/>
      <c r="AL104" s="197"/>
      <c r="AM104" s="197">
        <v>0</v>
      </c>
      <c r="AO104" s="198">
        <f t="shared" si="24"/>
        <v>0</v>
      </c>
      <c r="AP104" s="199"/>
      <c r="AQ104" s="200"/>
      <c r="AR104" s="200">
        <v>0</v>
      </c>
      <c r="AS104" s="200"/>
      <c r="AT104" s="201">
        <f t="shared" si="25"/>
        <v>0</v>
      </c>
      <c r="AU104" s="162"/>
      <c r="AV104" s="197"/>
      <c r="AW104" s="197">
        <v>0</v>
      </c>
      <c r="AY104" s="198">
        <f t="shared" si="26"/>
        <v>0</v>
      </c>
      <c r="AZ104" s="199"/>
      <c r="BA104" s="200"/>
      <c r="BB104" s="200">
        <v>0</v>
      </c>
      <c r="BC104" s="200"/>
      <c r="BD104" s="201">
        <f t="shared" si="27"/>
        <v>0</v>
      </c>
      <c r="BE104" s="162"/>
      <c r="BF104" s="197"/>
      <c r="BG104" s="197">
        <v>0</v>
      </c>
      <c r="BI104" s="198">
        <f t="shared" si="28"/>
        <v>0</v>
      </c>
      <c r="BJ104" s="199"/>
      <c r="BK104" s="200"/>
      <c r="BL104" s="200">
        <v>0</v>
      </c>
      <c r="BM104" s="200"/>
      <c r="BN104" s="201">
        <f t="shared" si="29"/>
        <v>0</v>
      </c>
      <c r="BO104" s="162"/>
    </row>
    <row r="105" spans="1:67" ht="12.25" hidden="1" customHeight="1">
      <c r="A105" s="202">
        <v>122</v>
      </c>
      <c r="D105" s="157" t="s">
        <v>249</v>
      </c>
      <c r="F105" s="159"/>
      <c r="G105" s="159"/>
      <c r="H105" s="197"/>
      <c r="I105" s="197">
        <v>0</v>
      </c>
      <c r="K105" s="198">
        <f t="shared" si="18"/>
        <v>0</v>
      </c>
      <c r="L105" s="199"/>
      <c r="M105" s="200"/>
      <c r="N105" s="200">
        <v>0</v>
      </c>
      <c r="O105" s="200"/>
      <c r="P105" s="201">
        <f t="shared" si="19"/>
        <v>0</v>
      </c>
      <c r="Q105" s="162"/>
      <c r="R105" s="197"/>
      <c r="S105" s="197">
        <v>0</v>
      </c>
      <c r="U105" s="198">
        <f t="shared" si="20"/>
        <v>0</v>
      </c>
      <c r="V105" s="199"/>
      <c r="W105" s="200"/>
      <c r="X105" s="200">
        <v>0</v>
      </c>
      <c r="Y105" s="200"/>
      <c r="Z105" s="201">
        <f t="shared" si="21"/>
        <v>0</v>
      </c>
      <c r="AA105" s="162"/>
      <c r="AB105" s="197"/>
      <c r="AC105" s="197">
        <v>0</v>
      </c>
      <c r="AE105" s="198">
        <f t="shared" si="22"/>
        <v>0</v>
      </c>
      <c r="AF105" s="199"/>
      <c r="AG105" s="200"/>
      <c r="AH105" s="200">
        <v>0</v>
      </c>
      <c r="AI105" s="200"/>
      <c r="AJ105" s="201">
        <f t="shared" si="23"/>
        <v>0</v>
      </c>
      <c r="AK105" s="162"/>
      <c r="AL105" s="197"/>
      <c r="AM105" s="197">
        <v>0</v>
      </c>
      <c r="AO105" s="198">
        <f t="shared" si="24"/>
        <v>0</v>
      </c>
      <c r="AP105" s="199"/>
      <c r="AQ105" s="200"/>
      <c r="AR105" s="200">
        <v>0</v>
      </c>
      <c r="AS105" s="200"/>
      <c r="AT105" s="201">
        <f t="shared" si="25"/>
        <v>0</v>
      </c>
      <c r="AU105" s="162"/>
      <c r="AV105" s="197"/>
      <c r="AW105" s="197">
        <v>0</v>
      </c>
      <c r="AY105" s="198">
        <f t="shared" si="26"/>
        <v>0</v>
      </c>
      <c r="AZ105" s="199"/>
      <c r="BA105" s="200"/>
      <c r="BB105" s="200">
        <v>0</v>
      </c>
      <c r="BC105" s="200"/>
      <c r="BD105" s="201">
        <f t="shared" si="27"/>
        <v>0</v>
      </c>
      <c r="BE105" s="162"/>
      <c r="BF105" s="197"/>
      <c r="BG105" s="197">
        <v>0</v>
      </c>
      <c r="BI105" s="198">
        <f t="shared" si="28"/>
        <v>0</v>
      </c>
      <c r="BJ105" s="199"/>
      <c r="BK105" s="200"/>
      <c r="BL105" s="200">
        <v>0</v>
      </c>
      <c r="BM105" s="200"/>
      <c r="BN105" s="201">
        <f t="shared" si="29"/>
        <v>0</v>
      </c>
      <c r="BO105" s="162"/>
    </row>
    <row r="106" spans="1:67" ht="12.25" hidden="1" customHeight="1">
      <c r="A106" s="202">
        <v>123</v>
      </c>
      <c r="D106" s="157" t="s">
        <v>250</v>
      </c>
      <c r="F106" s="159"/>
      <c r="G106" s="159"/>
      <c r="H106" s="197"/>
      <c r="I106" s="197">
        <v>0</v>
      </c>
      <c r="K106" s="198">
        <f t="shared" si="18"/>
        <v>0</v>
      </c>
      <c r="L106" s="199"/>
      <c r="M106" s="200"/>
      <c r="N106" s="200">
        <v>0</v>
      </c>
      <c r="O106" s="200"/>
      <c r="P106" s="201">
        <f t="shared" si="19"/>
        <v>0</v>
      </c>
      <c r="Q106" s="162"/>
      <c r="R106" s="197"/>
      <c r="S106" s="197">
        <v>0</v>
      </c>
      <c r="U106" s="198">
        <f t="shared" si="20"/>
        <v>0</v>
      </c>
      <c r="V106" s="199"/>
      <c r="W106" s="200"/>
      <c r="X106" s="200">
        <v>0</v>
      </c>
      <c r="Y106" s="200"/>
      <c r="Z106" s="201">
        <f t="shared" si="21"/>
        <v>0</v>
      </c>
      <c r="AA106" s="162"/>
      <c r="AB106" s="197"/>
      <c r="AC106" s="197">
        <v>0</v>
      </c>
      <c r="AE106" s="198">
        <f t="shared" si="22"/>
        <v>0</v>
      </c>
      <c r="AF106" s="199"/>
      <c r="AG106" s="200"/>
      <c r="AH106" s="200">
        <v>0</v>
      </c>
      <c r="AI106" s="200"/>
      <c r="AJ106" s="201">
        <f t="shared" si="23"/>
        <v>0</v>
      </c>
      <c r="AK106" s="162"/>
      <c r="AL106" s="197"/>
      <c r="AM106" s="197">
        <v>0</v>
      </c>
      <c r="AO106" s="198">
        <f t="shared" si="24"/>
        <v>0</v>
      </c>
      <c r="AP106" s="199"/>
      <c r="AQ106" s="200"/>
      <c r="AR106" s="200">
        <v>0</v>
      </c>
      <c r="AS106" s="200"/>
      <c r="AT106" s="201">
        <f t="shared" si="25"/>
        <v>0</v>
      </c>
      <c r="AU106" s="162"/>
      <c r="AV106" s="197"/>
      <c r="AW106" s="197">
        <v>0</v>
      </c>
      <c r="AY106" s="198">
        <f t="shared" si="26"/>
        <v>0</v>
      </c>
      <c r="AZ106" s="199"/>
      <c r="BA106" s="200"/>
      <c r="BB106" s="200">
        <v>0</v>
      </c>
      <c r="BC106" s="200"/>
      <c r="BD106" s="201">
        <f t="shared" si="27"/>
        <v>0</v>
      </c>
      <c r="BE106" s="162"/>
      <c r="BF106" s="197"/>
      <c r="BG106" s="197">
        <v>0</v>
      </c>
      <c r="BI106" s="198">
        <f t="shared" si="28"/>
        <v>0</v>
      </c>
      <c r="BJ106" s="199"/>
      <c r="BK106" s="200"/>
      <c r="BL106" s="200">
        <v>0</v>
      </c>
      <c r="BM106" s="200"/>
      <c r="BN106" s="201">
        <f t="shared" si="29"/>
        <v>0</v>
      </c>
      <c r="BO106" s="162"/>
    </row>
    <row r="107" spans="1:67" ht="12.25" hidden="1" customHeight="1">
      <c r="A107" s="202">
        <v>124</v>
      </c>
      <c r="D107" s="157" t="s">
        <v>251</v>
      </c>
      <c r="F107" s="159"/>
      <c r="G107" s="159"/>
      <c r="H107" s="197"/>
      <c r="I107" s="197">
        <v>0</v>
      </c>
      <c r="K107" s="198">
        <f t="shared" si="18"/>
        <v>0</v>
      </c>
      <c r="L107" s="199"/>
      <c r="M107" s="200"/>
      <c r="N107" s="200">
        <v>0</v>
      </c>
      <c r="O107" s="200"/>
      <c r="P107" s="201">
        <f t="shared" si="19"/>
        <v>0</v>
      </c>
      <c r="Q107" s="162"/>
      <c r="R107" s="197"/>
      <c r="S107" s="197">
        <v>0</v>
      </c>
      <c r="U107" s="198">
        <f t="shared" si="20"/>
        <v>0</v>
      </c>
      <c r="V107" s="199"/>
      <c r="W107" s="200"/>
      <c r="X107" s="200">
        <v>0</v>
      </c>
      <c r="Y107" s="200"/>
      <c r="Z107" s="201">
        <f t="shared" si="21"/>
        <v>0</v>
      </c>
      <c r="AA107" s="162"/>
      <c r="AB107" s="197"/>
      <c r="AC107" s="197">
        <v>0</v>
      </c>
      <c r="AE107" s="198">
        <f t="shared" si="22"/>
        <v>0</v>
      </c>
      <c r="AF107" s="199"/>
      <c r="AG107" s="200"/>
      <c r="AH107" s="200">
        <v>0</v>
      </c>
      <c r="AI107" s="200"/>
      <c r="AJ107" s="201">
        <f t="shared" si="23"/>
        <v>0</v>
      </c>
      <c r="AK107" s="162"/>
      <c r="AL107" s="197"/>
      <c r="AM107" s="197">
        <v>0</v>
      </c>
      <c r="AO107" s="198">
        <f t="shared" si="24"/>
        <v>0</v>
      </c>
      <c r="AP107" s="199"/>
      <c r="AQ107" s="200"/>
      <c r="AR107" s="200">
        <v>0</v>
      </c>
      <c r="AS107" s="200"/>
      <c r="AT107" s="201">
        <f t="shared" si="25"/>
        <v>0</v>
      </c>
      <c r="AU107" s="162"/>
      <c r="AV107" s="197"/>
      <c r="AW107" s="197">
        <v>0</v>
      </c>
      <c r="AY107" s="198">
        <f t="shared" si="26"/>
        <v>0</v>
      </c>
      <c r="AZ107" s="199"/>
      <c r="BA107" s="200"/>
      <c r="BB107" s="200">
        <v>0</v>
      </c>
      <c r="BC107" s="200"/>
      <c r="BD107" s="201">
        <f t="shared" si="27"/>
        <v>0</v>
      </c>
      <c r="BE107" s="162"/>
      <c r="BF107" s="197"/>
      <c r="BG107" s="197">
        <v>0</v>
      </c>
      <c r="BI107" s="198">
        <f t="shared" si="28"/>
        <v>0</v>
      </c>
      <c r="BJ107" s="199"/>
      <c r="BK107" s="200"/>
      <c r="BL107" s="200">
        <v>0</v>
      </c>
      <c r="BM107" s="200"/>
      <c r="BN107" s="201">
        <f t="shared" si="29"/>
        <v>0</v>
      </c>
      <c r="BO107" s="162"/>
    </row>
    <row r="108" spans="1:67" ht="12.25" hidden="1" customHeight="1">
      <c r="A108" s="202">
        <v>125</v>
      </c>
      <c r="D108" s="157" t="s">
        <v>252</v>
      </c>
      <c r="F108" s="159"/>
      <c r="G108" s="159"/>
      <c r="H108" s="197"/>
      <c r="I108" s="197">
        <v>0</v>
      </c>
      <c r="K108" s="198">
        <f t="shared" si="18"/>
        <v>0</v>
      </c>
      <c r="L108" s="199"/>
      <c r="M108" s="200"/>
      <c r="N108" s="200">
        <v>0</v>
      </c>
      <c r="O108" s="200"/>
      <c r="P108" s="201">
        <f t="shared" si="19"/>
        <v>0</v>
      </c>
      <c r="Q108" s="162"/>
      <c r="R108" s="197"/>
      <c r="S108" s="197">
        <v>0</v>
      </c>
      <c r="U108" s="198">
        <f t="shared" si="20"/>
        <v>0</v>
      </c>
      <c r="V108" s="199"/>
      <c r="W108" s="200"/>
      <c r="X108" s="200">
        <v>0</v>
      </c>
      <c r="Y108" s="200"/>
      <c r="Z108" s="201">
        <f t="shared" si="21"/>
        <v>0</v>
      </c>
      <c r="AA108" s="162"/>
      <c r="AB108" s="197"/>
      <c r="AC108" s="197">
        <v>0</v>
      </c>
      <c r="AE108" s="198">
        <f t="shared" si="22"/>
        <v>0</v>
      </c>
      <c r="AF108" s="199"/>
      <c r="AG108" s="200"/>
      <c r="AH108" s="200">
        <v>0</v>
      </c>
      <c r="AI108" s="200"/>
      <c r="AJ108" s="201">
        <f t="shared" si="23"/>
        <v>0</v>
      </c>
      <c r="AK108" s="162"/>
      <c r="AL108" s="197"/>
      <c r="AM108" s="197">
        <v>0</v>
      </c>
      <c r="AO108" s="198">
        <f t="shared" si="24"/>
        <v>0</v>
      </c>
      <c r="AP108" s="199"/>
      <c r="AQ108" s="200"/>
      <c r="AR108" s="200">
        <v>0</v>
      </c>
      <c r="AS108" s="200"/>
      <c r="AT108" s="201">
        <f t="shared" si="25"/>
        <v>0</v>
      </c>
      <c r="AU108" s="162"/>
      <c r="AV108" s="197"/>
      <c r="AW108" s="197">
        <v>0</v>
      </c>
      <c r="AY108" s="198">
        <f t="shared" si="26"/>
        <v>0</v>
      </c>
      <c r="AZ108" s="199"/>
      <c r="BA108" s="200"/>
      <c r="BB108" s="200">
        <v>0</v>
      </c>
      <c r="BC108" s="200"/>
      <c r="BD108" s="201">
        <f t="shared" si="27"/>
        <v>0</v>
      </c>
      <c r="BE108" s="162"/>
      <c r="BF108" s="197"/>
      <c r="BG108" s="197">
        <v>0</v>
      </c>
      <c r="BI108" s="198">
        <f t="shared" si="28"/>
        <v>0</v>
      </c>
      <c r="BJ108" s="199"/>
      <c r="BK108" s="200"/>
      <c r="BL108" s="200">
        <v>0</v>
      </c>
      <c r="BM108" s="200"/>
      <c r="BN108" s="201">
        <f t="shared" si="29"/>
        <v>0</v>
      </c>
      <c r="BO108" s="162"/>
    </row>
    <row r="109" spans="1:67" ht="12.25" hidden="1" customHeight="1">
      <c r="A109" s="202">
        <v>126</v>
      </c>
      <c r="D109" s="157" t="s">
        <v>253</v>
      </c>
      <c r="F109" s="159"/>
      <c r="G109" s="159"/>
      <c r="H109" s="197"/>
      <c r="I109" s="197">
        <v>0</v>
      </c>
      <c r="K109" s="198">
        <f t="shared" si="18"/>
        <v>0</v>
      </c>
      <c r="L109" s="199"/>
      <c r="M109" s="200"/>
      <c r="N109" s="200">
        <v>0</v>
      </c>
      <c r="O109" s="200"/>
      <c r="P109" s="201">
        <f t="shared" si="19"/>
        <v>0</v>
      </c>
      <c r="Q109" s="162"/>
      <c r="R109" s="197"/>
      <c r="S109" s="197">
        <v>0</v>
      </c>
      <c r="U109" s="198">
        <f t="shared" si="20"/>
        <v>0</v>
      </c>
      <c r="V109" s="199"/>
      <c r="W109" s="200"/>
      <c r="X109" s="200">
        <v>0</v>
      </c>
      <c r="Y109" s="200"/>
      <c r="Z109" s="201">
        <f t="shared" si="21"/>
        <v>0</v>
      </c>
      <c r="AA109" s="162"/>
      <c r="AB109" s="197"/>
      <c r="AC109" s="197">
        <v>0</v>
      </c>
      <c r="AE109" s="198">
        <f t="shared" si="22"/>
        <v>0</v>
      </c>
      <c r="AF109" s="199"/>
      <c r="AG109" s="200"/>
      <c r="AH109" s="200">
        <v>0</v>
      </c>
      <c r="AI109" s="200"/>
      <c r="AJ109" s="201">
        <f t="shared" si="23"/>
        <v>0</v>
      </c>
      <c r="AK109" s="162"/>
      <c r="AL109" s="197"/>
      <c r="AM109" s="197">
        <v>0</v>
      </c>
      <c r="AO109" s="198">
        <f t="shared" si="24"/>
        <v>0</v>
      </c>
      <c r="AP109" s="199"/>
      <c r="AQ109" s="200"/>
      <c r="AR109" s="200">
        <v>0</v>
      </c>
      <c r="AS109" s="200"/>
      <c r="AT109" s="201">
        <f t="shared" si="25"/>
        <v>0</v>
      </c>
      <c r="AU109" s="162"/>
      <c r="AV109" s="197"/>
      <c r="AW109" s="197">
        <v>0</v>
      </c>
      <c r="AY109" s="198">
        <f t="shared" si="26"/>
        <v>0</v>
      </c>
      <c r="AZ109" s="199"/>
      <c r="BA109" s="200"/>
      <c r="BB109" s="200">
        <v>0</v>
      </c>
      <c r="BC109" s="200"/>
      <c r="BD109" s="201">
        <f t="shared" si="27"/>
        <v>0</v>
      </c>
      <c r="BE109" s="162"/>
      <c r="BF109" s="197"/>
      <c r="BG109" s="197">
        <v>0</v>
      </c>
      <c r="BI109" s="198">
        <f t="shared" si="28"/>
        <v>0</v>
      </c>
      <c r="BJ109" s="199"/>
      <c r="BK109" s="200"/>
      <c r="BL109" s="200">
        <v>0</v>
      </c>
      <c r="BM109" s="200"/>
      <c r="BN109" s="201">
        <f t="shared" si="29"/>
        <v>0</v>
      </c>
      <c r="BO109" s="162"/>
    </row>
    <row r="110" spans="1:67" ht="12.25" hidden="1" customHeight="1">
      <c r="A110" s="202">
        <v>127</v>
      </c>
      <c r="D110" s="157" t="s">
        <v>254</v>
      </c>
      <c r="F110" s="159"/>
      <c r="G110" s="159"/>
      <c r="H110" s="197"/>
      <c r="I110" s="197">
        <v>0</v>
      </c>
      <c r="K110" s="198">
        <f t="shared" si="18"/>
        <v>0</v>
      </c>
      <c r="L110" s="199"/>
      <c r="M110" s="200"/>
      <c r="N110" s="200">
        <v>0</v>
      </c>
      <c r="O110" s="200"/>
      <c r="P110" s="201">
        <f t="shared" si="19"/>
        <v>0</v>
      </c>
      <c r="Q110" s="162"/>
      <c r="R110" s="197"/>
      <c r="S110" s="197">
        <v>0</v>
      </c>
      <c r="U110" s="198">
        <f t="shared" si="20"/>
        <v>0</v>
      </c>
      <c r="V110" s="199"/>
      <c r="W110" s="200"/>
      <c r="X110" s="200">
        <v>0</v>
      </c>
      <c r="Y110" s="200"/>
      <c r="Z110" s="201">
        <f t="shared" si="21"/>
        <v>0</v>
      </c>
      <c r="AA110" s="162"/>
      <c r="AB110" s="197"/>
      <c r="AC110" s="197">
        <v>0</v>
      </c>
      <c r="AE110" s="198">
        <f t="shared" si="22"/>
        <v>0</v>
      </c>
      <c r="AF110" s="199"/>
      <c r="AG110" s="200"/>
      <c r="AH110" s="200">
        <v>0</v>
      </c>
      <c r="AI110" s="200"/>
      <c r="AJ110" s="201">
        <f t="shared" si="23"/>
        <v>0</v>
      </c>
      <c r="AK110" s="162"/>
      <c r="AL110" s="197"/>
      <c r="AM110" s="197">
        <v>0</v>
      </c>
      <c r="AO110" s="198">
        <f t="shared" si="24"/>
        <v>0</v>
      </c>
      <c r="AP110" s="199"/>
      <c r="AQ110" s="200"/>
      <c r="AR110" s="200">
        <v>0</v>
      </c>
      <c r="AS110" s="200"/>
      <c r="AT110" s="201">
        <f t="shared" si="25"/>
        <v>0</v>
      </c>
      <c r="AU110" s="162"/>
      <c r="AV110" s="197"/>
      <c r="AW110" s="197">
        <v>0</v>
      </c>
      <c r="AY110" s="198">
        <f t="shared" si="26"/>
        <v>0</v>
      </c>
      <c r="AZ110" s="199"/>
      <c r="BA110" s="200"/>
      <c r="BB110" s="200">
        <v>0</v>
      </c>
      <c r="BC110" s="200"/>
      <c r="BD110" s="201">
        <f t="shared" si="27"/>
        <v>0</v>
      </c>
      <c r="BE110" s="162"/>
      <c r="BF110" s="197"/>
      <c r="BG110" s="197">
        <v>0</v>
      </c>
      <c r="BI110" s="198">
        <f t="shared" si="28"/>
        <v>0</v>
      </c>
      <c r="BJ110" s="199"/>
      <c r="BK110" s="200"/>
      <c r="BL110" s="200">
        <v>0</v>
      </c>
      <c r="BM110" s="200"/>
      <c r="BN110" s="201">
        <f t="shared" si="29"/>
        <v>0</v>
      </c>
      <c r="BO110" s="162"/>
    </row>
    <row r="111" spans="1:67" ht="12.25" hidden="1" customHeight="1">
      <c r="A111" s="202">
        <v>128</v>
      </c>
      <c r="D111" s="157" t="s">
        <v>255</v>
      </c>
      <c r="F111" s="159"/>
      <c r="G111" s="159"/>
      <c r="H111" s="197"/>
      <c r="I111" s="197">
        <v>0</v>
      </c>
      <c r="K111" s="198">
        <f t="shared" si="18"/>
        <v>0</v>
      </c>
      <c r="L111" s="199"/>
      <c r="M111" s="200"/>
      <c r="N111" s="200">
        <v>0</v>
      </c>
      <c r="O111" s="200"/>
      <c r="P111" s="201">
        <f t="shared" si="19"/>
        <v>0</v>
      </c>
      <c r="Q111" s="162"/>
      <c r="R111" s="197"/>
      <c r="S111" s="197">
        <v>0</v>
      </c>
      <c r="U111" s="198">
        <f t="shared" si="20"/>
        <v>0</v>
      </c>
      <c r="V111" s="199"/>
      <c r="W111" s="200"/>
      <c r="X111" s="200">
        <v>0</v>
      </c>
      <c r="Y111" s="200"/>
      <c r="Z111" s="201">
        <f t="shared" si="21"/>
        <v>0</v>
      </c>
      <c r="AA111" s="162"/>
      <c r="AB111" s="197"/>
      <c r="AC111" s="197">
        <v>0</v>
      </c>
      <c r="AE111" s="198">
        <f t="shared" si="22"/>
        <v>0</v>
      </c>
      <c r="AF111" s="199"/>
      <c r="AG111" s="200"/>
      <c r="AH111" s="200">
        <v>0</v>
      </c>
      <c r="AI111" s="200"/>
      <c r="AJ111" s="201">
        <f t="shared" si="23"/>
        <v>0</v>
      </c>
      <c r="AK111" s="162"/>
      <c r="AL111" s="197"/>
      <c r="AM111" s="197">
        <v>0</v>
      </c>
      <c r="AO111" s="198">
        <f t="shared" si="24"/>
        <v>0</v>
      </c>
      <c r="AP111" s="199"/>
      <c r="AQ111" s="200"/>
      <c r="AR111" s="200">
        <v>0</v>
      </c>
      <c r="AS111" s="200"/>
      <c r="AT111" s="201">
        <f t="shared" si="25"/>
        <v>0</v>
      </c>
      <c r="AU111" s="162"/>
      <c r="AV111" s="197"/>
      <c r="AW111" s="197">
        <v>0</v>
      </c>
      <c r="AY111" s="198">
        <f t="shared" si="26"/>
        <v>0</v>
      </c>
      <c r="AZ111" s="199"/>
      <c r="BA111" s="200"/>
      <c r="BB111" s="200">
        <v>0</v>
      </c>
      <c r="BC111" s="200"/>
      <c r="BD111" s="201">
        <f t="shared" si="27"/>
        <v>0</v>
      </c>
      <c r="BE111" s="162"/>
      <c r="BF111" s="197"/>
      <c r="BG111" s="197">
        <v>0</v>
      </c>
      <c r="BI111" s="198">
        <f t="shared" si="28"/>
        <v>0</v>
      </c>
      <c r="BJ111" s="199"/>
      <c r="BK111" s="200"/>
      <c r="BL111" s="200">
        <v>0</v>
      </c>
      <c r="BM111" s="200"/>
      <c r="BN111" s="201">
        <f t="shared" si="29"/>
        <v>0</v>
      </c>
      <c r="BO111" s="162"/>
    </row>
    <row r="112" spans="1:67" ht="12.25" hidden="1" customHeight="1">
      <c r="A112" s="202">
        <v>130</v>
      </c>
      <c r="D112" s="157" t="s">
        <v>256</v>
      </c>
      <c r="F112" s="159"/>
      <c r="G112" s="159"/>
      <c r="H112" s="197"/>
      <c r="I112" s="197">
        <v>0</v>
      </c>
      <c r="K112" s="198">
        <f t="shared" si="18"/>
        <v>0</v>
      </c>
      <c r="L112" s="199"/>
      <c r="M112" s="200"/>
      <c r="N112" s="200">
        <v>0</v>
      </c>
      <c r="O112" s="200"/>
      <c r="P112" s="201">
        <f t="shared" si="19"/>
        <v>0</v>
      </c>
      <c r="Q112" s="162"/>
      <c r="R112" s="197"/>
      <c r="S112" s="197">
        <v>0</v>
      </c>
      <c r="U112" s="198">
        <f t="shared" si="20"/>
        <v>0</v>
      </c>
      <c r="V112" s="199"/>
      <c r="W112" s="200"/>
      <c r="X112" s="200">
        <v>0</v>
      </c>
      <c r="Y112" s="200"/>
      <c r="Z112" s="201">
        <f t="shared" si="21"/>
        <v>0</v>
      </c>
      <c r="AA112" s="162"/>
      <c r="AB112" s="197"/>
      <c r="AC112" s="197">
        <v>0</v>
      </c>
      <c r="AE112" s="198">
        <f t="shared" si="22"/>
        <v>0</v>
      </c>
      <c r="AF112" s="199"/>
      <c r="AG112" s="200"/>
      <c r="AH112" s="200">
        <v>0</v>
      </c>
      <c r="AI112" s="200"/>
      <c r="AJ112" s="201">
        <f t="shared" si="23"/>
        <v>0</v>
      </c>
      <c r="AK112" s="162"/>
      <c r="AL112" s="197"/>
      <c r="AM112" s="197">
        <v>0</v>
      </c>
      <c r="AO112" s="198">
        <f t="shared" si="24"/>
        <v>0</v>
      </c>
      <c r="AP112" s="199"/>
      <c r="AQ112" s="200"/>
      <c r="AR112" s="200">
        <v>0</v>
      </c>
      <c r="AS112" s="200"/>
      <c r="AT112" s="201">
        <f t="shared" si="25"/>
        <v>0</v>
      </c>
      <c r="AU112" s="162"/>
      <c r="AV112" s="197"/>
      <c r="AW112" s="197">
        <v>0</v>
      </c>
      <c r="AY112" s="198">
        <f t="shared" si="26"/>
        <v>0</v>
      </c>
      <c r="AZ112" s="199"/>
      <c r="BA112" s="200"/>
      <c r="BB112" s="200">
        <v>0</v>
      </c>
      <c r="BC112" s="200"/>
      <c r="BD112" s="201">
        <f t="shared" si="27"/>
        <v>0</v>
      </c>
      <c r="BE112" s="162"/>
      <c r="BF112" s="197"/>
      <c r="BG112" s="197">
        <v>0</v>
      </c>
      <c r="BI112" s="198">
        <f t="shared" si="28"/>
        <v>0</v>
      </c>
      <c r="BJ112" s="199"/>
      <c r="BK112" s="200"/>
      <c r="BL112" s="200">
        <v>0</v>
      </c>
      <c r="BM112" s="200"/>
      <c r="BN112" s="201">
        <f t="shared" si="29"/>
        <v>0</v>
      </c>
      <c r="BO112" s="162"/>
    </row>
    <row r="113" spans="1:67" ht="12.25" hidden="1" customHeight="1">
      <c r="A113" s="202">
        <v>131</v>
      </c>
      <c r="D113" s="157" t="s">
        <v>257</v>
      </c>
      <c r="F113" s="159"/>
      <c r="G113" s="159"/>
      <c r="H113" s="197"/>
      <c r="I113" s="197">
        <v>0</v>
      </c>
      <c r="K113" s="198">
        <f t="shared" si="18"/>
        <v>0</v>
      </c>
      <c r="L113" s="199"/>
      <c r="M113" s="200"/>
      <c r="N113" s="200">
        <v>0</v>
      </c>
      <c r="O113" s="200"/>
      <c r="P113" s="201">
        <f t="shared" si="19"/>
        <v>0</v>
      </c>
      <c r="Q113" s="162"/>
      <c r="R113" s="197"/>
      <c r="S113" s="197">
        <v>0</v>
      </c>
      <c r="U113" s="198">
        <f t="shared" si="20"/>
        <v>0</v>
      </c>
      <c r="V113" s="199"/>
      <c r="W113" s="200"/>
      <c r="X113" s="200">
        <v>0</v>
      </c>
      <c r="Y113" s="200"/>
      <c r="Z113" s="201">
        <f t="shared" si="21"/>
        <v>0</v>
      </c>
      <c r="AA113" s="162"/>
      <c r="AB113" s="197"/>
      <c r="AC113" s="197">
        <v>0</v>
      </c>
      <c r="AE113" s="198">
        <f t="shared" si="22"/>
        <v>0</v>
      </c>
      <c r="AF113" s="199"/>
      <c r="AG113" s="200"/>
      <c r="AH113" s="200">
        <v>0</v>
      </c>
      <c r="AI113" s="200"/>
      <c r="AJ113" s="201">
        <f t="shared" si="23"/>
        <v>0</v>
      </c>
      <c r="AK113" s="162"/>
      <c r="AL113" s="197"/>
      <c r="AM113" s="197">
        <v>0</v>
      </c>
      <c r="AO113" s="198">
        <f t="shared" si="24"/>
        <v>0</v>
      </c>
      <c r="AP113" s="199"/>
      <c r="AQ113" s="200"/>
      <c r="AR113" s="200">
        <v>0</v>
      </c>
      <c r="AS113" s="200"/>
      <c r="AT113" s="201">
        <f t="shared" si="25"/>
        <v>0</v>
      </c>
      <c r="AU113" s="162"/>
      <c r="AV113" s="197"/>
      <c r="AW113" s="197">
        <v>0</v>
      </c>
      <c r="AY113" s="198">
        <f t="shared" si="26"/>
        <v>0</v>
      </c>
      <c r="AZ113" s="199"/>
      <c r="BA113" s="200"/>
      <c r="BB113" s="200">
        <v>0</v>
      </c>
      <c r="BC113" s="200"/>
      <c r="BD113" s="201">
        <f t="shared" si="27"/>
        <v>0</v>
      </c>
      <c r="BE113" s="162"/>
      <c r="BF113" s="197"/>
      <c r="BG113" s="197">
        <v>0</v>
      </c>
      <c r="BI113" s="198">
        <f t="shared" si="28"/>
        <v>0</v>
      </c>
      <c r="BJ113" s="199"/>
      <c r="BK113" s="200"/>
      <c r="BL113" s="200">
        <v>0</v>
      </c>
      <c r="BM113" s="200"/>
      <c r="BN113" s="201">
        <f t="shared" si="29"/>
        <v>0</v>
      </c>
      <c r="BO113" s="162"/>
    </row>
    <row r="114" spans="1:67" ht="12.25" hidden="1" customHeight="1">
      <c r="A114" s="202">
        <v>132</v>
      </c>
      <c r="D114" s="157" t="s">
        <v>258</v>
      </c>
      <c r="F114" s="159"/>
      <c r="G114" s="159"/>
      <c r="H114" s="197"/>
      <c r="I114" s="197">
        <v>0</v>
      </c>
      <c r="K114" s="198">
        <f t="shared" si="18"/>
        <v>0</v>
      </c>
      <c r="L114" s="199"/>
      <c r="M114" s="200"/>
      <c r="N114" s="200">
        <v>0</v>
      </c>
      <c r="O114" s="200"/>
      <c r="P114" s="201">
        <f t="shared" si="19"/>
        <v>0</v>
      </c>
      <c r="Q114" s="162"/>
      <c r="R114" s="197"/>
      <c r="S114" s="197">
        <v>0</v>
      </c>
      <c r="U114" s="198">
        <f t="shared" si="20"/>
        <v>0</v>
      </c>
      <c r="V114" s="199"/>
      <c r="W114" s="200"/>
      <c r="X114" s="200">
        <v>0</v>
      </c>
      <c r="Y114" s="200"/>
      <c r="Z114" s="201">
        <f t="shared" si="21"/>
        <v>0</v>
      </c>
      <c r="AA114" s="162"/>
      <c r="AB114" s="197"/>
      <c r="AC114" s="197">
        <v>0</v>
      </c>
      <c r="AE114" s="198">
        <f t="shared" si="22"/>
        <v>0</v>
      </c>
      <c r="AF114" s="199"/>
      <c r="AG114" s="200"/>
      <c r="AH114" s="200">
        <v>0</v>
      </c>
      <c r="AI114" s="200"/>
      <c r="AJ114" s="201">
        <f t="shared" si="23"/>
        <v>0</v>
      </c>
      <c r="AK114" s="162"/>
      <c r="AL114" s="197"/>
      <c r="AM114" s="197">
        <v>0</v>
      </c>
      <c r="AO114" s="198">
        <f t="shared" si="24"/>
        <v>0</v>
      </c>
      <c r="AP114" s="199"/>
      <c r="AQ114" s="200"/>
      <c r="AR114" s="200">
        <v>0</v>
      </c>
      <c r="AS114" s="200"/>
      <c r="AT114" s="201">
        <f t="shared" si="25"/>
        <v>0</v>
      </c>
      <c r="AU114" s="162"/>
      <c r="AV114" s="197"/>
      <c r="AW114" s="197">
        <v>0</v>
      </c>
      <c r="AY114" s="198">
        <f t="shared" si="26"/>
        <v>0</v>
      </c>
      <c r="AZ114" s="199"/>
      <c r="BA114" s="200"/>
      <c r="BB114" s="200">
        <v>0</v>
      </c>
      <c r="BC114" s="200"/>
      <c r="BD114" s="201">
        <f t="shared" si="27"/>
        <v>0</v>
      </c>
      <c r="BE114" s="162"/>
      <c r="BF114" s="197"/>
      <c r="BG114" s="197">
        <v>0</v>
      </c>
      <c r="BI114" s="198">
        <f t="shared" si="28"/>
        <v>0</v>
      </c>
      <c r="BJ114" s="199"/>
      <c r="BK114" s="200"/>
      <c r="BL114" s="200">
        <v>0</v>
      </c>
      <c r="BM114" s="200"/>
      <c r="BN114" s="201">
        <f t="shared" si="29"/>
        <v>0</v>
      </c>
      <c r="BO114" s="162"/>
    </row>
    <row r="115" spans="1:67" ht="12.25" hidden="1" customHeight="1">
      <c r="A115" s="202">
        <v>133</v>
      </c>
      <c r="D115" s="157" t="s">
        <v>259</v>
      </c>
      <c r="F115" s="159"/>
      <c r="G115" s="159"/>
      <c r="H115" s="197"/>
      <c r="I115" s="197">
        <v>0</v>
      </c>
      <c r="K115" s="198">
        <f t="shared" si="18"/>
        <v>0</v>
      </c>
      <c r="L115" s="199"/>
      <c r="M115" s="200"/>
      <c r="N115" s="200">
        <v>0</v>
      </c>
      <c r="O115" s="200"/>
      <c r="P115" s="201">
        <f t="shared" si="19"/>
        <v>0</v>
      </c>
      <c r="Q115" s="162"/>
      <c r="R115" s="197"/>
      <c r="S115" s="197">
        <v>0</v>
      </c>
      <c r="U115" s="198">
        <f t="shared" si="20"/>
        <v>0</v>
      </c>
      <c r="V115" s="199"/>
      <c r="W115" s="200"/>
      <c r="X115" s="200">
        <v>0</v>
      </c>
      <c r="Y115" s="200"/>
      <c r="Z115" s="201">
        <f t="shared" si="21"/>
        <v>0</v>
      </c>
      <c r="AA115" s="162"/>
      <c r="AB115" s="197"/>
      <c r="AC115" s="197">
        <v>0</v>
      </c>
      <c r="AE115" s="198">
        <f t="shared" si="22"/>
        <v>0</v>
      </c>
      <c r="AF115" s="199"/>
      <c r="AG115" s="200"/>
      <c r="AH115" s="200">
        <v>0</v>
      </c>
      <c r="AI115" s="200"/>
      <c r="AJ115" s="201">
        <f t="shared" si="23"/>
        <v>0</v>
      </c>
      <c r="AK115" s="162"/>
      <c r="AL115" s="197"/>
      <c r="AM115" s="197">
        <v>0</v>
      </c>
      <c r="AO115" s="198">
        <f t="shared" si="24"/>
        <v>0</v>
      </c>
      <c r="AP115" s="199"/>
      <c r="AQ115" s="200"/>
      <c r="AR115" s="200">
        <v>0</v>
      </c>
      <c r="AS115" s="200"/>
      <c r="AT115" s="201">
        <f t="shared" si="25"/>
        <v>0</v>
      </c>
      <c r="AU115" s="162"/>
      <c r="AV115" s="197"/>
      <c r="AW115" s="197">
        <v>0</v>
      </c>
      <c r="AY115" s="198">
        <f t="shared" si="26"/>
        <v>0</v>
      </c>
      <c r="AZ115" s="199"/>
      <c r="BA115" s="200"/>
      <c r="BB115" s="200">
        <v>0</v>
      </c>
      <c r="BC115" s="200"/>
      <c r="BD115" s="201">
        <f t="shared" si="27"/>
        <v>0</v>
      </c>
      <c r="BE115" s="162"/>
      <c r="BF115" s="197"/>
      <c r="BG115" s="197">
        <v>0</v>
      </c>
      <c r="BI115" s="198">
        <f t="shared" si="28"/>
        <v>0</v>
      </c>
      <c r="BJ115" s="199"/>
      <c r="BK115" s="200"/>
      <c r="BL115" s="200">
        <v>0</v>
      </c>
      <c r="BM115" s="200"/>
      <c r="BN115" s="201">
        <f t="shared" si="29"/>
        <v>0</v>
      </c>
      <c r="BO115" s="162"/>
    </row>
    <row r="116" spans="1:67" ht="12.25" hidden="1" customHeight="1">
      <c r="A116" s="202">
        <v>134</v>
      </c>
      <c r="D116" s="157" t="s">
        <v>260</v>
      </c>
      <c r="F116" s="159"/>
      <c r="G116" s="159"/>
      <c r="H116" s="197"/>
      <c r="I116" s="197">
        <v>0</v>
      </c>
      <c r="K116" s="198">
        <f t="shared" si="18"/>
        <v>0</v>
      </c>
      <c r="L116" s="199"/>
      <c r="M116" s="200"/>
      <c r="N116" s="200">
        <v>0</v>
      </c>
      <c r="O116" s="200"/>
      <c r="P116" s="201">
        <f t="shared" si="19"/>
        <v>0</v>
      </c>
      <c r="Q116" s="162"/>
      <c r="R116" s="197"/>
      <c r="S116" s="197">
        <v>0</v>
      </c>
      <c r="U116" s="198">
        <f t="shared" si="20"/>
        <v>0</v>
      </c>
      <c r="V116" s="199"/>
      <c r="W116" s="200"/>
      <c r="X116" s="200">
        <v>0</v>
      </c>
      <c r="Y116" s="200"/>
      <c r="Z116" s="201">
        <f t="shared" si="21"/>
        <v>0</v>
      </c>
      <c r="AA116" s="162"/>
      <c r="AB116" s="197"/>
      <c r="AC116" s="197">
        <v>0</v>
      </c>
      <c r="AE116" s="198">
        <f t="shared" si="22"/>
        <v>0</v>
      </c>
      <c r="AF116" s="199"/>
      <c r="AG116" s="200"/>
      <c r="AH116" s="200">
        <v>0</v>
      </c>
      <c r="AI116" s="200"/>
      <c r="AJ116" s="201">
        <f t="shared" si="23"/>
        <v>0</v>
      </c>
      <c r="AK116" s="162"/>
      <c r="AL116" s="197"/>
      <c r="AM116" s="197">
        <v>0</v>
      </c>
      <c r="AO116" s="198">
        <f t="shared" si="24"/>
        <v>0</v>
      </c>
      <c r="AP116" s="199"/>
      <c r="AQ116" s="200"/>
      <c r="AR116" s="200">
        <v>0</v>
      </c>
      <c r="AS116" s="200"/>
      <c r="AT116" s="201">
        <f t="shared" si="25"/>
        <v>0</v>
      </c>
      <c r="AU116" s="162"/>
      <c r="AV116" s="197"/>
      <c r="AW116" s="197">
        <v>0</v>
      </c>
      <c r="AY116" s="198">
        <f t="shared" si="26"/>
        <v>0</v>
      </c>
      <c r="AZ116" s="199"/>
      <c r="BA116" s="200"/>
      <c r="BB116" s="200">
        <v>0</v>
      </c>
      <c r="BC116" s="200"/>
      <c r="BD116" s="201">
        <f t="shared" si="27"/>
        <v>0</v>
      </c>
      <c r="BE116" s="162"/>
      <c r="BF116" s="197"/>
      <c r="BG116" s="197">
        <v>0</v>
      </c>
      <c r="BI116" s="198">
        <f t="shared" si="28"/>
        <v>0</v>
      </c>
      <c r="BJ116" s="199"/>
      <c r="BK116" s="200"/>
      <c r="BL116" s="200">
        <v>0</v>
      </c>
      <c r="BM116" s="200"/>
      <c r="BN116" s="201">
        <f t="shared" si="29"/>
        <v>0</v>
      </c>
      <c r="BO116" s="162"/>
    </row>
    <row r="117" spans="1:67" ht="12.25" hidden="1" customHeight="1">
      <c r="A117" s="202">
        <v>135</v>
      </c>
      <c r="D117" s="157" t="s">
        <v>261</v>
      </c>
      <c r="F117" s="159"/>
      <c r="G117" s="159"/>
      <c r="H117" s="197"/>
      <c r="I117" s="197">
        <v>0</v>
      </c>
      <c r="K117" s="198">
        <f t="shared" si="18"/>
        <v>0</v>
      </c>
      <c r="L117" s="199"/>
      <c r="M117" s="200"/>
      <c r="N117" s="200">
        <v>0</v>
      </c>
      <c r="O117" s="200"/>
      <c r="P117" s="201">
        <f t="shared" si="19"/>
        <v>0</v>
      </c>
      <c r="Q117" s="162"/>
      <c r="R117" s="197"/>
      <c r="S117" s="197">
        <v>0</v>
      </c>
      <c r="U117" s="198">
        <f t="shared" si="20"/>
        <v>0</v>
      </c>
      <c r="V117" s="199"/>
      <c r="W117" s="200"/>
      <c r="X117" s="200">
        <v>0</v>
      </c>
      <c r="Y117" s="200"/>
      <c r="Z117" s="201">
        <f t="shared" si="21"/>
        <v>0</v>
      </c>
      <c r="AA117" s="162"/>
      <c r="AB117" s="197"/>
      <c r="AC117" s="197">
        <v>0</v>
      </c>
      <c r="AE117" s="198">
        <f t="shared" si="22"/>
        <v>0</v>
      </c>
      <c r="AF117" s="199"/>
      <c r="AG117" s="200"/>
      <c r="AH117" s="200">
        <v>0</v>
      </c>
      <c r="AI117" s="200"/>
      <c r="AJ117" s="201">
        <f t="shared" si="23"/>
        <v>0</v>
      </c>
      <c r="AK117" s="162"/>
      <c r="AL117" s="197"/>
      <c r="AM117" s="197">
        <v>0</v>
      </c>
      <c r="AO117" s="198">
        <f t="shared" si="24"/>
        <v>0</v>
      </c>
      <c r="AP117" s="199"/>
      <c r="AQ117" s="200"/>
      <c r="AR117" s="200">
        <v>0</v>
      </c>
      <c r="AS117" s="200"/>
      <c r="AT117" s="201">
        <f t="shared" si="25"/>
        <v>0</v>
      </c>
      <c r="AU117" s="162"/>
      <c r="AV117" s="197"/>
      <c r="AW117" s="197">
        <v>0</v>
      </c>
      <c r="AY117" s="198">
        <f t="shared" si="26"/>
        <v>0</v>
      </c>
      <c r="AZ117" s="199"/>
      <c r="BA117" s="200"/>
      <c r="BB117" s="200">
        <v>0</v>
      </c>
      <c r="BC117" s="200"/>
      <c r="BD117" s="201">
        <f t="shared" si="27"/>
        <v>0</v>
      </c>
      <c r="BE117" s="162"/>
      <c r="BF117" s="197"/>
      <c r="BG117" s="197">
        <v>0</v>
      </c>
      <c r="BI117" s="198">
        <f t="shared" si="28"/>
        <v>0</v>
      </c>
      <c r="BJ117" s="199"/>
      <c r="BK117" s="200"/>
      <c r="BL117" s="200">
        <v>0</v>
      </c>
      <c r="BM117" s="200"/>
      <c r="BN117" s="201">
        <f t="shared" si="29"/>
        <v>0</v>
      </c>
      <c r="BO117" s="162"/>
    </row>
    <row r="118" spans="1:67" ht="12.25" hidden="1" customHeight="1">
      <c r="A118" s="202">
        <v>136</v>
      </c>
      <c r="D118" s="157" t="s">
        <v>262</v>
      </c>
      <c r="F118" s="159"/>
      <c r="G118" s="159"/>
      <c r="H118" s="197"/>
      <c r="I118" s="197">
        <v>0</v>
      </c>
      <c r="K118" s="198">
        <f t="shared" si="18"/>
        <v>0</v>
      </c>
      <c r="L118" s="199"/>
      <c r="M118" s="200"/>
      <c r="N118" s="200">
        <v>0</v>
      </c>
      <c r="O118" s="200"/>
      <c r="P118" s="201">
        <f t="shared" si="19"/>
        <v>0</v>
      </c>
      <c r="Q118" s="162"/>
      <c r="R118" s="197"/>
      <c r="S118" s="197">
        <v>0</v>
      </c>
      <c r="U118" s="198">
        <f t="shared" si="20"/>
        <v>0</v>
      </c>
      <c r="V118" s="199"/>
      <c r="W118" s="200"/>
      <c r="X118" s="200">
        <v>0</v>
      </c>
      <c r="Y118" s="200"/>
      <c r="Z118" s="201">
        <f t="shared" si="21"/>
        <v>0</v>
      </c>
      <c r="AA118" s="162"/>
      <c r="AB118" s="197"/>
      <c r="AC118" s="197">
        <v>0</v>
      </c>
      <c r="AE118" s="198">
        <f t="shared" si="22"/>
        <v>0</v>
      </c>
      <c r="AF118" s="199"/>
      <c r="AG118" s="200"/>
      <c r="AH118" s="200">
        <v>0</v>
      </c>
      <c r="AI118" s="200"/>
      <c r="AJ118" s="201">
        <f t="shared" si="23"/>
        <v>0</v>
      </c>
      <c r="AK118" s="162"/>
      <c r="AL118" s="197"/>
      <c r="AM118" s="197">
        <v>0</v>
      </c>
      <c r="AO118" s="198">
        <f t="shared" si="24"/>
        <v>0</v>
      </c>
      <c r="AP118" s="199"/>
      <c r="AQ118" s="200"/>
      <c r="AR118" s="200">
        <v>0</v>
      </c>
      <c r="AS118" s="200"/>
      <c r="AT118" s="201">
        <f t="shared" si="25"/>
        <v>0</v>
      </c>
      <c r="AU118" s="162"/>
      <c r="AV118" s="197"/>
      <c r="AW118" s="197">
        <v>0</v>
      </c>
      <c r="AY118" s="198">
        <f t="shared" si="26"/>
        <v>0</v>
      </c>
      <c r="AZ118" s="199"/>
      <c r="BA118" s="200"/>
      <c r="BB118" s="200">
        <v>0</v>
      </c>
      <c r="BC118" s="200"/>
      <c r="BD118" s="201">
        <f t="shared" si="27"/>
        <v>0</v>
      </c>
      <c r="BE118" s="162"/>
      <c r="BF118" s="197"/>
      <c r="BG118" s="197">
        <v>0</v>
      </c>
      <c r="BI118" s="198">
        <f t="shared" si="28"/>
        <v>0</v>
      </c>
      <c r="BJ118" s="199"/>
      <c r="BK118" s="200"/>
      <c r="BL118" s="200">
        <v>0</v>
      </c>
      <c r="BM118" s="200"/>
      <c r="BN118" s="201">
        <f t="shared" si="29"/>
        <v>0</v>
      </c>
      <c r="BO118" s="162"/>
    </row>
    <row r="119" spans="1:67" ht="12.25" hidden="1" customHeight="1">
      <c r="A119" s="202">
        <v>137</v>
      </c>
      <c r="D119" s="157" t="s">
        <v>263</v>
      </c>
      <c r="F119" s="159"/>
      <c r="G119" s="159"/>
      <c r="H119" s="197"/>
      <c r="I119" s="197">
        <v>0</v>
      </c>
      <c r="K119" s="198">
        <f t="shared" si="18"/>
        <v>0</v>
      </c>
      <c r="L119" s="199"/>
      <c r="M119" s="200"/>
      <c r="N119" s="200">
        <v>0</v>
      </c>
      <c r="O119" s="200"/>
      <c r="P119" s="201">
        <f t="shared" si="19"/>
        <v>0</v>
      </c>
      <c r="Q119" s="162"/>
      <c r="R119" s="197"/>
      <c r="S119" s="197">
        <v>0</v>
      </c>
      <c r="U119" s="198">
        <f t="shared" si="20"/>
        <v>0</v>
      </c>
      <c r="V119" s="199"/>
      <c r="W119" s="200"/>
      <c r="X119" s="200">
        <v>0</v>
      </c>
      <c r="Y119" s="200"/>
      <c r="Z119" s="201">
        <f t="shared" si="21"/>
        <v>0</v>
      </c>
      <c r="AA119" s="162"/>
      <c r="AB119" s="197"/>
      <c r="AC119" s="197">
        <v>0</v>
      </c>
      <c r="AE119" s="198">
        <f t="shared" si="22"/>
        <v>0</v>
      </c>
      <c r="AF119" s="199"/>
      <c r="AG119" s="200"/>
      <c r="AH119" s="200">
        <v>0</v>
      </c>
      <c r="AI119" s="200"/>
      <c r="AJ119" s="201">
        <f t="shared" si="23"/>
        <v>0</v>
      </c>
      <c r="AK119" s="162"/>
      <c r="AL119" s="197"/>
      <c r="AM119" s="197">
        <v>0</v>
      </c>
      <c r="AO119" s="198">
        <f t="shared" si="24"/>
        <v>0</v>
      </c>
      <c r="AP119" s="199"/>
      <c r="AQ119" s="200"/>
      <c r="AR119" s="200">
        <v>0</v>
      </c>
      <c r="AS119" s="200"/>
      <c r="AT119" s="201">
        <f t="shared" si="25"/>
        <v>0</v>
      </c>
      <c r="AU119" s="162"/>
      <c r="AV119" s="197"/>
      <c r="AW119" s="197">
        <v>0</v>
      </c>
      <c r="AY119" s="198">
        <f t="shared" si="26"/>
        <v>0</v>
      </c>
      <c r="AZ119" s="199"/>
      <c r="BA119" s="200"/>
      <c r="BB119" s="200">
        <v>0</v>
      </c>
      <c r="BC119" s="200"/>
      <c r="BD119" s="201">
        <f t="shared" si="27"/>
        <v>0</v>
      </c>
      <c r="BE119" s="162"/>
      <c r="BF119" s="197"/>
      <c r="BG119" s="197">
        <v>0</v>
      </c>
      <c r="BI119" s="198">
        <f t="shared" si="28"/>
        <v>0</v>
      </c>
      <c r="BJ119" s="199"/>
      <c r="BK119" s="200"/>
      <c r="BL119" s="200">
        <v>0</v>
      </c>
      <c r="BM119" s="200"/>
      <c r="BN119" s="201">
        <f t="shared" si="29"/>
        <v>0</v>
      </c>
      <c r="BO119" s="162"/>
    </row>
    <row r="120" spans="1:67" ht="12.25" hidden="1" customHeight="1">
      <c r="A120" s="202">
        <v>140</v>
      </c>
      <c r="D120" s="157" t="s">
        <v>264</v>
      </c>
      <c r="F120" s="159"/>
      <c r="G120" s="159"/>
      <c r="H120" s="197"/>
      <c r="I120" s="197">
        <v>0</v>
      </c>
      <c r="K120" s="198">
        <f t="shared" ref="K120:K144" si="30">SUM(H120:J120)</f>
        <v>0</v>
      </c>
      <c r="L120" s="199"/>
      <c r="M120" s="200"/>
      <c r="N120" s="200">
        <v>0</v>
      </c>
      <c r="O120" s="200"/>
      <c r="P120" s="201">
        <f t="shared" ref="P120:P144" si="31">SUM(M120:O120)</f>
        <v>0</v>
      </c>
      <c r="Q120" s="162"/>
      <c r="R120" s="197"/>
      <c r="S120" s="197">
        <v>0</v>
      </c>
      <c r="U120" s="198">
        <f t="shared" ref="U120:U144" si="32">SUM(R120:T120)</f>
        <v>0</v>
      </c>
      <c r="V120" s="199"/>
      <c r="W120" s="200"/>
      <c r="X120" s="200">
        <v>0</v>
      </c>
      <c r="Y120" s="200"/>
      <c r="Z120" s="201">
        <f t="shared" ref="Z120:Z144" si="33">SUM(W120:Y120)</f>
        <v>0</v>
      </c>
      <c r="AA120" s="162"/>
      <c r="AB120" s="197"/>
      <c r="AC120" s="197">
        <v>0</v>
      </c>
      <c r="AE120" s="198">
        <f t="shared" ref="AE120:AE144" si="34">SUM(AB120:AD120)</f>
        <v>0</v>
      </c>
      <c r="AF120" s="199"/>
      <c r="AG120" s="200"/>
      <c r="AH120" s="200">
        <v>0</v>
      </c>
      <c r="AI120" s="200"/>
      <c r="AJ120" s="201">
        <f t="shared" ref="AJ120:AJ144" si="35">SUM(AG120:AI120)</f>
        <v>0</v>
      </c>
      <c r="AK120" s="162"/>
      <c r="AL120" s="197"/>
      <c r="AM120" s="197">
        <v>0</v>
      </c>
      <c r="AO120" s="198">
        <f t="shared" ref="AO120:AO144" si="36">SUM(AL120:AN120)</f>
        <v>0</v>
      </c>
      <c r="AP120" s="199"/>
      <c r="AQ120" s="200"/>
      <c r="AR120" s="200">
        <v>0</v>
      </c>
      <c r="AS120" s="200"/>
      <c r="AT120" s="201">
        <f t="shared" ref="AT120:AT144" si="37">SUM(AQ120:AS120)</f>
        <v>0</v>
      </c>
      <c r="AU120" s="162"/>
      <c r="AV120" s="197"/>
      <c r="AW120" s="197">
        <v>0</v>
      </c>
      <c r="AY120" s="198">
        <f t="shared" ref="AY120:AY144" si="38">SUM(AV120:AX120)</f>
        <v>0</v>
      </c>
      <c r="AZ120" s="199"/>
      <c r="BA120" s="200"/>
      <c r="BB120" s="200">
        <v>0</v>
      </c>
      <c r="BC120" s="200"/>
      <c r="BD120" s="201">
        <f t="shared" ref="BD120:BD144" si="39">SUM(BA120:BC120)</f>
        <v>0</v>
      </c>
      <c r="BE120" s="162"/>
      <c r="BF120" s="197"/>
      <c r="BG120" s="197">
        <v>0</v>
      </c>
      <c r="BI120" s="198">
        <f t="shared" ref="BI120:BI144" si="40">SUM(BF120:BH120)</f>
        <v>0</v>
      </c>
      <c r="BJ120" s="199"/>
      <c r="BK120" s="200"/>
      <c r="BL120" s="200">
        <v>0</v>
      </c>
      <c r="BM120" s="200"/>
      <c r="BN120" s="201">
        <f t="shared" ref="BN120:BN144" si="41">SUM(BK120:BM120)</f>
        <v>0</v>
      </c>
      <c r="BO120" s="162"/>
    </row>
    <row r="121" spans="1:67" ht="12.25" hidden="1" customHeight="1">
      <c r="A121" s="202">
        <v>141</v>
      </c>
      <c r="D121" s="157" t="s">
        <v>265</v>
      </c>
      <c r="F121" s="159"/>
      <c r="G121" s="159"/>
      <c r="H121" s="197"/>
      <c r="I121" s="197">
        <v>0</v>
      </c>
      <c r="K121" s="198">
        <f t="shared" si="30"/>
        <v>0</v>
      </c>
      <c r="L121" s="199"/>
      <c r="M121" s="200"/>
      <c r="N121" s="200">
        <v>0</v>
      </c>
      <c r="O121" s="200"/>
      <c r="P121" s="201">
        <f t="shared" si="31"/>
        <v>0</v>
      </c>
      <c r="Q121" s="162"/>
      <c r="R121" s="197"/>
      <c r="S121" s="197">
        <v>0</v>
      </c>
      <c r="U121" s="198">
        <f t="shared" si="32"/>
        <v>0</v>
      </c>
      <c r="V121" s="199"/>
      <c r="W121" s="200"/>
      <c r="X121" s="200">
        <v>0</v>
      </c>
      <c r="Y121" s="200"/>
      <c r="Z121" s="201">
        <f t="shared" si="33"/>
        <v>0</v>
      </c>
      <c r="AA121" s="162"/>
      <c r="AB121" s="197"/>
      <c r="AC121" s="197">
        <v>0</v>
      </c>
      <c r="AE121" s="198">
        <f t="shared" si="34"/>
        <v>0</v>
      </c>
      <c r="AF121" s="199"/>
      <c r="AG121" s="200"/>
      <c r="AH121" s="200">
        <v>0</v>
      </c>
      <c r="AI121" s="200"/>
      <c r="AJ121" s="201">
        <f t="shared" si="35"/>
        <v>0</v>
      </c>
      <c r="AK121" s="162"/>
      <c r="AL121" s="197"/>
      <c r="AM121" s="197">
        <v>0</v>
      </c>
      <c r="AO121" s="198">
        <f t="shared" si="36"/>
        <v>0</v>
      </c>
      <c r="AP121" s="199"/>
      <c r="AQ121" s="200"/>
      <c r="AR121" s="200">
        <v>0</v>
      </c>
      <c r="AS121" s="200"/>
      <c r="AT121" s="201">
        <f t="shared" si="37"/>
        <v>0</v>
      </c>
      <c r="AU121" s="162"/>
      <c r="AV121" s="197"/>
      <c r="AW121" s="197">
        <v>0</v>
      </c>
      <c r="AY121" s="198">
        <f t="shared" si="38"/>
        <v>0</v>
      </c>
      <c r="AZ121" s="199"/>
      <c r="BA121" s="200"/>
      <c r="BB121" s="200">
        <v>0</v>
      </c>
      <c r="BC121" s="200"/>
      <c r="BD121" s="201">
        <f t="shared" si="39"/>
        <v>0</v>
      </c>
      <c r="BE121" s="162"/>
      <c r="BF121" s="197"/>
      <c r="BG121" s="197">
        <v>0</v>
      </c>
      <c r="BI121" s="198">
        <f t="shared" si="40"/>
        <v>0</v>
      </c>
      <c r="BJ121" s="199"/>
      <c r="BK121" s="200"/>
      <c r="BL121" s="200">
        <v>0</v>
      </c>
      <c r="BM121" s="200"/>
      <c r="BN121" s="201">
        <f t="shared" si="41"/>
        <v>0</v>
      </c>
      <c r="BO121" s="162"/>
    </row>
    <row r="122" spans="1:67" ht="12.25" hidden="1" customHeight="1">
      <c r="A122" s="202">
        <v>142</v>
      </c>
      <c r="D122" s="157" t="s">
        <v>266</v>
      </c>
      <c r="F122" s="159"/>
      <c r="G122" s="159"/>
      <c r="H122" s="197"/>
      <c r="I122" s="197">
        <v>0</v>
      </c>
      <c r="K122" s="198">
        <f t="shared" si="30"/>
        <v>0</v>
      </c>
      <c r="L122" s="199"/>
      <c r="M122" s="200"/>
      <c r="N122" s="200">
        <v>0</v>
      </c>
      <c r="O122" s="200"/>
      <c r="P122" s="201">
        <f t="shared" si="31"/>
        <v>0</v>
      </c>
      <c r="Q122" s="162"/>
      <c r="R122" s="197"/>
      <c r="S122" s="197">
        <v>0</v>
      </c>
      <c r="U122" s="198">
        <f t="shared" si="32"/>
        <v>0</v>
      </c>
      <c r="V122" s="199"/>
      <c r="W122" s="200"/>
      <c r="X122" s="200">
        <v>0</v>
      </c>
      <c r="Y122" s="200"/>
      <c r="Z122" s="201">
        <f t="shared" si="33"/>
        <v>0</v>
      </c>
      <c r="AA122" s="162"/>
      <c r="AB122" s="197"/>
      <c r="AC122" s="197">
        <v>0</v>
      </c>
      <c r="AE122" s="198">
        <f t="shared" si="34"/>
        <v>0</v>
      </c>
      <c r="AF122" s="199"/>
      <c r="AG122" s="200"/>
      <c r="AH122" s="200">
        <v>0</v>
      </c>
      <c r="AI122" s="200"/>
      <c r="AJ122" s="201">
        <f t="shared" si="35"/>
        <v>0</v>
      </c>
      <c r="AK122" s="162"/>
      <c r="AL122" s="197"/>
      <c r="AM122" s="197">
        <v>0</v>
      </c>
      <c r="AO122" s="198">
        <f t="shared" si="36"/>
        <v>0</v>
      </c>
      <c r="AP122" s="199"/>
      <c r="AQ122" s="200"/>
      <c r="AR122" s="200">
        <v>0</v>
      </c>
      <c r="AS122" s="200"/>
      <c r="AT122" s="201">
        <f t="shared" si="37"/>
        <v>0</v>
      </c>
      <c r="AU122" s="162"/>
      <c r="AV122" s="197"/>
      <c r="AW122" s="197">
        <v>0</v>
      </c>
      <c r="AY122" s="198">
        <f t="shared" si="38"/>
        <v>0</v>
      </c>
      <c r="AZ122" s="199"/>
      <c r="BA122" s="200"/>
      <c r="BB122" s="200">
        <v>0</v>
      </c>
      <c r="BC122" s="200"/>
      <c r="BD122" s="201">
        <f t="shared" si="39"/>
        <v>0</v>
      </c>
      <c r="BE122" s="162"/>
      <c r="BF122" s="197"/>
      <c r="BG122" s="197">
        <v>0</v>
      </c>
      <c r="BI122" s="198">
        <f t="shared" si="40"/>
        <v>0</v>
      </c>
      <c r="BJ122" s="199"/>
      <c r="BK122" s="200"/>
      <c r="BL122" s="200">
        <v>0</v>
      </c>
      <c r="BM122" s="200"/>
      <c r="BN122" s="201">
        <f t="shared" si="41"/>
        <v>0</v>
      </c>
      <c r="BO122" s="162"/>
    </row>
    <row r="123" spans="1:67" ht="12.25" hidden="1" customHeight="1">
      <c r="A123" s="202">
        <v>143</v>
      </c>
      <c r="D123" s="157" t="s">
        <v>267</v>
      </c>
      <c r="F123" s="159"/>
      <c r="G123" s="159"/>
      <c r="H123" s="197"/>
      <c r="I123" s="197">
        <v>0</v>
      </c>
      <c r="K123" s="198">
        <f t="shared" si="30"/>
        <v>0</v>
      </c>
      <c r="L123" s="199"/>
      <c r="M123" s="200"/>
      <c r="N123" s="200">
        <v>0</v>
      </c>
      <c r="O123" s="200"/>
      <c r="P123" s="201">
        <f t="shared" si="31"/>
        <v>0</v>
      </c>
      <c r="Q123" s="162"/>
      <c r="R123" s="197"/>
      <c r="S123" s="197">
        <v>0</v>
      </c>
      <c r="U123" s="198">
        <f t="shared" si="32"/>
        <v>0</v>
      </c>
      <c r="V123" s="199"/>
      <c r="W123" s="200"/>
      <c r="X123" s="200">
        <v>0</v>
      </c>
      <c r="Y123" s="200"/>
      <c r="Z123" s="201">
        <f t="shared" si="33"/>
        <v>0</v>
      </c>
      <c r="AA123" s="162"/>
      <c r="AB123" s="197"/>
      <c r="AC123" s="197">
        <v>0</v>
      </c>
      <c r="AE123" s="198">
        <f t="shared" si="34"/>
        <v>0</v>
      </c>
      <c r="AF123" s="199"/>
      <c r="AG123" s="200"/>
      <c r="AH123" s="200">
        <v>0</v>
      </c>
      <c r="AI123" s="200"/>
      <c r="AJ123" s="201">
        <f t="shared" si="35"/>
        <v>0</v>
      </c>
      <c r="AK123" s="162"/>
      <c r="AL123" s="197"/>
      <c r="AM123" s="197">
        <v>0</v>
      </c>
      <c r="AO123" s="198">
        <f t="shared" si="36"/>
        <v>0</v>
      </c>
      <c r="AP123" s="199"/>
      <c r="AQ123" s="200"/>
      <c r="AR123" s="200">
        <v>0</v>
      </c>
      <c r="AS123" s="200"/>
      <c r="AT123" s="201">
        <f t="shared" si="37"/>
        <v>0</v>
      </c>
      <c r="AU123" s="162"/>
      <c r="AV123" s="197"/>
      <c r="AW123" s="197">
        <v>0</v>
      </c>
      <c r="AY123" s="198">
        <f t="shared" si="38"/>
        <v>0</v>
      </c>
      <c r="AZ123" s="199"/>
      <c r="BA123" s="200"/>
      <c r="BB123" s="200">
        <v>0</v>
      </c>
      <c r="BC123" s="200"/>
      <c r="BD123" s="201">
        <f t="shared" si="39"/>
        <v>0</v>
      </c>
      <c r="BE123" s="162"/>
      <c r="BF123" s="197"/>
      <c r="BG123" s="197">
        <v>0</v>
      </c>
      <c r="BI123" s="198">
        <f t="shared" si="40"/>
        <v>0</v>
      </c>
      <c r="BJ123" s="199"/>
      <c r="BK123" s="200"/>
      <c r="BL123" s="200">
        <v>0</v>
      </c>
      <c r="BM123" s="200"/>
      <c r="BN123" s="201">
        <f t="shared" si="41"/>
        <v>0</v>
      </c>
      <c r="BO123" s="162"/>
    </row>
    <row r="124" spans="1:67" ht="12.25" hidden="1" customHeight="1">
      <c r="A124" s="202">
        <v>144</v>
      </c>
      <c r="D124" s="157" t="s">
        <v>268</v>
      </c>
      <c r="F124" s="159"/>
      <c r="G124" s="159"/>
      <c r="H124" s="197"/>
      <c r="I124" s="197">
        <v>0</v>
      </c>
      <c r="K124" s="198">
        <f t="shared" si="30"/>
        <v>0</v>
      </c>
      <c r="L124" s="199"/>
      <c r="M124" s="200"/>
      <c r="N124" s="200">
        <v>0</v>
      </c>
      <c r="O124" s="200"/>
      <c r="P124" s="201">
        <f t="shared" si="31"/>
        <v>0</v>
      </c>
      <c r="Q124" s="162"/>
      <c r="R124" s="197"/>
      <c r="S124" s="197">
        <v>0</v>
      </c>
      <c r="U124" s="198">
        <f t="shared" si="32"/>
        <v>0</v>
      </c>
      <c r="V124" s="199"/>
      <c r="W124" s="200"/>
      <c r="X124" s="200">
        <v>0</v>
      </c>
      <c r="Y124" s="200"/>
      <c r="Z124" s="201">
        <f t="shared" si="33"/>
        <v>0</v>
      </c>
      <c r="AA124" s="162"/>
      <c r="AB124" s="197"/>
      <c r="AC124" s="197">
        <v>0</v>
      </c>
      <c r="AE124" s="198">
        <f t="shared" si="34"/>
        <v>0</v>
      </c>
      <c r="AF124" s="199"/>
      <c r="AG124" s="200"/>
      <c r="AH124" s="200">
        <v>0</v>
      </c>
      <c r="AI124" s="200"/>
      <c r="AJ124" s="201">
        <f t="shared" si="35"/>
        <v>0</v>
      </c>
      <c r="AK124" s="162"/>
      <c r="AL124" s="197"/>
      <c r="AM124" s="197">
        <v>0</v>
      </c>
      <c r="AO124" s="198">
        <f t="shared" si="36"/>
        <v>0</v>
      </c>
      <c r="AP124" s="199"/>
      <c r="AQ124" s="200"/>
      <c r="AR124" s="200">
        <v>0</v>
      </c>
      <c r="AS124" s="200"/>
      <c r="AT124" s="201">
        <f t="shared" si="37"/>
        <v>0</v>
      </c>
      <c r="AU124" s="162"/>
      <c r="AV124" s="197"/>
      <c r="AW124" s="197">
        <v>0</v>
      </c>
      <c r="AY124" s="198">
        <f t="shared" si="38"/>
        <v>0</v>
      </c>
      <c r="AZ124" s="199"/>
      <c r="BA124" s="200"/>
      <c r="BB124" s="200">
        <v>0</v>
      </c>
      <c r="BC124" s="200"/>
      <c r="BD124" s="201">
        <f t="shared" si="39"/>
        <v>0</v>
      </c>
      <c r="BE124" s="162"/>
      <c r="BF124" s="197"/>
      <c r="BG124" s="197">
        <v>0</v>
      </c>
      <c r="BI124" s="198">
        <f t="shared" si="40"/>
        <v>0</v>
      </c>
      <c r="BJ124" s="199"/>
      <c r="BK124" s="200"/>
      <c r="BL124" s="200">
        <v>0</v>
      </c>
      <c r="BM124" s="200"/>
      <c r="BN124" s="201">
        <f t="shared" si="41"/>
        <v>0</v>
      </c>
      <c r="BO124" s="162"/>
    </row>
    <row r="125" spans="1:67" ht="12.25" hidden="1" customHeight="1">
      <c r="A125" s="202">
        <v>145</v>
      </c>
      <c r="D125" s="157" t="s">
        <v>269</v>
      </c>
      <c r="F125" s="159"/>
      <c r="G125" s="159"/>
      <c r="H125" s="197"/>
      <c r="I125" s="197">
        <v>0</v>
      </c>
      <c r="K125" s="198">
        <f t="shared" si="30"/>
        <v>0</v>
      </c>
      <c r="L125" s="199"/>
      <c r="M125" s="200"/>
      <c r="N125" s="200">
        <v>0</v>
      </c>
      <c r="O125" s="200"/>
      <c r="P125" s="201">
        <f t="shared" si="31"/>
        <v>0</v>
      </c>
      <c r="Q125" s="162"/>
      <c r="R125" s="197"/>
      <c r="S125" s="197">
        <v>0</v>
      </c>
      <c r="U125" s="198">
        <f t="shared" si="32"/>
        <v>0</v>
      </c>
      <c r="V125" s="199"/>
      <c r="W125" s="200"/>
      <c r="X125" s="200">
        <v>0</v>
      </c>
      <c r="Y125" s="200"/>
      <c r="Z125" s="201">
        <f t="shared" si="33"/>
        <v>0</v>
      </c>
      <c r="AA125" s="162"/>
      <c r="AB125" s="197"/>
      <c r="AC125" s="197">
        <v>0</v>
      </c>
      <c r="AE125" s="198">
        <f t="shared" si="34"/>
        <v>0</v>
      </c>
      <c r="AF125" s="199"/>
      <c r="AG125" s="200"/>
      <c r="AH125" s="200">
        <v>0</v>
      </c>
      <c r="AI125" s="200"/>
      <c r="AJ125" s="201">
        <f t="shared" si="35"/>
        <v>0</v>
      </c>
      <c r="AK125" s="162"/>
      <c r="AL125" s="197"/>
      <c r="AM125" s="197">
        <v>0</v>
      </c>
      <c r="AO125" s="198">
        <f t="shared" si="36"/>
        <v>0</v>
      </c>
      <c r="AP125" s="199"/>
      <c r="AQ125" s="200"/>
      <c r="AR125" s="200">
        <v>0</v>
      </c>
      <c r="AS125" s="200"/>
      <c r="AT125" s="201">
        <f t="shared" si="37"/>
        <v>0</v>
      </c>
      <c r="AU125" s="162"/>
      <c r="AV125" s="197"/>
      <c r="AW125" s="197">
        <v>0</v>
      </c>
      <c r="AY125" s="198">
        <f t="shared" si="38"/>
        <v>0</v>
      </c>
      <c r="AZ125" s="199"/>
      <c r="BA125" s="200"/>
      <c r="BB125" s="200">
        <v>0</v>
      </c>
      <c r="BC125" s="200"/>
      <c r="BD125" s="201">
        <f t="shared" si="39"/>
        <v>0</v>
      </c>
      <c r="BE125" s="162"/>
      <c r="BF125" s="197"/>
      <c r="BG125" s="197">
        <v>0</v>
      </c>
      <c r="BI125" s="198">
        <f t="shared" si="40"/>
        <v>0</v>
      </c>
      <c r="BJ125" s="199"/>
      <c r="BK125" s="200"/>
      <c r="BL125" s="200">
        <v>0</v>
      </c>
      <c r="BM125" s="200"/>
      <c r="BN125" s="201">
        <f t="shared" si="41"/>
        <v>0</v>
      </c>
      <c r="BO125" s="162"/>
    </row>
    <row r="126" spans="1:67" ht="12.25" hidden="1" customHeight="1">
      <c r="A126" s="202">
        <v>146</v>
      </c>
      <c r="D126" s="157" t="s">
        <v>270</v>
      </c>
      <c r="F126" s="159"/>
      <c r="G126" s="159"/>
      <c r="H126" s="197"/>
      <c r="I126" s="197">
        <v>0</v>
      </c>
      <c r="K126" s="198">
        <f t="shared" si="30"/>
        <v>0</v>
      </c>
      <c r="L126" s="199"/>
      <c r="M126" s="200"/>
      <c r="N126" s="200">
        <v>0</v>
      </c>
      <c r="O126" s="200"/>
      <c r="P126" s="201">
        <f t="shared" si="31"/>
        <v>0</v>
      </c>
      <c r="Q126" s="162"/>
      <c r="R126" s="197"/>
      <c r="S126" s="197">
        <v>0</v>
      </c>
      <c r="U126" s="198">
        <f t="shared" si="32"/>
        <v>0</v>
      </c>
      <c r="V126" s="199"/>
      <c r="W126" s="200"/>
      <c r="X126" s="200">
        <v>0</v>
      </c>
      <c r="Y126" s="200"/>
      <c r="Z126" s="201">
        <f t="shared" si="33"/>
        <v>0</v>
      </c>
      <c r="AA126" s="162"/>
      <c r="AB126" s="197"/>
      <c r="AC126" s="197">
        <v>0</v>
      </c>
      <c r="AE126" s="198">
        <f t="shared" si="34"/>
        <v>0</v>
      </c>
      <c r="AF126" s="199"/>
      <c r="AG126" s="200"/>
      <c r="AH126" s="200">
        <v>0</v>
      </c>
      <c r="AI126" s="200"/>
      <c r="AJ126" s="201">
        <f t="shared" si="35"/>
        <v>0</v>
      </c>
      <c r="AK126" s="162"/>
      <c r="AL126" s="197"/>
      <c r="AM126" s="197">
        <v>0</v>
      </c>
      <c r="AO126" s="198">
        <f t="shared" si="36"/>
        <v>0</v>
      </c>
      <c r="AP126" s="199"/>
      <c r="AQ126" s="200"/>
      <c r="AR126" s="200">
        <v>0</v>
      </c>
      <c r="AS126" s="200"/>
      <c r="AT126" s="201">
        <f t="shared" si="37"/>
        <v>0</v>
      </c>
      <c r="AU126" s="162"/>
      <c r="AV126" s="197"/>
      <c r="AW126" s="197">
        <v>0</v>
      </c>
      <c r="AY126" s="198">
        <f t="shared" si="38"/>
        <v>0</v>
      </c>
      <c r="AZ126" s="199"/>
      <c r="BA126" s="200"/>
      <c r="BB126" s="200">
        <v>0</v>
      </c>
      <c r="BC126" s="200"/>
      <c r="BD126" s="201">
        <f t="shared" si="39"/>
        <v>0</v>
      </c>
      <c r="BE126" s="162"/>
      <c r="BF126" s="197"/>
      <c r="BG126" s="197">
        <v>0</v>
      </c>
      <c r="BI126" s="198">
        <f t="shared" si="40"/>
        <v>0</v>
      </c>
      <c r="BJ126" s="199"/>
      <c r="BK126" s="200"/>
      <c r="BL126" s="200">
        <v>0</v>
      </c>
      <c r="BM126" s="200"/>
      <c r="BN126" s="201">
        <f t="shared" si="41"/>
        <v>0</v>
      </c>
      <c r="BO126" s="162"/>
    </row>
    <row r="127" spans="1:67" ht="12.25" hidden="1" customHeight="1">
      <c r="A127" s="202">
        <v>147</v>
      </c>
      <c r="D127" s="157" t="s">
        <v>271</v>
      </c>
      <c r="F127" s="159"/>
      <c r="G127" s="159"/>
      <c r="H127" s="197"/>
      <c r="I127" s="197">
        <v>0</v>
      </c>
      <c r="K127" s="198">
        <f t="shared" si="30"/>
        <v>0</v>
      </c>
      <c r="L127" s="199"/>
      <c r="M127" s="200"/>
      <c r="N127" s="200">
        <v>0</v>
      </c>
      <c r="O127" s="200"/>
      <c r="P127" s="201">
        <f t="shared" si="31"/>
        <v>0</v>
      </c>
      <c r="Q127" s="162"/>
      <c r="R127" s="197"/>
      <c r="S127" s="197">
        <v>0</v>
      </c>
      <c r="U127" s="198">
        <f t="shared" si="32"/>
        <v>0</v>
      </c>
      <c r="V127" s="199"/>
      <c r="W127" s="200"/>
      <c r="X127" s="200">
        <v>0</v>
      </c>
      <c r="Y127" s="200"/>
      <c r="Z127" s="201">
        <f t="shared" si="33"/>
        <v>0</v>
      </c>
      <c r="AA127" s="162"/>
      <c r="AB127" s="197"/>
      <c r="AC127" s="197">
        <v>0</v>
      </c>
      <c r="AE127" s="198">
        <f t="shared" si="34"/>
        <v>0</v>
      </c>
      <c r="AF127" s="199"/>
      <c r="AG127" s="200"/>
      <c r="AH127" s="200">
        <v>0</v>
      </c>
      <c r="AI127" s="200"/>
      <c r="AJ127" s="201">
        <f t="shared" si="35"/>
        <v>0</v>
      </c>
      <c r="AK127" s="162"/>
      <c r="AL127" s="197"/>
      <c r="AM127" s="197">
        <v>0</v>
      </c>
      <c r="AO127" s="198">
        <f t="shared" si="36"/>
        <v>0</v>
      </c>
      <c r="AP127" s="199"/>
      <c r="AQ127" s="200"/>
      <c r="AR127" s="200">
        <v>0</v>
      </c>
      <c r="AS127" s="200"/>
      <c r="AT127" s="201">
        <f t="shared" si="37"/>
        <v>0</v>
      </c>
      <c r="AU127" s="162"/>
      <c r="AV127" s="197"/>
      <c r="AW127" s="197">
        <v>0</v>
      </c>
      <c r="AY127" s="198">
        <f t="shared" si="38"/>
        <v>0</v>
      </c>
      <c r="AZ127" s="199"/>
      <c r="BA127" s="200"/>
      <c r="BB127" s="200">
        <v>0</v>
      </c>
      <c r="BC127" s="200"/>
      <c r="BD127" s="201">
        <f t="shared" si="39"/>
        <v>0</v>
      </c>
      <c r="BE127" s="162"/>
      <c r="BF127" s="197"/>
      <c r="BG127" s="197">
        <v>0</v>
      </c>
      <c r="BI127" s="198">
        <f t="shared" si="40"/>
        <v>0</v>
      </c>
      <c r="BJ127" s="199"/>
      <c r="BK127" s="200"/>
      <c r="BL127" s="200">
        <v>0</v>
      </c>
      <c r="BM127" s="200"/>
      <c r="BN127" s="201">
        <f t="shared" si="41"/>
        <v>0</v>
      </c>
      <c r="BO127" s="162"/>
    </row>
    <row r="128" spans="1:67" ht="12.25" hidden="1" customHeight="1">
      <c r="A128" s="202">
        <v>150</v>
      </c>
      <c r="D128" s="157" t="s">
        <v>272</v>
      </c>
      <c r="F128" s="159"/>
      <c r="G128" s="159"/>
      <c r="H128" s="197"/>
      <c r="I128" s="197">
        <v>0</v>
      </c>
      <c r="K128" s="198">
        <f t="shared" si="30"/>
        <v>0</v>
      </c>
      <c r="L128" s="199"/>
      <c r="M128" s="200"/>
      <c r="N128" s="200">
        <v>0</v>
      </c>
      <c r="O128" s="200"/>
      <c r="P128" s="201">
        <f t="shared" si="31"/>
        <v>0</v>
      </c>
      <c r="Q128" s="162"/>
      <c r="R128" s="197"/>
      <c r="S128" s="197">
        <v>0</v>
      </c>
      <c r="U128" s="198">
        <f t="shared" si="32"/>
        <v>0</v>
      </c>
      <c r="V128" s="199"/>
      <c r="W128" s="200"/>
      <c r="X128" s="200">
        <v>0</v>
      </c>
      <c r="Y128" s="200"/>
      <c r="Z128" s="201">
        <f t="shared" si="33"/>
        <v>0</v>
      </c>
      <c r="AA128" s="162"/>
      <c r="AB128" s="197"/>
      <c r="AC128" s="197">
        <v>0</v>
      </c>
      <c r="AE128" s="198">
        <f t="shared" si="34"/>
        <v>0</v>
      </c>
      <c r="AF128" s="199"/>
      <c r="AG128" s="200"/>
      <c r="AH128" s="200">
        <v>0</v>
      </c>
      <c r="AI128" s="200"/>
      <c r="AJ128" s="201">
        <f t="shared" si="35"/>
        <v>0</v>
      </c>
      <c r="AK128" s="162"/>
      <c r="AL128" s="197"/>
      <c r="AM128" s="197">
        <v>0</v>
      </c>
      <c r="AO128" s="198">
        <f t="shared" si="36"/>
        <v>0</v>
      </c>
      <c r="AP128" s="199"/>
      <c r="AQ128" s="200"/>
      <c r="AR128" s="200">
        <v>0</v>
      </c>
      <c r="AS128" s="200"/>
      <c r="AT128" s="201">
        <f t="shared" si="37"/>
        <v>0</v>
      </c>
      <c r="AU128" s="162"/>
      <c r="AV128" s="197"/>
      <c r="AW128" s="197">
        <v>0</v>
      </c>
      <c r="AY128" s="198">
        <f t="shared" si="38"/>
        <v>0</v>
      </c>
      <c r="AZ128" s="199"/>
      <c r="BA128" s="200"/>
      <c r="BB128" s="200">
        <v>0</v>
      </c>
      <c r="BC128" s="200"/>
      <c r="BD128" s="201">
        <f t="shared" si="39"/>
        <v>0</v>
      </c>
      <c r="BE128" s="162"/>
      <c r="BF128" s="197"/>
      <c r="BG128" s="197">
        <v>0</v>
      </c>
      <c r="BI128" s="198">
        <f t="shared" si="40"/>
        <v>0</v>
      </c>
      <c r="BJ128" s="199"/>
      <c r="BK128" s="200"/>
      <c r="BL128" s="200">
        <v>0</v>
      </c>
      <c r="BM128" s="200"/>
      <c r="BN128" s="201">
        <f t="shared" si="41"/>
        <v>0</v>
      </c>
      <c r="BO128" s="162"/>
    </row>
    <row r="129" spans="1:67" ht="12.25" customHeight="1">
      <c r="A129" s="202">
        <v>151</v>
      </c>
      <c r="D129" s="157" t="s">
        <v>273</v>
      </c>
      <c r="F129" s="159"/>
      <c r="G129" s="159"/>
      <c r="H129" s="197"/>
      <c r="I129" s="197">
        <v>0</v>
      </c>
      <c r="K129" s="198">
        <f t="shared" si="30"/>
        <v>0</v>
      </c>
      <c r="L129" s="199"/>
      <c r="M129" s="200"/>
      <c r="N129" s="200">
        <v>0</v>
      </c>
      <c r="O129" s="200"/>
      <c r="P129" s="201">
        <f t="shared" si="31"/>
        <v>0</v>
      </c>
      <c r="Q129" s="162"/>
      <c r="R129" s="197"/>
      <c r="S129" s="197">
        <v>30000</v>
      </c>
      <c r="U129" s="198">
        <f t="shared" si="32"/>
        <v>30000</v>
      </c>
      <c r="V129" s="199"/>
      <c r="W129" s="200"/>
      <c r="X129" s="200">
        <v>0</v>
      </c>
      <c r="Y129" s="200"/>
      <c r="Z129" s="201">
        <f t="shared" si="33"/>
        <v>0</v>
      </c>
      <c r="AA129" s="162"/>
      <c r="AB129" s="197"/>
      <c r="AC129" s="197">
        <v>35000</v>
      </c>
      <c r="AE129" s="198">
        <f t="shared" si="34"/>
        <v>35000</v>
      </c>
      <c r="AF129" s="199"/>
      <c r="AG129" s="200"/>
      <c r="AH129" s="200">
        <v>0</v>
      </c>
      <c r="AI129" s="200"/>
      <c r="AJ129" s="201">
        <f t="shared" si="35"/>
        <v>0</v>
      </c>
      <c r="AK129" s="162"/>
      <c r="AL129" s="197"/>
      <c r="AM129" s="197">
        <v>40000</v>
      </c>
      <c r="AO129" s="198">
        <f t="shared" si="36"/>
        <v>40000</v>
      </c>
      <c r="AP129" s="199"/>
      <c r="AQ129" s="200"/>
      <c r="AR129" s="200">
        <v>0</v>
      </c>
      <c r="AS129" s="200"/>
      <c r="AT129" s="201">
        <f t="shared" si="37"/>
        <v>0</v>
      </c>
      <c r="AU129" s="162"/>
      <c r="AV129" s="197"/>
      <c r="AW129" s="197">
        <v>45000</v>
      </c>
      <c r="AY129" s="198">
        <f t="shared" si="38"/>
        <v>45000</v>
      </c>
      <c r="AZ129" s="199"/>
      <c r="BA129" s="200"/>
      <c r="BB129" s="200">
        <v>0</v>
      </c>
      <c r="BC129" s="200"/>
      <c r="BD129" s="201">
        <f t="shared" si="39"/>
        <v>0</v>
      </c>
      <c r="BE129" s="162"/>
      <c r="BF129" s="197"/>
      <c r="BG129" s="197">
        <v>46350</v>
      </c>
      <c r="BI129" s="198">
        <f t="shared" si="40"/>
        <v>46350</v>
      </c>
      <c r="BJ129" s="199"/>
      <c r="BK129" s="200"/>
      <c r="BL129" s="200">
        <v>0</v>
      </c>
      <c r="BM129" s="200"/>
      <c r="BN129" s="201">
        <f t="shared" si="41"/>
        <v>0</v>
      </c>
      <c r="BO129" s="162"/>
    </row>
    <row r="130" spans="1:67" ht="12.25" hidden="1" customHeight="1">
      <c r="A130" s="202">
        <v>152</v>
      </c>
      <c r="B130" s="157" t="s">
        <v>274</v>
      </c>
      <c r="F130" s="159"/>
      <c r="G130" s="159"/>
      <c r="H130" s="197"/>
      <c r="I130" s="197">
        <v>0</v>
      </c>
      <c r="K130" s="198">
        <f t="shared" si="30"/>
        <v>0</v>
      </c>
      <c r="L130" s="199"/>
      <c r="M130" s="200"/>
      <c r="N130" s="200">
        <v>0</v>
      </c>
      <c r="O130" s="200"/>
      <c r="P130" s="201">
        <f t="shared" si="31"/>
        <v>0</v>
      </c>
      <c r="Q130" s="162"/>
      <c r="R130" s="197"/>
      <c r="S130" s="197">
        <v>0</v>
      </c>
      <c r="U130" s="198">
        <f t="shared" si="32"/>
        <v>0</v>
      </c>
      <c r="V130" s="199"/>
      <c r="W130" s="200"/>
      <c r="X130" s="200">
        <v>0</v>
      </c>
      <c r="Y130" s="200"/>
      <c r="Z130" s="201">
        <f t="shared" si="33"/>
        <v>0</v>
      </c>
      <c r="AA130" s="162"/>
      <c r="AB130" s="197"/>
      <c r="AC130" s="197">
        <v>0</v>
      </c>
      <c r="AE130" s="198">
        <f t="shared" si="34"/>
        <v>0</v>
      </c>
      <c r="AF130" s="199"/>
      <c r="AG130" s="200"/>
      <c r="AH130" s="200">
        <v>0</v>
      </c>
      <c r="AI130" s="200"/>
      <c r="AJ130" s="201">
        <f t="shared" si="35"/>
        <v>0</v>
      </c>
      <c r="AK130" s="162"/>
      <c r="AL130" s="197"/>
      <c r="AM130" s="197">
        <v>0</v>
      </c>
      <c r="AO130" s="198">
        <f t="shared" si="36"/>
        <v>0</v>
      </c>
      <c r="AP130" s="199"/>
      <c r="AQ130" s="200"/>
      <c r="AR130" s="200">
        <v>0</v>
      </c>
      <c r="AS130" s="200"/>
      <c r="AT130" s="201">
        <f t="shared" si="37"/>
        <v>0</v>
      </c>
      <c r="AU130" s="162"/>
      <c r="AV130" s="197"/>
      <c r="AW130" s="197">
        <v>0</v>
      </c>
      <c r="AY130" s="198">
        <f t="shared" si="38"/>
        <v>0</v>
      </c>
      <c r="AZ130" s="199"/>
      <c r="BA130" s="200"/>
      <c r="BB130" s="200">
        <v>0</v>
      </c>
      <c r="BC130" s="200"/>
      <c r="BD130" s="201">
        <f t="shared" si="39"/>
        <v>0</v>
      </c>
      <c r="BE130" s="162"/>
      <c r="BF130" s="197"/>
      <c r="BG130" s="197">
        <v>0</v>
      </c>
      <c r="BI130" s="198">
        <f t="shared" si="40"/>
        <v>0</v>
      </c>
      <c r="BJ130" s="199"/>
      <c r="BK130" s="200"/>
      <c r="BL130" s="200">
        <v>0</v>
      </c>
      <c r="BM130" s="200"/>
      <c r="BN130" s="201">
        <f t="shared" si="41"/>
        <v>0</v>
      </c>
      <c r="BO130" s="162"/>
    </row>
    <row r="131" spans="1:67" ht="12.25" hidden="1" customHeight="1">
      <c r="A131" s="202">
        <v>153</v>
      </c>
      <c r="B131" s="157" t="s">
        <v>275</v>
      </c>
      <c r="F131" s="159"/>
      <c r="G131" s="159"/>
      <c r="H131" s="197"/>
      <c r="I131" s="197">
        <v>0</v>
      </c>
      <c r="K131" s="198">
        <f t="shared" si="30"/>
        <v>0</v>
      </c>
      <c r="L131" s="199"/>
      <c r="M131" s="200"/>
      <c r="N131" s="200">
        <v>0</v>
      </c>
      <c r="O131" s="200"/>
      <c r="P131" s="201">
        <f t="shared" si="31"/>
        <v>0</v>
      </c>
      <c r="Q131" s="162"/>
      <c r="R131" s="197"/>
      <c r="S131" s="197">
        <v>0</v>
      </c>
      <c r="U131" s="198">
        <f t="shared" si="32"/>
        <v>0</v>
      </c>
      <c r="V131" s="199"/>
      <c r="W131" s="200"/>
      <c r="X131" s="200">
        <v>0</v>
      </c>
      <c r="Y131" s="200"/>
      <c r="Z131" s="201">
        <f t="shared" si="33"/>
        <v>0</v>
      </c>
      <c r="AA131" s="162"/>
      <c r="AB131" s="197"/>
      <c r="AC131" s="197">
        <v>0</v>
      </c>
      <c r="AE131" s="198">
        <f t="shared" si="34"/>
        <v>0</v>
      </c>
      <c r="AF131" s="199"/>
      <c r="AG131" s="200"/>
      <c r="AH131" s="200">
        <v>0</v>
      </c>
      <c r="AI131" s="200"/>
      <c r="AJ131" s="201">
        <f t="shared" si="35"/>
        <v>0</v>
      </c>
      <c r="AK131" s="162"/>
      <c r="AL131" s="197"/>
      <c r="AM131" s="197">
        <v>0</v>
      </c>
      <c r="AO131" s="198">
        <f t="shared" si="36"/>
        <v>0</v>
      </c>
      <c r="AP131" s="199"/>
      <c r="AQ131" s="200"/>
      <c r="AR131" s="200">
        <v>0</v>
      </c>
      <c r="AS131" s="200"/>
      <c r="AT131" s="201">
        <f t="shared" si="37"/>
        <v>0</v>
      </c>
      <c r="AU131" s="162"/>
      <c r="AV131" s="197"/>
      <c r="AW131" s="197">
        <v>0</v>
      </c>
      <c r="AY131" s="198">
        <f t="shared" si="38"/>
        <v>0</v>
      </c>
      <c r="AZ131" s="199"/>
      <c r="BA131" s="200"/>
      <c r="BB131" s="200">
        <v>0</v>
      </c>
      <c r="BC131" s="200"/>
      <c r="BD131" s="201">
        <f t="shared" si="39"/>
        <v>0</v>
      </c>
      <c r="BE131" s="162"/>
      <c r="BF131" s="197"/>
      <c r="BG131" s="197">
        <v>0</v>
      </c>
      <c r="BI131" s="198">
        <f t="shared" si="40"/>
        <v>0</v>
      </c>
      <c r="BJ131" s="199"/>
      <c r="BK131" s="200"/>
      <c r="BL131" s="200">
        <v>0</v>
      </c>
      <c r="BM131" s="200"/>
      <c r="BN131" s="201">
        <f t="shared" si="41"/>
        <v>0</v>
      </c>
      <c r="BO131" s="162"/>
    </row>
    <row r="132" spans="1:67" ht="12.25" hidden="1" customHeight="1">
      <c r="A132" s="202">
        <v>154</v>
      </c>
      <c r="B132" s="157" t="s">
        <v>276</v>
      </c>
      <c r="F132" s="159"/>
      <c r="G132" s="159"/>
      <c r="H132" s="197"/>
      <c r="I132" s="197">
        <v>0</v>
      </c>
      <c r="K132" s="198">
        <f t="shared" si="30"/>
        <v>0</v>
      </c>
      <c r="L132" s="199"/>
      <c r="M132" s="200"/>
      <c r="N132" s="200">
        <v>0</v>
      </c>
      <c r="O132" s="200"/>
      <c r="P132" s="201">
        <f t="shared" si="31"/>
        <v>0</v>
      </c>
      <c r="Q132" s="162"/>
      <c r="R132" s="197"/>
      <c r="S132" s="197">
        <v>0</v>
      </c>
      <c r="U132" s="198">
        <f t="shared" si="32"/>
        <v>0</v>
      </c>
      <c r="V132" s="199"/>
      <c r="W132" s="200"/>
      <c r="X132" s="200">
        <v>0</v>
      </c>
      <c r="Y132" s="200"/>
      <c r="Z132" s="201">
        <f t="shared" si="33"/>
        <v>0</v>
      </c>
      <c r="AA132" s="162"/>
      <c r="AB132" s="197"/>
      <c r="AC132" s="197">
        <v>0</v>
      </c>
      <c r="AE132" s="198">
        <f t="shared" si="34"/>
        <v>0</v>
      </c>
      <c r="AF132" s="199"/>
      <c r="AG132" s="200"/>
      <c r="AH132" s="200">
        <v>0</v>
      </c>
      <c r="AI132" s="200"/>
      <c r="AJ132" s="201">
        <f t="shared" si="35"/>
        <v>0</v>
      </c>
      <c r="AK132" s="162"/>
      <c r="AL132" s="197"/>
      <c r="AM132" s="197">
        <v>0</v>
      </c>
      <c r="AO132" s="198">
        <f t="shared" si="36"/>
        <v>0</v>
      </c>
      <c r="AP132" s="199"/>
      <c r="AQ132" s="200"/>
      <c r="AR132" s="200">
        <v>0</v>
      </c>
      <c r="AS132" s="200"/>
      <c r="AT132" s="201">
        <f t="shared" si="37"/>
        <v>0</v>
      </c>
      <c r="AU132" s="162"/>
      <c r="AV132" s="197"/>
      <c r="AW132" s="197">
        <v>0</v>
      </c>
      <c r="AY132" s="198">
        <f t="shared" si="38"/>
        <v>0</v>
      </c>
      <c r="AZ132" s="199"/>
      <c r="BA132" s="200"/>
      <c r="BB132" s="200">
        <v>0</v>
      </c>
      <c r="BC132" s="200"/>
      <c r="BD132" s="201">
        <f t="shared" si="39"/>
        <v>0</v>
      </c>
      <c r="BE132" s="162"/>
      <c r="BF132" s="197"/>
      <c r="BG132" s="197">
        <v>0</v>
      </c>
      <c r="BI132" s="198">
        <f t="shared" si="40"/>
        <v>0</v>
      </c>
      <c r="BJ132" s="199"/>
      <c r="BK132" s="200"/>
      <c r="BL132" s="200">
        <v>0</v>
      </c>
      <c r="BM132" s="200"/>
      <c r="BN132" s="201">
        <f t="shared" si="41"/>
        <v>0</v>
      </c>
      <c r="BO132" s="162"/>
    </row>
    <row r="133" spans="1:67" ht="12.25" hidden="1" customHeight="1">
      <c r="A133" s="202">
        <v>155</v>
      </c>
      <c r="B133" s="157" t="s">
        <v>277</v>
      </c>
      <c r="F133" s="159"/>
      <c r="G133" s="159"/>
      <c r="H133" s="197"/>
      <c r="I133" s="197">
        <v>0</v>
      </c>
      <c r="K133" s="198">
        <f t="shared" si="30"/>
        <v>0</v>
      </c>
      <c r="L133" s="199"/>
      <c r="M133" s="200"/>
      <c r="N133" s="200">
        <v>0</v>
      </c>
      <c r="O133" s="200"/>
      <c r="P133" s="201">
        <f t="shared" si="31"/>
        <v>0</v>
      </c>
      <c r="Q133" s="162"/>
      <c r="R133" s="197"/>
      <c r="S133" s="197">
        <v>0</v>
      </c>
      <c r="U133" s="198">
        <f t="shared" si="32"/>
        <v>0</v>
      </c>
      <c r="V133" s="199"/>
      <c r="W133" s="200"/>
      <c r="X133" s="200">
        <v>0</v>
      </c>
      <c r="Y133" s="200"/>
      <c r="Z133" s="201">
        <f t="shared" si="33"/>
        <v>0</v>
      </c>
      <c r="AA133" s="162"/>
      <c r="AB133" s="197"/>
      <c r="AC133" s="197">
        <v>0</v>
      </c>
      <c r="AE133" s="198">
        <f t="shared" si="34"/>
        <v>0</v>
      </c>
      <c r="AF133" s="199"/>
      <c r="AG133" s="200"/>
      <c r="AH133" s="200">
        <v>0</v>
      </c>
      <c r="AI133" s="200"/>
      <c r="AJ133" s="201">
        <f t="shared" si="35"/>
        <v>0</v>
      </c>
      <c r="AK133" s="162"/>
      <c r="AL133" s="197"/>
      <c r="AM133" s="197">
        <v>0</v>
      </c>
      <c r="AO133" s="198">
        <f t="shared" si="36"/>
        <v>0</v>
      </c>
      <c r="AP133" s="199"/>
      <c r="AQ133" s="200"/>
      <c r="AR133" s="200">
        <v>0</v>
      </c>
      <c r="AS133" s="200"/>
      <c r="AT133" s="201">
        <f t="shared" si="37"/>
        <v>0</v>
      </c>
      <c r="AU133" s="162"/>
      <c r="AV133" s="197"/>
      <c r="AW133" s="197">
        <v>0</v>
      </c>
      <c r="AY133" s="198">
        <f t="shared" si="38"/>
        <v>0</v>
      </c>
      <c r="AZ133" s="199"/>
      <c r="BA133" s="200"/>
      <c r="BB133" s="200">
        <v>0</v>
      </c>
      <c r="BC133" s="200"/>
      <c r="BD133" s="201">
        <f t="shared" si="39"/>
        <v>0</v>
      </c>
      <c r="BE133" s="162"/>
      <c r="BF133" s="197"/>
      <c r="BG133" s="197">
        <v>0</v>
      </c>
      <c r="BI133" s="198">
        <f t="shared" si="40"/>
        <v>0</v>
      </c>
      <c r="BJ133" s="199"/>
      <c r="BK133" s="200"/>
      <c r="BL133" s="200">
        <v>0</v>
      </c>
      <c r="BM133" s="200"/>
      <c r="BN133" s="201">
        <f t="shared" si="41"/>
        <v>0</v>
      </c>
      <c r="BO133" s="162"/>
    </row>
    <row r="134" spans="1:67" ht="12.25" hidden="1" customHeight="1">
      <c r="A134" s="202">
        <v>156</v>
      </c>
      <c r="B134" s="157" t="s">
        <v>278</v>
      </c>
      <c r="F134" s="159"/>
      <c r="G134" s="159"/>
      <c r="H134" s="197"/>
      <c r="I134" s="197">
        <v>0</v>
      </c>
      <c r="K134" s="198">
        <f t="shared" si="30"/>
        <v>0</v>
      </c>
      <c r="L134" s="199"/>
      <c r="M134" s="200"/>
      <c r="N134" s="200">
        <v>0</v>
      </c>
      <c r="O134" s="200"/>
      <c r="P134" s="201">
        <f t="shared" si="31"/>
        <v>0</v>
      </c>
      <c r="Q134" s="162"/>
      <c r="R134" s="197"/>
      <c r="S134" s="197">
        <v>0</v>
      </c>
      <c r="U134" s="198">
        <f t="shared" si="32"/>
        <v>0</v>
      </c>
      <c r="V134" s="199"/>
      <c r="W134" s="200"/>
      <c r="X134" s="200">
        <v>0</v>
      </c>
      <c r="Y134" s="200"/>
      <c r="Z134" s="201">
        <f t="shared" si="33"/>
        <v>0</v>
      </c>
      <c r="AA134" s="162"/>
      <c r="AB134" s="197"/>
      <c r="AC134" s="197">
        <v>0</v>
      </c>
      <c r="AE134" s="198">
        <f t="shared" si="34"/>
        <v>0</v>
      </c>
      <c r="AF134" s="199"/>
      <c r="AG134" s="200"/>
      <c r="AH134" s="200">
        <v>0</v>
      </c>
      <c r="AI134" s="200"/>
      <c r="AJ134" s="201">
        <f t="shared" si="35"/>
        <v>0</v>
      </c>
      <c r="AK134" s="162"/>
      <c r="AL134" s="197"/>
      <c r="AM134" s="197">
        <v>0</v>
      </c>
      <c r="AO134" s="198">
        <f t="shared" si="36"/>
        <v>0</v>
      </c>
      <c r="AP134" s="199"/>
      <c r="AQ134" s="200"/>
      <c r="AR134" s="200">
        <v>0</v>
      </c>
      <c r="AS134" s="200"/>
      <c r="AT134" s="201">
        <f t="shared" si="37"/>
        <v>0</v>
      </c>
      <c r="AU134" s="162"/>
      <c r="AV134" s="197"/>
      <c r="AW134" s="197">
        <v>0</v>
      </c>
      <c r="AY134" s="198">
        <f t="shared" si="38"/>
        <v>0</v>
      </c>
      <c r="AZ134" s="199"/>
      <c r="BA134" s="200"/>
      <c r="BB134" s="200">
        <v>0</v>
      </c>
      <c r="BC134" s="200"/>
      <c r="BD134" s="201">
        <f t="shared" si="39"/>
        <v>0</v>
      </c>
      <c r="BE134" s="162"/>
      <c r="BF134" s="197"/>
      <c r="BG134" s="197">
        <v>0</v>
      </c>
      <c r="BI134" s="198">
        <f t="shared" si="40"/>
        <v>0</v>
      </c>
      <c r="BJ134" s="199"/>
      <c r="BK134" s="200"/>
      <c r="BL134" s="200">
        <v>0</v>
      </c>
      <c r="BM134" s="200"/>
      <c r="BN134" s="201">
        <f t="shared" si="41"/>
        <v>0</v>
      </c>
      <c r="BO134" s="162"/>
    </row>
    <row r="135" spans="1:67" ht="12.25" hidden="1" customHeight="1">
      <c r="A135" s="202">
        <v>157</v>
      </c>
      <c r="B135" s="157" t="s">
        <v>279</v>
      </c>
      <c r="F135" s="159"/>
      <c r="G135" s="159"/>
      <c r="H135" s="197"/>
      <c r="I135" s="197">
        <v>0</v>
      </c>
      <c r="K135" s="198">
        <f t="shared" si="30"/>
        <v>0</v>
      </c>
      <c r="L135" s="199"/>
      <c r="M135" s="200"/>
      <c r="N135" s="200">
        <v>0</v>
      </c>
      <c r="O135" s="200"/>
      <c r="P135" s="201">
        <f t="shared" si="31"/>
        <v>0</v>
      </c>
      <c r="Q135" s="162"/>
      <c r="R135" s="197"/>
      <c r="S135" s="197">
        <v>0</v>
      </c>
      <c r="U135" s="198">
        <f t="shared" si="32"/>
        <v>0</v>
      </c>
      <c r="V135" s="199"/>
      <c r="W135" s="200"/>
      <c r="X135" s="200">
        <v>0</v>
      </c>
      <c r="Y135" s="200"/>
      <c r="Z135" s="201">
        <f t="shared" si="33"/>
        <v>0</v>
      </c>
      <c r="AA135" s="162"/>
      <c r="AB135" s="197"/>
      <c r="AC135" s="197">
        <v>0</v>
      </c>
      <c r="AE135" s="198">
        <f t="shared" si="34"/>
        <v>0</v>
      </c>
      <c r="AF135" s="199"/>
      <c r="AG135" s="200"/>
      <c r="AH135" s="200">
        <v>0</v>
      </c>
      <c r="AI135" s="200"/>
      <c r="AJ135" s="201">
        <f t="shared" si="35"/>
        <v>0</v>
      </c>
      <c r="AK135" s="162"/>
      <c r="AL135" s="197"/>
      <c r="AM135" s="197">
        <v>0</v>
      </c>
      <c r="AO135" s="198">
        <f t="shared" si="36"/>
        <v>0</v>
      </c>
      <c r="AP135" s="199"/>
      <c r="AQ135" s="200"/>
      <c r="AR135" s="200">
        <v>0</v>
      </c>
      <c r="AS135" s="200"/>
      <c r="AT135" s="201">
        <f t="shared" si="37"/>
        <v>0</v>
      </c>
      <c r="AU135" s="162"/>
      <c r="AV135" s="197"/>
      <c r="AW135" s="197">
        <v>0</v>
      </c>
      <c r="AY135" s="198">
        <f t="shared" si="38"/>
        <v>0</v>
      </c>
      <c r="AZ135" s="199"/>
      <c r="BA135" s="200"/>
      <c r="BB135" s="200">
        <v>0</v>
      </c>
      <c r="BC135" s="200"/>
      <c r="BD135" s="201">
        <f t="shared" si="39"/>
        <v>0</v>
      </c>
      <c r="BE135" s="162"/>
      <c r="BF135" s="197"/>
      <c r="BG135" s="197">
        <v>0</v>
      </c>
      <c r="BI135" s="198">
        <f t="shared" si="40"/>
        <v>0</v>
      </c>
      <c r="BJ135" s="199"/>
      <c r="BK135" s="200"/>
      <c r="BL135" s="200">
        <v>0</v>
      </c>
      <c r="BM135" s="200"/>
      <c r="BN135" s="201">
        <f t="shared" si="41"/>
        <v>0</v>
      </c>
      <c r="BO135" s="162"/>
    </row>
    <row r="136" spans="1:67" ht="12.25" hidden="1" customHeight="1">
      <c r="A136" s="202">
        <v>160</v>
      </c>
      <c r="B136" s="157" t="s">
        <v>280</v>
      </c>
      <c r="F136" s="159"/>
      <c r="G136" s="159"/>
      <c r="H136" s="197"/>
      <c r="I136" s="197">
        <v>0</v>
      </c>
      <c r="K136" s="198">
        <f t="shared" si="30"/>
        <v>0</v>
      </c>
      <c r="L136" s="199"/>
      <c r="M136" s="200"/>
      <c r="N136" s="200">
        <v>0</v>
      </c>
      <c r="O136" s="200"/>
      <c r="P136" s="201">
        <f t="shared" si="31"/>
        <v>0</v>
      </c>
      <c r="Q136" s="162"/>
      <c r="R136" s="197"/>
      <c r="S136" s="197">
        <v>0</v>
      </c>
      <c r="U136" s="198">
        <f t="shared" si="32"/>
        <v>0</v>
      </c>
      <c r="V136" s="199"/>
      <c r="W136" s="200"/>
      <c r="X136" s="200">
        <v>0</v>
      </c>
      <c r="Y136" s="200"/>
      <c r="Z136" s="201">
        <f t="shared" si="33"/>
        <v>0</v>
      </c>
      <c r="AA136" s="162"/>
      <c r="AB136" s="197"/>
      <c r="AC136" s="197">
        <v>0</v>
      </c>
      <c r="AE136" s="198">
        <f t="shared" si="34"/>
        <v>0</v>
      </c>
      <c r="AF136" s="199"/>
      <c r="AG136" s="200"/>
      <c r="AH136" s="200">
        <v>0</v>
      </c>
      <c r="AI136" s="200"/>
      <c r="AJ136" s="201">
        <f t="shared" si="35"/>
        <v>0</v>
      </c>
      <c r="AK136" s="162"/>
      <c r="AL136" s="197"/>
      <c r="AM136" s="197">
        <v>0</v>
      </c>
      <c r="AO136" s="198">
        <f t="shared" si="36"/>
        <v>0</v>
      </c>
      <c r="AP136" s="199"/>
      <c r="AQ136" s="200"/>
      <c r="AR136" s="200">
        <v>0</v>
      </c>
      <c r="AS136" s="200"/>
      <c r="AT136" s="201">
        <f t="shared" si="37"/>
        <v>0</v>
      </c>
      <c r="AU136" s="162"/>
      <c r="AV136" s="197"/>
      <c r="AW136" s="197">
        <v>0</v>
      </c>
      <c r="AY136" s="198">
        <f t="shared" si="38"/>
        <v>0</v>
      </c>
      <c r="AZ136" s="199"/>
      <c r="BA136" s="200"/>
      <c r="BB136" s="200">
        <v>0</v>
      </c>
      <c r="BC136" s="200"/>
      <c r="BD136" s="201">
        <f t="shared" si="39"/>
        <v>0</v>
      </c>
      <c r="BE136" s="162"/>
      <c r="BF136" s="197"/>
      <c r="BG136" s="197">
        <v>0</v>
      </c>
      <c r="BI136" s="198">
        <f t="shared" si="40"/>
        <v>0</v>
      </c>
      <c r="BJ136" s="199"/>
      <c r="BK136" s="200"/>
      <c r="BL136" s="200">
        <v>0</v>
      </c>
      <c r="BM136" s="200"/>
      <c r="BN136" s="201">
        <f t="shared" si="41"/>
        <v>0</v>
      </c>
      <c r="BO136" s="162"/>
    </row>
    <row r="137" spans="1:67" ht="12.25" hidden="1" customHeight="1">
      <c r="A137" s="202">
        <v>161</v>
      </c>
      <c r="B137" s="157" t="s">
        <v>281</v>
      </c>
      <c r="F137" s="159"/>
      <c r="G137" s="159"/>
      <c r="H137" s="197"/>
      <c r="I137" s="197">
        <v>0</v>
      </c>
      <c r="K137" s="198">
        <f t="shared" si="30"/>
        <v>0</v>
      </c>
      <c r="L137" s="199"/>
      <c r="M137" s="200"/>
      <c r="N137" s="200">
        <v>0</v>
      </c>
      <c r="O137" s="200"/>
      <c r="P137" s="201">
        <f t="shared" si="31"/>
        <v>0</v>
      </c>
      <c r="Q137" s="162"/>
      <c r="R137" s="197"/>
      <c r="S137" s="197">
        <v>0</v>
      </c>
      <c r="U137" s="198">
        <f t="shared" si="32"/>
        <v>0</v>
      </c>
      <c r="V137" s="199"/>
      <c r="W137" s="200"/>
      <c r="X137" s="200">
        <v>0</v>
      </c>
      <c r="Y137" s="200"/>
      <c r="Z137" s="201">
        <f t="shared" si="33"/>
        <v>0</v>
      </c>
      <c r="AA137" s="162"/>
      <c r="AB137" s="197"/>
      <c r="AC137" s="197">
        <v>0</v>
      </c>
      <c r="AE137" s="198">
        <f t="shared" si="34"/>
        <v>0</v>
      </c>
      <c r="AF137" s="199"/>
      <c r="AG137" s="200"/>
      <c r="AH137" s="200">
        <v>0</v>
      </c>
      <c r="AI137" s="200"/>
      <c r="AJ137" s="201">
        <f t="shared" si="35"/>
        <v>0</v>
      </c>
      <c r="AK137" s="162"/>
      <c r="AL137" s="197"/>
      <c r="AM137" s="197">
        <v>0</v>
      </c>
      <c r="AO137" s="198">
        <f t="shared" si="36"/>
        <v>0</v>
      </c>
      <c r="AP137" s="199"/>
      <c r="AQ137" s="200"/>
      <c r="AR137" s="200">
        <v>0</v>
      </c>
      <c r="AS137" s="200"/>
      <c r="AT137" s="201">
        <f t="shared" si="37"/>
        <v>0</v>
      </c>
      <c r="AU137" s="162"/>
      <c r="AV137" s="197"/>
      <c r="AW137" s="197">
        <v>0</v>
      </c>
      <c r="AY137" s="198">
        <f t="shared" si="38"/>
        <v>0</v>
      </c>
      <c r="AZ137" s="199"/>
      <c r="BA137" s="200"/>
      <c r="BB137" s="200">
        <v>0</v>
      </c>
      <c r="BC137" s="200"/>
      <c r="BD137" s="201">
        <f t="shared" si="39"/>
        <v>0</v>
      </c>
      <c r="BE137" s="162"/>
      <c r="BF137" s="197"/>
      <c r="BG137" s="197">
        <v>0</v>
      </c>
      <c r="BI137" s="198">
        <f t="shared" si="40"/>
        <v>0</v>
      </c>
      <c r="BJ137" s="199"/>
      <c r="BK137" s="200"/>
      <c r="BL137" s="200">
        <v>0</v>
      </c>
      <c r="BM137" s="200"/>
      <c r="BN137" s="201">
        <f t="shared" si="41"/>
        <v>0</v>
      </c>
      <c r="BO137" s="162"/>
    </row>
    <row r="138" spans="1:67" ht="12.25" hidden="1" customHeight="1">
      <c r="A138" s="202">
        <v>162</v>
      </c>
      <c r="B138" s="157" t="s">
        <v>282</v>
      </c>
      <c r="F138" s="159"/>
      <c r="G138" s="159"/>
      <c r="H138" s="197"/>
      <c r="I138" s="197">
        <v>0</v>
      </c>
      <c r="K138" s="198">
        <f t="shared" si="30"/>
        <v>0</v>
      </c>
      <c r="L138" s="199"/>
      <c r="M138" s="200"/>
      <c r="N138" s="200">
        <v>0</v>
      </c>
      <c r="O138" s="200"/>
      <c r="P138" s="201">
        <f t="shared" si="31"/>
        <v>0</v>
      </c>
      <c r="Q138" s="162"/>
      <c r="R138" s="197"/>
      <c r="S138" s="197">
        <v>0</v>
      </c>
      <c r="U138" s="198">
        <f t="shared" si="32"/>
        <v>0</v>
      </c>
      <c r="V138" s="199"/>
      <c r="W138" s="200"/>
      <c r="X138" s="200">
        <v>0</v>
      </c>
      <c r="Y138" s="200"/>
      <c r="Z138" s="201">
        <f t="shared" si="33"/>
        <v>0</v>
      </c>
      <c r="AA138" s="162"/>
      <c r="AB138" s="197"/>
      <c r="AC138" s="197">
        <v>0</v>
      </c>
      <c r="AE138" s="198">
        <f t="shared" si="34"/>
        <v>0</v>
      </c>
      <c r="AF138" s="199"/>
      <c r="AG138" s="200"/>
      <c r="AH138" s="200">
        <v>0</v>
      </c>
      <c r="AI138" s="200"/>
      <c r="AJ138" s="201">
        <f t="shared" si="35"/>
        <v>0</v>
      </c>
      <c r="AK138" s="162"/>
      <c r="AL138" s="197"/>
      <c r="AM138" s="197">
        <v>0</v>
      </c>
      <c r="AO138" s="198">
        <f t="shared" si="36"/>
        <v>0</v>
      </c>
      <c r="AP138" s="199"/>
      <c r="AQ138" s="200"/>
      <c r="AR138" s="200">
        <v>0</v>
      </c>
      <c r="AS138" s="200"/>
      <c r="AT138" s="201">
        <f t="shared" si="37"/>
        <v>0</v>
      </c>
      <c r="AU138" s="162"/>
      <c r="AV138" s="197"/>
      <c r="AW138" s="197">
        <v>0</v>
      </c>
      <c r="AY138" s="198">
        <f t="shared" si="38"/>
        <v>0</v>
      </c>
      <c r="AZ138" s="199"/>
      <c r="BA138" s="200"/>
      <c r="BB138" s="200">
        <v>0</v>
      </c>
      <c r="BC138" s="200"/>
      <c r="BD138" s="201">
        <f t="shared" si="39"/>
        <v>0</v>
      </c>
      <c r="BE138" s="162"/>
      <c r="BF138" s="197"/>
      <c r="BG138" s="197">
        <v>0</v>
      </c>
      <c r="BI138" s="198">
        <f t="shared" si="40"/>
        <v>0</v>
      </c>
      <c r="BJ138" s="199"/>
      <c r="BK138" s="200"/>
      <c r="BL138" s="200">
        <v>0</v>
      </c>
      <c r="BM138" s="200"/>
      <c r="BN138" s="201">
        <f t="shared" si="41"/>
        <v>0</v>
      </c>
      <c r="BO138" s="162"/>
    </row>
    <row r="139" spans="1:67" ht="12.25" hidden="1" customHeight="1">
      <c r="A139" s="202">
        <v>163</v>
      </c>
      <c r="B139" s="157" t="s">
        <v>283</v>
      </c>
      <c r="F139" s="159"/>
      <c r="G139" s="159"/>
      <c r="H139" s="197"/>
      <c r="I139" s="197">
        <v>0</v>
      </c>
      <c r="K139" s="198">
        <f t="shared" si="30"/>
        <v>0</v>
      </c>
      <c r="L139" s="199"/>
      <c r="M139" s="200"/>
      <c r="N139" s="200">
        <v>0</v>
      </c>
      <c r="O139" s="200"/>
      <c r="P139" s="201">
        <f t="shared" si="31"/>
        <v>0</v>
      </c>
      <c r="Q139" s="162"/>
      <c r="R139" s="197"/>
      <c r="S139" s="197">
        <v>0</v>
      </c>
      <c r="U139" s="198">
        <f t="shared" si="32"/>
        <v>0</v>
      </c>
      <c r="V139" s="199"/>
      <c r="W139" s="200"/>
      <c r="X139" s="200">
        <v>0</v>
      </c>
      <c r="Y139" s="200"/>
      <c r="Z139" s="201">
        <f t="shared" si="33"/>
        <v>0</v>
      </c>
      <c r="AA139" s="162"/>
      <c r="AB139" s="197"/>
      <c r="AC139" s="197">
        <v>0</v>
      </c>
      <c r="AE139" s="198">
        <f t="shared" si="34"/>
        <v>0</v>
      </c>
      <c r="AF139" s="199"/>
      <c r="AG139" s="200"/>
      <c r="AH139" s="200">
        <v>0</v>
      </c>
      <c r="AI139" s="200"/>
      <c r="AJ139" s="201">
        <f t="shared" si="35"/>
        <v>0</v>
      </c>
      <c r="AK139" s="162"/>
      <c r="AL139" s="197"/>
      <c r="AM139" s="197">
        <v>0</v>
      </c>
      <c r="AO139" s="198">
        <f t="shared" si="36"/>
        <v>0</v>
      </c>
      <c r="AP139" s="199"/>
      <c r="AQ139" s="200"/>
      <c r="AR139" s="200">
        <v>0</v>
      </c>
      <c r="AS139" s="200"/>
      <c r="AT139" s="201">
        <f t="shared" si="37"/>
        <v>0</v>
      </c>
      <c r="AU139" s="162"/>
      <c r="AV139" s="197"/>
      <c r="AW139" s="197">
        <v>0</v>
      </c>
      <c r="AY139" s="198">
        <f t="shared" si="38"/>
        <v>0</v>
      </c>
      <c r="AZ139" s="199"/>
      <c r="BA139" s="200"/>
      <c r="BB139" s="200">
        <v>0</v>
      </c>
      <c r="BC139" s="200"/>
      <c r="BD139" s="201">
        <f t="shared" si="39"/>
        <v>0</v>
      </c>
      <c r="BE139" s="162"/>
      <c r="BF139" s="197"/>
      <c r="BG139" s="197">
        <v>0</v>
      </c>
      <c r="BI139" s="198">
        <f t="shared" si="40"/>
        <v>0</v>
      </c>
      <c r="BJ139" s="199"/>
      <c r="BK139" s="200"/>
      <c r="BL139" s="200">
        <v>0</v>
      </c>
      <c r="BM139" s="200"/>
      <c r="BN139" s="201">
        <f t="shared" si="41"/>
        <v>0</v>
      </c>
      <c r="BO139" s="162"/>
    </row>
    <row r="140" spans="1:67" ht="12.25" hidden="1" customHeight="1">
      <c r="A140" s="202">
        <v>164</v>
      </c>
      <c r="B140" s="157" t="s">
        <v>284</v>
      </c>
      <c r="F140" s="159"/>
      <c r="G140" s="159"/>
      <c r="H140" s="197"/>
      <c r="I140" s="197">
        <v>0</v>
      </c>
      <c r="K140" s="198">
        <f t="shared" si="30"/>
        <v>0</v>
      </c>
      <c r="L140" s="199"/>
      <c r="M140" s="200"/>
      <c r="N140" s="200">
        <v>0</v>
      </c>
      <c r="O140" s="200"/>
      <c r="P140" s="201">
        <f t="shared" si="31"/>
        <v>0</v>
      </c>
      <c r="Q140" s="162"/>
      <c r="R140" s="197"/>
      <c r="S140" s="197">
        <v>0</v>
      </c>
      <c r="U140" s="198">
        <f t="shared" si="32"/>
        <v>0</v>
      </c>
      <c r="V140" s="199"/>
      <c r="W140" s="200"/>
      <c r="X140" s="200">
        <v>0</v>
      </c>
      <c r="Y140" s="200"/>
      <c r="Z140" s="201">
        <f t="shared" si="33"/>
        <v>0</v>
      </c>
      <c r="AA140" s="162"/>
      <c r="AB140" s="197"/>
      <c r="AC140" s="197">
        <v>0</v>
      </c>
      <c r="AE140" s="198">
        <f t="shared" si="34"/>
        <v>0</v>
      </c>
      <c r="AF140" s="199"/>
      <c r="AG140" s="200"/>
      <c r="AH140" s="200">
        <v>0</v>
      </c>
      <c r="AI140" s="200"/>
      <c r="AJ140" s="201">
        <f t="shared" si="35"/>
        <v>0</v>
      </c>
      <c r="AK140" s="162"/>
      <c r="AL140" s="197"/>
      <c r="AM140" s="197">
        <v>0</v>
      </c>
      <c r="AO140" s="198">
        <f t="shared" si="36"/>
        <v>0</v>
      </c>
      <c r="AP140" s="199"/>
      <c r="AQ140" s="200"/>
      <c r="AR140" s="200">
        <v>0</v>
      </c>
      <c r="AS140" s="200"/>
      <c r="AT140" s="201">
        <f t="shared" si="37"/>
        <v>0</v>
      </c>
      <c r="AU140" s="162"/>
      <c r="AV140" s="197"/>
      <c r="AW140" s="197">
        <v>0</v>
      </c>
      <c r="AY140" s="198">
        <f t="shared" si="38"/>
        <v>0</v>
      </c>
      <c r="AZ140" s="199"/>
      <c r="BA140" s="200"/>
      <c r="BB140" s="200">
        <v>0</v>
      </c>
      <c r="BC140" s="200"/>
      <c r="BD140" s="201">
        <f t="shared" si="39"/>
        <v>0</v>
      </c>
      <c r="BE140" s="162"/>
      <c r="BF140" s="197"/>
      <c r="BG140" s="197">
        <v>0</v>
      </c>
      <c r="BI140" s="198">
        <f t="shared" si="40"/>
        <v>0</v>
      </c>
      <c r="BJ140" s="199"/>
      <c r="BK140" s="200"/>
      <c r="BL140" s="200">
        <v>0</v>
      </c>
      <c r="BM140" s="200"/>
      <c r="BN140" s="201">
        <f t="shared" si="41"/>
        <v>0</v>
      </c>
      <c r="BO140" s="162"/>
    </row>
    <row r="141" spans="1:67" ht="12.25" hidden="1" customHeight="1">
      <c r="A141" s="202">
        <v>165</v>
      </c>
      <c r="B141" s="157" t="s">
        <v>285</v>
      </c>
      <c r="F141" s="159"/>
      <c r="G141" s="159"/>
      <c r="H141" s="197"/>
      <c r="I141" s="197">
        <v>0</v>
      </c>
      <c r="K141" s="198">
        <f t="shared" si="30"/>
        <v>0</v>
      </c>
      <c r="L141" s="199"/>
      <c r="M141" s="200"/>
      <c r="N141" s="200">
        <v>0</v>
      </c>
      <c r="O141" s="200"/>
      <c r="P141" s="201">
        <f t="shared" si="31"/>
        <v>0</v>
      </c>
      <c r="Q141" s="162"/>
      <c r="R141" s="197"/>
      <c r="S141" s="197">
        <v>0</v>
      </c>
      <c r="U141" s="198">
        <f t="shared" si="32"/>
        <v>0</v>
      </c>
      <c r="V141" s="199"/>
      <c r="W141" s="200"/>
      <c r="X141" s="200">
        <v>0</v>
      </c>
      <c r="Y141" s="200"/>
      <c r="Z141" s="201">
        <f t="shared" si="33"/>
        <v>0</v>
      </c>
      <c r="AA141" s="162"/>
      <c r="AB141" s="197"/>
      <c r="AC141" s="197">
        <v>0</v>
      </c>
      <c r="AE141" s="198">
        <f t="shared" si="34"/>
        <v>0</v>
      </c>
      <c r="AF141" s="199"/>
      <c r="AG141" s="200"/>
      <c r="AH141" s="200">
        <v>0</v>
      </c>
      <c r="AI141" s="200"/>
      <c r="AJ141" s="201">
        <f t="shared" si="35"/>
        <v>0</v>
      </c>
      <c r="AK141" s="162"/>
      <c r="AL141" s="197"/>
      <c r="AM141" s="197">
        <v>0</v>
      </c>
      <c r="AO141" s="198">
        <f t="shared" si="36"/>
        <v>0</v>
      </c>
      <c r="AP141" s="199"/>
      <c r="AQ141" s="200"/>
      <c r="AR141" s="200">
        <v>0</v>
      </c>
      <c r="AS141" s="200"/>
      <c r="AT141" s="201">
        <f t="shared" si="37"/>
        <v>0</v>
      </c>
      <c r="AU141" s="162"/>
      <c r="AV141" s="197"/>
      <c r="AW141" s="197">
        <v>0</v>
      </c>
      <c r="AY141" s="198">
        <f t="shared" si="38"/>
        <v>0</v>
      </c>
      <c r="AZ141" s="199"/>
      <c r="BA141" s="200"/>
      <c r="BB141" s="200">
        <v>0</v>
      </c>
      <c r="BC141" s="200"/>
      <c r="BD141" s="201">
        <f t="shared" si="39"/>
        <v>0</v>
      </c>
      <c r="BE141" s="162"/>
      <c r="BF141" s="197"/>
      <c r="BG141" s="197">
        <v>0</v>
      </c>
      <c r="BI141" s="198">
        <f t="shared" si="40"/>
        <v>0</v>
      </c>
      <c r="BJ141" s="199"/>
      <c r="BK141" s="200"/>
      <c r="BL141" s="200">
        <v>0</v>
      </c>
      <c r="BM141" s="200"/>
      <c r="BN141" s="201">
        <f t="shared" si="41"/>
        <v>0</v>
      </c>
      <c r="BO141" s="162"/>
    </row>
    <row r="142" spans="1:67" ht="12.25" hidden="1" customHeight="1">
      <c r="A142" s="202">
        <v>166</v>
      </c>
      <c r="B142" s="157" t="s">
        <v>286</v>
      </c>
      <c r="F142" s="159"/>
      <c r="G142" s="159"/>
      <c r="H142" s="197"/>
      <c r="I142" s="197">
        <v>0</v>
      </c>
      <c r="K142" s="198">
        <f t="shared" si="30"/>
        <v>0</v>
      </c>
      <c r="L142" s="199"/>
      <c r="M142" s="200"/>
      <c r="N142" s="200">
        <v>0</v>
      </c>
      <c r="O142" s="200"/>
      <c r="P142" s="201">
        <f t="shared" si="31"/>
        <v>0</v>
      </c>
      <c r="Q142" s="162"/>
      <c r="R142" s="197"/>
      <c r="S142" s="197">
        <v>0</v>
      </c>
      <c r="U142" s="198">
        <f t="shared" si="32"/>
        <v>0</v>
      </c>
      <c r="V142" s="199"/>
      <c r="W142" s="200"/>
      <c r="X142" s="200">
        <v>0</v>
      </c>
      <c r="Y142" s="200"/>
      <c r="Z142" s="201">
        <f t="shared" si="33"/>
        <v>0</v>
      </c>
      <c r="AA142" s="162"/>
      <c r="AB142" s="197"/>
      <c r="AC142" s="197">
        <v>0</v>
      </c>
      <c r="AE142" s="198">
        <f t="shared" si="34"/>
        <v>0</v>
      </c>
      <c r="AF142" s="199"/>
      <c r="AG142" s="200"/>
      <c r="AH142" s="200">
        <v>0</v>
      </c>
      <c r="AI142" s="200"/>
      <c r="AJ142" s="201">
        <f t="shared" si="35"/>
        <v>0</v>
      </c>
      <c r="AK142" s="162"/>
      <c r="AL142" s="197"/>
      <c r="AM142" s="197">
        <v>0</v>
      </c>
      <c r="AO142" s="198">
        <f t="shared" si="36"/>
        <v>0</v>
      </c>
      <c r="AP142" s="199"/>
      <c r="AQ142" s="200"/>
      <c r="AR142" s="200">
        <v>0</v>
      </c>
      <c r="AS142" s="200"/>
      <c r="AT142" s="201">
        <f t="shared" si="37"/>
        <v>0</v>
      </c>
      <c r="AU142" s="162"/>
      <c r="AV142" s="197"/>
      <c r="AW142" s="197">
        <v>0</v>
      </c>
      <c r="AY142" s="198">
        <f t="shared" si="38"/>
        <v>0</v>
      </c>
      <c r="AZ142" s="199"/>
      <c r="BA142" s="200"/>
      <c r="BB142" s="200">
        <v>0</v>
      </c>
      <c r="BC142" s="200"/>
      <c r="BD142" s="201">
        <f t="shared" si="39"/>
        <v>0</v>
      </c>
      <c r="BE142" s="162"/>
      <c r="BF142" s="197"/>
      <c r="BG142" s="197">
        <v>0</v>
      </c>
      <c r="BI142" s="198">
        <f t="shared" si="40"/>
        <v>0</v>
      </c>
      <c r="BJ142" s="199"/>
      <c r="BK142" s="200"/>
      <c r="BL142" s="200">
        <v>0</v>
      </c>
      <c r="BM142" s="200"/>
      <c r="BN142" s="201">
        <f t="shared" si="41"/>
        <v>0</v>
      </c>
      <c r="BO142" s="162"/>
    </row>
    <row r="143" spans="1:67" ht="12.25" hidden="1" customHeight="1">
      <c r="A143" s="202">
        <v>167</v>
      </c>
      <c r="B143" s="157" t="s">
        <v>287</v>
      </c>
      <c r="F143" s="159"/>
      <c r="G143" s="159"/>
      <c r="H143" s="197"/>
      <c r="I143" s="197">
        <v>0</v>
      </c>
      <c r="K143" s="198">
        <f t="shared" si="30"/>
        <v>0</v>
      </c>
      <c r="L143" s="199"/>
      <c r="M143" s="200"/>
      <c r="N143" s="200">
        <v>0</v>
      </c>
      <c r="O143" s="200"/>
      <c r="P143" s="201">
        <f t="shared" si="31"/>
        <v>0</v>
      </c>
      <c r="Q143" s="162"/>
      <c r="R143" s="197"/>
      <c r="S143" s="197">
        <v>0</v>
      </c>
      <c r="U143" s="198">
        <f t="shared" si="32"/>
        <v>0</v>
      </c>
      <c r="V143" s="199"/>
      <c r="W143" s="200"/>
      <c r="X143" s="200">
        <v>0</v>
      </c>
      <c r="Y143" s="200"/>
      <c r="Z143" s="201">
        <f t="shared" si="33"/>
        <v>0</v>
      </c>
      <c r="AA143" s="162"/>
      <c r="AB143" s="197"/>
      <c r="AC143" s="197">
        <v>0</v>
      </c>
      <c r="AE143" s="198">
        <f t="shared" si="34"/>
        <v>0</v>
      </c>
      <c r="AF143" s="199"/>
      <c r="AG143" s="200"/>
      <c r="AH143" s="200">
        <v>0</v>
      </c>
      <c r="AI143" s="200"/>
      <c r="AJ143" s="201">
        <f t="shared" si="35"/>
        <v>0</v>
      </c>
      <c r="AK143" s="162"/>
      <c r="AL143" s="197"/>
      <c r="AM143" s="197">
        <v>0</v>
      </c>
      <c r="AO143" s="198">
        <f t="shared" si="36"/>
        <v>0</v>
      </c>
      <c r="AP143" s="199"/>
      <c r="AQ143" s="200"/>
      <c r="AR143" s="200">
        <v>0</v>
      </c>
      <c r="AS143" s="200"/>
      <c r="AT143" s="201">
        <f t="shared" si="37"/>
        <v>0</v>
      </c>
      <c r="AU143" s="162"/>
      <c r="AV143" s="197"/>
      <c r="AW143" s="197">
        <v>0</v>
      </c>
      <c r="AY143" s="198">
        <f t="shared" si="38"/>
        <v>0</v>
      </c>
      <c r="AZ143" s="199"/>
      <c r="BA143" s="200"/>
      <c r="BB143" s="200">
        <v>0</v>
      </c>
      <c r="BC143" s="200"/>
      <c r="BD143" s="201">
        <f t="shared" si="39"/>
        <v>0</v>
      </c>
      <c r="BE143" s="162"/>
      <c r="BF143" s="197"/>
      <c r="BG143" s="197">
        <v>0</v>
      </c>
      <c r="BI143" s="198">
        <f t="shared" si="40"/>
        <v>0</v>
      </c>
      <c r="BJ143" s="199"/>
      <c r="BK143" s="200"/>
      <c r="BL143" s="200">
        <v>0</v>
      </c>
      <c r="BM143" s="200"/>
      <c r="BN143" s="201">
        <f t="shared" si="41"/>
        <v>0</v>
      </c>
      <c r="BO143" s="162"/>
    </row>
    <row r="144" spans="1:67" ht="12.25" hidden="1" customHeight="1">
      <c r="A144" s="202">
        <v>199</v>
      </c>
      <c r="B144" s="157" t="s">
        <v>288</v>
      </c>
      <c r="F144" s="159"/>
      <c r="G144" s="159"/>
      <c r="H144" s="197"/>
      <c r="I144" s="197">
        <v>0</v>
      </c>
      <c r="K144" s="198">
        <f t="shared" si="30"/>
        <v>0</v>
      </c>
      <c r="L144" s="199"/>
      <c r="M144" s="200"/>
      <c r="N144" s="200">
        <v>0</v>
      </c>
      <c r="O144" s="200"/>
      <c r="P144" s="201">
        <f t="shared" si="31"/>
        <v>0</v>
      </c>
      <c r="Q144" s="162"/>
      <c r="R144" s="197"/>
      <c r="S144" s="197">
        <v>0</v>
      </c>
      <c r="U144" s="198">
        <f t="shared" si="32"/>
        <v>0</v>
      </c>
      <c r="V144" s="199"/>
      <c r="W144" s="200"/>
      <c r="X144" s="200">
        <v>0</v>
      </c>
      <c r="Y144" s="200"/>
      <c r="Z144" s="201">
        <f t="shared" si="33"/>
        <v>0</v>
      </c>
      <c r="AA144" s="162"/>
      <c r="AB144" s="197"/>
      <c r="AC144" s="197">
        <v>0</v>
      </c>
      <c r="AE144" s="198">
        <f t="shared" si="34"/>
        <v>0</v>
      </c>
      <c r="AF144" s="199"/>
      <c r="AG144" s="200"/>
      <c r="AH144" s="200">
        <v>0</v>
      </c>
      <c r="AI144" s="200"/>
      <c r="AJ144" s="201">
        <f t="shared" si="35"/>
        <v>0</v>
      </c>
      <c r="AK144" s="162"/>
      <c r="AL144" s="197"/>
      <c r="AM144" s="197">
        <v>0</v>
      </c>
      <c r="AO144" s="198">
        <f t="shared" si="36"/>
        <v>0</v>
      </c>
      <c r="AP144" s="199"/>
      <c r="AQ144" s="200"/>
      <c r="AR144" s="200">
        <v>0</v>
      </c>
      <c r="AS144" s="200"/>
      <c r="AT144" s="201">
        <f t="shared" si="37"/>
        <v>0</v>
      </c>
      <c r="AU144" s="162"/>
      <c r="AV144" s="197"/>
      <c r="AW144" s="197">
        <v>0</v>
      </c>
      <c r="AY144" s="198">
        <f t="shared" si="38"/>
        <v>0</v>
      </c>
      <c r="AZ144" s="199"/>
      <c r="BA144" s="200"/>
      <c r="BB144" s="200">
        <v>0</v>
      </c>
      <c r="BC144" s="200"/>
      <c r="BD144" s="201">
        <f t="shared" si="39"/>
        <v>0</v>
      </c>
      <c r="BE144" s="162"/>
      <c r="BF144" s="197"/>
      <c r="BG144" s="197">
        <v>0</v>
      </c>
      <c r="BI144" s="198">
        <f t="shared" si="40"/>
        <v>0</v>
      </c>
      <c r="BJ144" s="199"/>
      <c r="BK144" s="200"/>
      <c r="BL144" s="200">
        <v>0</v>
      </c>
      <c r="BM144" s="200"/>
      <c r="BN144" s="201">
        <f t="shared" si="41"/>
        <v>0</v>
      </c>
      <c r="BO144" s="162"/>
    </row>
    <row r="145" spans="1:67" ht="12.25" hidden="1" customHeight="1">
      <c r="A145" s="202"/>
      <c r="F145" s="159"/>
      <c r="G145" s="159"/>
      <c r="H145" s="197"/>
      <c r="I145" s="197"/>
      <c r="K145" s="198"/>
      <c r="L145" s="199"/>
      <c r="M145" s="200"/>
      <c r="N145" s="200"/>
      <c r="O145" s="200"/>
      <c r="P145" s="201"/>
      <c r="Q145" s="162"/>
      <c r="R145" s="197"/>
      <c r="S145" s="197"/>
      <c r="U145" s="198"/>
      <c r="V145" s="199"/>
      <c r="W145" s="200"/>
      <c r="X145" s="200"/>
      <c r="Y145" s="200"/>
      <c r="Z145" s="201"/>
      <c r="AA145" s="162"/>
      <c r="AB145" s="197"/>
      <c r="AC145" s="197"/>
      <c r="AE145" s="198"/>
      <c r="AF145" s="199"/>
      <c r="AG145" s="200"/>
      <c r="AH145" s="200"/>
      <c r="AI145" s="200"/>
      <c r="AJ145" s="201"/>
      <c r="AK145" s="162"/>
      <c r="AL145" s="197"/>
      <c r="AM145" s="197"/>
      <c r="AO145" s="198"/>
      <c r="AP145" s="199"/>
      <c r="AQ145" s="200"/>
      <c r="AR145" s="200"/>
      <c r="AS145" s="200"/>
      <c r="AT145" s="201"/>
      <c r="AU145" s="162"/>
      <c r="AV145" s="197"/>
      <c r="AW145" s="197"/>
      <c r="AY145" s="198"/>
      <c r="AZ145" s="199"/>
      <c r="BA145" s="200"/>
      <c r="BB145" s="200"/>
      <c r="BC145" s="200"/>
      <c r="BD145" s="201"/>
      <c r="BE145" s="162"/>
      <c r="BF145" s="197"/>
      <c r="BG145" s="197"/>
      <c r="BI145" s="198"/>
      <c r="BJ145" s="199"/>
      <c r="BK145" s="200"/>
      <c r="BL145" s="200"/>
      <c r="BM145" s="200"/>
      <c r="BN145" s="201"/>
      <c r="BO145" s="162"/>
    </row>
    <row r="146" spans="1:67" s="7" customFormat="1" ht="12.25" customHeight="1">
      <c r="A146" s="207" t="s">
        <v>60</v>
      </c>
      <c r="B146" s="154"/>
      <c r="C146" s="154"/>
      <c r="D146" s="154"/>
      <c r="E146" s="154"/>
      <c r="F146" s="152"/>
      <c r="G146" s="256"/>
      <c r="H146" s="186">
        <f>SUM(H88:H145)</f>
        <v>0</v>
      </c>
      <c r="I146" s="186">
        <f>SUM(I88:I145)</f>
        <v>194059.13978494628</v>
      </c>
      <c r="J146" s="154"/>
      <c r="K146" s="187">
        <f>SUM(H146:J146)</f>
        <v>194059.13978494628</v>
      </c>
      <c r="L146" s="188"/>
      <c r="M146" s="189">
        <f>SUM(M88:M145)</f>
        <v>0</v>
      </c>
      <c r="N146" s="189">
        <f>SUM(N88:N145)</f>
        <v>2.66397849462366</v>
      </c>
      <c r="O146" s="189"/>
      <c r="P146" s="190">
        <f>SUM(M146:O146)</f>
        <v>2.66397849462366</v>
      </c>
      <c r="Q146" s="151"/>
      <c r="R146" s="186">
        <f>SUM(R88:R145)</f>
        <v>0</v>
      </c>
      <c r="S146" s="186">
        <f>SUM(S88:S145)</f>
        <v>630000</v>
      </c>
      <c r="T146" s="154"/>
      <c r="U146" s="187">
        <f>SUM(R146:T146)</f>
        <v>630000</v>
      </c>
      <c r="V146" s="188"/>
      <c r="W146" s="189">
        <f>SUM(W88:W145)</f>
        <v>0</v>
      </c>
      <c r="X146" s="189">
        <f>SUM(X88:X145)</f>
        <v>10</v>
      </c>
      <c r="Y146" s="189"/>
      <c r="Z146" s="190">
        <f>SUM(W146:Y146)</f>
        <v>10</v>
      </c>
      <c r="AA146" s="151"/>
      <c r="AB146" s="186">
        <f>SUM(AB88:AB145)</f>
        <v>0</v>
      </c>
      <c r="AC146" s="186">
        <f>SUM(AC88:AC145)</f>
        <v>1028000</v>
      </c>
      <c r="AD146" s="154"/>
      <c r="AE146" s="187">
        <f>SUM(AB146:AD146)</f>
        <v>1028000</v>
      </c>
      <c r="AF146" s="188"/>
      <c r="AG146" s="189">
        <f>SUM(AG88:AG145)</f>
        <v>0</v>
      </c>
      <c r="AH146" s="189">
        <f>SUM(AH88:AH145)</f>
        <v>17</v>
      </c>
      <c r="AI146" s="189"/>
      <c r="AJ146" s="190">
        <f>SUM(AG146:AI146)</f>
        <v>17</v>
      </c>
      <c r="AK146" s="151"/>
      <c r="AL146" s="186">
        <f>SUM(AL88:AL145)</f>
        <v>0</v>
      </c>
      <c r="AM146" s="186">
        <f>SUM(AM88:AM145)</f>
        <v>1619790</v>
      </c>
      <c r="AN146" s="154"/>
      <c r="AO146" s="187">
        <f>SUM(AL146:AN146)</f>
        <v>1619790</v>
      </c>
      <c r="AP146" s="188"/>
      <c r="AQ146" s="189">
        <f>SUM(AQ88:AQ145)</f>
        <v>0</v>
      </c>
      <c r="AR146" s="189">
        <f>SUM(AR88:AR145)</f>
        <v>27</v>
      </c>
      <c r="AS146" s="189"/>
      <c r="AT146" s="190">
        <f>SUM(AQ146:AS146)</f>
        <v>27</v>
      </c>
      <c r="AU146" s="151"/>
      <c r="AV146" s="186">
        <f>SUM(AV88:AV145)</f>
        <v>0</v>
      </c>
      <c r="AW146" s="186">
        <f>SUM(AW88:AW145)</f>
        <v>2161183.7000000002</v>
      </c>
      <c r="AX146" s="154"/>
      <c r="AY146" s="187">
        <f>SUM(AV146:AX146)</f>
        <v>2161183.7000000002</v>
      </c>
      <c r="AZ146" s="188"/>
      <c r="BA146" s="189">
        <f>SUM(BA88:BA145)</f>
        <v>0</v>
      </c>
      <c r="BB146" s="189">
        <f>SUM(BB88:BB145)</f>
        <v>35</v>
      </c>
      <c r="BC146" s="189"/>
      <c r="BD146" s="190">
        <f>SUM(BA146:BC146)</f>
        <v>35</v>
      </c>
      <c r="BE146" s="151"/>
      <c r="BF146" s="186">
        <f>SUM(BF88:BF145)</f>
        <v>0</v>
      </c>
      <c r="BG146" s="186">
        <f>SUM(BG88:BG145)</f>
        <v>2531019.2110000001</v>
      </c>
      <c r="BH146" s="154"/>
      <c r="BI146" s="187">
        <f>SUM(BF146:BH146)</f>
        <v>2531019.2110000001</v>
      </c>
      <c r="BJ146" s="188"/>
      <c r="BK146" s="189">
        <f>SUM(BK88:BK145)</f>
        <v>0</v>
      </c>
      <c r="BL146" s="189">
        <f>SUM(BL88:BL145)</f>
        <v>40</v>
      </c>
      <c r="BM146" s="189"/>
      <c r="BN146" s="190">
        <f>SUM(BK146:BM146)</f>
        <v>40</v>
      </c>
      <c r="BO146" s="151"/>
    </row>
    <row r="147" spans="1:67" s="7" customFormat="1" ht="12.25" customHeight="1">
      <c r="G147" s="246"/>
      <c r="H147" s="243"/>
      <c r="I147" s="243"/>
      <c r="K147" s="243"/>
      <c r="L147" s="243"/>
      <c r="M147" s="208"/>
      <c r="N147" s="208"/>
      <c r="O147" s="208"/>
      <c r="P147" s="208"/>
      <c r="R147" s="243"/>
      <c r="S147" s="243"/>
      <c r="U147" s="243"/>
      <c r="V147" s="243"/>
      <c r="W147" s="208"/>
      <c r="X147" s="208"/>
      <c r="Y147" s="208"/>
      <c r="Z147" s="208"/>
      <c r="AB147" s="243"/>
      <c r="AC147" s="243"/>
      <c r="AE147" s="243"/>
      <c r="AF147" s="243"/>
      <c r="AG147" s="208"/>
      <c r="AH147" s="208"/>
      <c r="AI147" s="208"/>
      <c r="AJ147" s="208"/>
      <c r="AL147" s="243"/>
      <c r="AM147" s="243"/>
      <c r="AO147" s="243"/>
      <c r="AP147" s="243"/>
      <c r="AQ147" s="208"/>
      <c r="AR147" s="208"/>
      <c r="AS147" s="208"/>
      <c r="AT147" s="208"/>
      <c r="AV147" s="243"/>
      <c r="AW147" s="243"/>
      <c r="AY147" s="243"/>
      <c r="AZ147" s="243"/>
      <c r="BA147" s="208"/>
      <c r="BB147" s="208"/>
      <c r="BC147" s="208"/>
      <c r="BD147" s="208"/>
      <c r="BF147" s="243"/>
      <c r="BG147" s="243"/>
      <c r="BI147" s="243"/>
      <c r="BJ147" s="243"/>
      <c r="BK147" s="208"/>
      <c r="BL147" s="208"/>
      <c r="BM147" s="208"/>
      <c r="BN147" s="208"/>
    </row>
    <row r="148" spans="1:67" ht="12.25" customHeight="1">
      <c r="A148" s="160"/>
      <c r="H148" s="197"/>
      <c r="I148" s="197"/>
      <c r="K148" s="197"/>
      <c r="L148" s="197"/>
      <c r="M148" s="244"/>
      <c r="N148" s="244"/>
      <c r="O148" s="244"/>
      <c r="P148" s="244"/>
      <c r="R148" s="197"/>
      <c r="S148" s="197"/>
      <c r="U148" s="197"/>
      <c r="V148" s="197"/>
      <c r="W148" s="244"/>
      <c r="X148" s="244"/>
      <c r="Y148" s="244"/>
      <c r="Z148" s="244"/>
      <c r="AB148" s="197"/>
      <c r="AC148" s="197"/>
      <c r="AE148" s="197"/>
      <c r="AF148" s="197"/>
      <c r="AG148" s="244"/>
      <c r="AH148" s="244"/>
      <c r="AI148" s="244"/>
      <c r="AJ148" s="244"/>
      <c r="AL148" s="197"/>
      <c r="AM148" s="197"/>
      <c r="AO148" s="197"/>
      <c r="AP148" s="197"/>
      <c r="AQ148" s="244"/>
      <c r="AR148" s="244"/>
      <c r="AS148" s="244"/>
      <c r="AT148" s="244"/>
      <c r="AV148" s="197"/>
      <c r="AW148" s="197"/>
      <c r="AY148" s="197"/>
      <c r="AZ148" s="197"/>
      <c r="BA148" s="244"/>
      <c r="BB148" s="244"/>
      <c r="BC148" s="244"/>
      <c r="BD148" s="244"/>
      <c r="BF148" s="197"/>
      <c r="BG148" s="197"/>
      <c r="BI148" s="197"/>
      <c r="BJ148" s="197"/>
      <c r="BK148" s="244"/>
      <c r="BL148" s="244"/>
      <c r="BM148" s="244"/>
      <c r="BN148" s="244"/>
    </row>
    <row r="149" spans="1:67" s="7" customFormat="1" ht="12.25" customHeight="1">
      <c r="A149" s="248" t="s">
        <v>86</v>
      </c>
      <c r="B149" s="246"/>
      <c r="C149" s="246"/>
      <c r="D149" s="246"/>
      <c r="E149" s="246"/>
      <c r="F149" s="210"/>
      <c r="G149" s="263"/>
      <c r="H149" s="247"/>
      <c r="I149" s="247"/>
      <c r="J149" s="246"/>
      <c r="K149" s="247"/>
      <c r="L149" s="258"/>
      <c r="M149" s="211"/>
      <c r="N149" s="211">
        <v>2.66397849462366</v>
      </c>
      <c r="O149" s="212"/>
      <c r="P149" s="213">
        <f>SUM(M149:O149)</f>
        <v>2.66397849462366</v>
      </c>
      <c r="Q149" s="259"/>
      <c r="R149" s="247"/>
      <c r="S149" s="247"/>
      <c r="T149" s="246"/>
      <c r="U149" s="247"/>
      <c r="V149" s="258"/>
      <c r="W149" s="211"/>
      <c r="X149" s="211">
        <v>10</v>
      </c>
      <c r="Y149" s="212"/>
      <c r="Z149" s="213">
        <f>SUM(W149:Y149)</f>
        <v>10</v>
      </c>
      <c r="AA149" s="259"/>
      <c r="AB149" s="247"/>
      <c r="AC149" s="247"/>
      <c r="AD149" s="246"/>
      <c r="AE149" s="247"/>
      <c r="AF149" s="258"/>
      <c r="AG149" s="211"/>
      <c r="AH149" s="211">
        <v>17</v>
      </c>
      <c r="AI149" s="212"/>
      <c r="AJ149" s="213">
        <f>SUM(AG149:AI149)</f>
        <v>17</v>
      </c>
      <c r="AK149" s="259"/>
      <c r="AL149" s="247"/>
      <c r="AM149" s="247"/>
      <c r="AN149" s="246"/>
      <c r="AO149" s="247"/>
      <c r="AP149" s="258"/>
      <c r="AQ149" s="211"/>
      <c r="AR149" s="211">
        <v>27</v>
      </c>
      <c r="AS149" s="212"/>
      <c r="AT149" s="213">
        <f>SUM(AQ149:AS149)</f>
        <v>27</v>
      </c>
      <c r="AU149" s="259"/>
      <c r="AV149" s="247"/>
      <c r="AW149" s="247"/>
      <c r="AX149" s="246"/>
      <c r="AY149" s="247"/>
      <c r="AZ149" s="258"/>
      <c r="BA149" s="211"/>
      <c r="BB149" s="211">
        <v>0</v>
      </c>
      <c r="BC149" s="212"/>
      <c r="BD149" s="213">
        <f>SUM(BA149:BC149)</f>
        <v>0</v>
      </c>
      <c r="BE149" s="259"/>
      <c r="BF149" s="247"/>
      <c r="BG149" s="247"/>
      <c r="BH149" s="246"/>
      <c r="BI149" s="247"/>
      <c r="BJ149" s="258"/>
      <c r="BK149" s="211"/>
      <c r="BL149" s="211">
        <v>40</v>
      </c>
      <c r="BM149" s="212"/>
      <c r="BN149" s="213">
        <f>SUM(BK149:BM149)</f>
        <v>40</v>
      </c>
      <c r="BO149" s="151"/>
    </row>
    <row r="150" spans="1:67" s="7" customFormat="1" ht="12.25" customHeight="1">
      <c r="A150" s="209" t="s">
        <v>87</v>
      </c>
      <c r="F150" s="214"/>
      <c r="G150" s="235"/>
      <c r="H150" s="243"/>
      <c r="I150" s="243"/>
      <c r="K150" s="243"/>
      <c r="L150" s="198"/>
      <c r="M150" s="215"/>
      <c r="N150" s="215">
        <v>0</v>
      </c>
      <c r="O150" s="200"/>
      <c r="P150" s="201">
        <f>SUM(M150:O150)</f>
        <v>0</v>
      </c>
      <c r="Q150" s="162"/>
      <c r="R150" s="243"/>
      <c r="S150" s="243"/>
      <c r="U150" s="243"/>
      <c r="V150" s="198"/>
      <c r="W150" s="215"/>
      <c r="X150" s="215">
        <v>7</v>
      </c>
      <c r="Y150" s="200"/>
      <c r="Z150" s="201">
        <f>SUM(W150:Y150)</f>
        <v>7</v>
      </c>
      <c r="AA150" s="162"/>
      <c r="AB150" s="243"/>
      <c r="AC150" s="243"/>
      <c r="AE150" s="243"/>
      <c r="AF150" s="198"/>
      <c r="AG150" s="215"/>
      <c r="AH150" s="215">
        <v>12</v>
      </c>
      <c r="AI150" s="200"/>
      <c r="AJ150" s="201">
        <f>SUM(AG150:AI150)</f>
        <v>12</v>
      </c>
      <c r="AK150" s="162"/>
      <c r="AL150" s="243"/>
      <c r="AM150" s="243"/>
      <c r="AO150" s="243"/>
      <c r="AP150" s="198"/>
      <c r="AQ150" s="215"/>
      <c r="AR150" s="215">
        <v>17</v>
      </c>
      <c r="AS150" s="200"/>
      <c r="AT150" s="201">
        <f>SUM(AQ150:AS150)</f>
        <v>17</v>
      </c>
      <c r="AU150" s="162"/>
      <c r="AV150" s="243"/>
      <c r="AW150" s="243"/>
      <c r="AY150" s="243"/>
      <c r="AZ150" s="198"/>
      <c r="BA150" s="215"/>
      <c r="BB150" s="215">
        <v>24</v>
      </c>
      <c r="BC150" s="200"/>
      <c r="BD150" s="201">
        <f>SUM(BA150:BC150)</f>
        <v>24</v>
      </c>
      <c r="BE150" s="162"/>
      <c r="BF150" s="243"/>
      <c r="BG150" s="243"/>
      <c r="BI150" s="243"/>
      <c r="BJ150" s="198"/>
      <c r="BK150" s="215"/>
      <c r="BL150" s="215">
        <v>26</v>
      </c>
      <c r="BM150" s="200"/>
      <c r="BN150" s="201">
        <f>SUM(BK150:BM150)</f>
        <v>26</v>
      </c>
      <c r="BO150" s="151"/>
    </row>
    <row r="151" spans="1:67" s="7" customFormat="1" ht="12.25" customHeight="1">
      <c r="A151" s="209" t="s">
        <v>88</v>
      </c>
      <c r="F151" s="214"/>
      <c r="G151" s="235"/>
      <c r="H151" s="243"/>
      <c r="I151" s="243"/>
      <c r="K151" s="243"/>
      <c r="L151" s="198"/>
      <c r="M151" s="215"/>
      <c r="N151" s="215">
        <v>5</v>
      </c>
      <c r="O151" s="200"/>
      <c r="P151" s="201">
        <f>SUM(M151:O151)</f>
        <v>5</v>
      </c>
      <c r="Q151" s="162"/>
      <c r="R151" s="243"/>
      <c r="S151" s="243"/>
      <c r="U151" s="243"/>
      <c r="V151" s="198"/>
      <c r="W151" s="215"/>
      <c r="X151" s="215">
        <v>10</v>
      </c>
      <c r="Y151" s="200"/>
      <c r="Z151" s="201">
        <f>SUM(W151:Y151)</f>
        <v>10</v>
      </c>
      <c r="AA151" s="162"/>
      <c r="AB151" s="243"/>
      <c r="AC151" s="243"/>
      <c r="AE151" s="243"/>
      <c r="AF151" s="198"/>
      <c r="AG151" s="215"/>
      <c r="AH151" s="215">
        <v>17</v>
      </c>
      <c r="AI151" s="200"/>
      <c r="AJ151" s="201">
        <f>SUM(AG151:AI151)</f>
        <v>17</v>
      </c>
      <c r="AK151" s="162"/>
      <c r="AL151" s="243"/>
      <c r="AM151" s="243"/>
      <c r="AO151" s="243"/>
      <c r="AP151" s="198"/>
      <c r="AQ151" s="215"/>
      <c r="AR151" s="215">
        <v>27</v>
      </c>
      <c r="AS151" s="200"/>
      <c r="AT151" s="201">
        <f>SUM(AQ151:AS151)</f>
        <v>27</v>
      </c>
      <c r="AU151" s="162"/>
      <c r="AV151" s="243"/>
      <c r="AW151" s="243"/>
      <c r="AY151" s="243"/>
      <c r="AZ151" s="198"/>
      <c r="BA151" s="215"/>
      <c r="BB151" s="215">
        <v>35</v>
      </c>
      <c r="BC151" s="200"/>
      <c r="BD151" s="201">
        <f>SUM(BA151:BC151)</f>
        <v>35</v>
      </c>
      <c r="BE151" s="162"/>
      <c r="BF151" s="243"/>
      <c r="BG151" s="243"/>
      <c r="BI151" s="243"/>
      <c r="BJ151" s="198"/>
      <c r="BK151" s="215"/>
      <c r="BL151" s="215">
        <v>40</v>
      </c>
      <c r="BM151" s="200"/>
      <c r="BN151" s="201">
        <f>SUM(BK151:BM151)</f>
        <v>40</v>
      </c>
      <c r="BO151" s="151"/>
    </row>
    <row r="152" spans="1:67" s="7" customFormat="1" ht="12.25" customHeight="1">
      <c r="A152" s="216" t="s">
        <v>89</v>
      </c>
      <c r="F152" s="217"/>
      <c r="G152" s="264"/>
      <c r="H152" s="260"/>
      <c r="I152" s="260"/>
      <c r="J152" s="8"/>
      <c r="K152" s="260"/>
      <c r="L152" s="261"/>
      <c r="M152" s="218"/>
      <c r="N152" s="218">
        <v>0</v>
      </c>
      <c r="O152" s="219"/>
      <c r="P152" s="220">
        <f>SUM(M152:O152)</f>
        <v>0</v>
      </c>
      <c r="Q152" s="262"/>
      <c r="R152" s="260"/>
      <c r="S152" s="260"/>
      <c r="T152" s="8"/>
      <c r="U152" s="260"/>
      <c r="V152" s="261"/>
      <c r="W152" s="218"/>
      <c r="X152" s="218">
        <v>7</v>
      </c>
      <c r="Y152" s="219"/>
      <c r="Z152" s="220">
        <f>SUM(W152:Y152)</f>
        <v>7</v>
      </c>
      <c r="AA152" s="262"/>
      <c r="AB152" s="260"/>
      <c r="AC152" s="260"/>
      <c r="AD152" s="8"/>
      <c r="AE152" s="260"/>
      <c r="AF152" s="261"/>
      <c r="AG152" s="218"/>
      <c r="AH152" s="218">
        <v>12</v>
      </c>
      <c r="AI152" s="219"/>
      <c r="AJ152" s="220">
        <f>SUM(AG152:AI152)</f>
        <v>12</v>
      </c>
      <c r="AK152" s="262"/>
      <c r="AL152" s="260"/>
      <c r="AM152" s="260"/>
      <c r="AN152" s="8"/>
      <c r="AO152" s="260"/>
      <c r="AP152" s="261"/>
      <c r="AQ152" s="218"/>
      <c r="AR152" s="218">
        <v>17</v>
      </c>
      <c r="AS152" s="219"/>
      <c r="AT152" s="220">
        <f>SUM(AQ152:AS152)</f>
        <v>17</v>
      </c>
      <c r="AU152" s="262"/>
      <c r="AV152" s="260"/>
      <c r="AW152" s="260"/>
      <c r="AX152" s="8"/>
      <c r="AY152" s="260"/>
      <c r="AZ152" s="261"/>
      <c r="BA152" s="218"/>
      <c r="BB152" s="218">
        <v>24</v>
      </c>
      <c r="BC152" s="219"/>
      <c r="BD152" s="220">
        <f>SUM(BA152:BC152)</f>
        <v>24</v>
      </c>
      <c r="BE152" s="262"/>
      <c r="BF152" s="260"/>
      <c r="BG152" s="260"/>
      <c r="BH152" s="8"/>
      <c r="BI152" s="260"/>
      <c r="BJ152" s="261"/>
      <c r="BK152" s="218"/>
      <c r="BL152" s="218">
        <v>26</v>
      </c>
      <c r="BM152" s="219"/>
      <c r="BN152" s="220">
        <f>SUM(BK152:BM152)</f>
        <v>26</v>
      </c>
      <c r="BO152" s="151"/>
    </row>
    <row r="153" spans="1:67" s="7" customFormat="1" ht="16.5" customHeight="1">
      <c r="A153" s="245"/>
      <c r="B153" s="246"/>
      <c r="C153" s="246"/>
      <c r="D153" s="246"/>
      <c r="E153" s="246"/>
      <c r="F153" s="246"/>
      <c r="H153" s="243"/>
      <c r="I153" s="243"/>
      <c r="K153" s="243"/>
      <c r="L153" s="243"/>
      <c r="M153" s="243"/>
      <c r="N153" s="243"/>
      <c r="P153" s="243"/>
      <c r="R153" s="243"/>
      <c r="S153" s="243"/>
      <c r="U153" s="243"/>
      <c r="V153" s="243"/>
      <c r="W153" s="243"/>
      <c r="X153" s="243"/>
      <c r="Z153" s="243"/>
      <c r="AB153" s="243"/>
      <c r="AC153" s="243"/>
      <c r="AE153" s="243"/>
      <c r="AF153" s="243"/>
      <c r="AG153" s="243"/>
      <c r="AH153" s="243"/>
      <c r="AJ153" s="243"/>
      <c r="AL153" s="243"/>
      <c r="AM153" s="243"/>
      <c r="AO153" s="243"/>
      <c r="AP153" s="243"/>
      <c r="AQ153" s="243"/>
      <c r="AR153" s="243"/>
      <c r="AT153" s="243"/>
      <c r="AV153" s="243"/>
      <c r="AW153" s="243"/>
      <c r="AY153" s="243"/>
      <c r="AZ153" s="243"/>
      <c r="BA153" s="243"/>
      <c r="BB153" s="243"/>
      <c r="BD153" s="243"/>
      <c r="BF153" s="243"/>
      <c r="BG153" s="243"/>
      <c r="BI153" s="243"/>
      <c r="BJ153" s="243"/>
      <c r="BK153" s="243"/>
      <c r="BL153" s="243"/>
      <c r="BN153" s="243"/>
    </row>
  </sheetData>
  <sheetProtection insertColumns="0" insertRows="0" deleteColumns="0" deleteRows="0" autoFilter="0" pivotTables="0"/>
  <autoFilter ref="A8:BN71" xr:uid="{CFE524D8-F348-4C6B-AEA7-E05F29853ABE}"/>
  <mergeCells count="29">
    <mergeCell ref="A1:F1"/>
    <mergeCell ref="A2:F2"/>
    <mergeCell ref="A3:F3"/>
    <mergeCell ref="G5:P5"/>
    <mergeCell ref="R5:Z5"/>
    <mergeCell ref="A5:F7"/>
    <mergeCell ref="G7:G8"/>
    <mergeCell ref="AL5:AT5"/>
    <mergeCell ref="AV5:BD5"/>
    <mergeCell ref="BF5:BN5"/>
    <mergeCell ref="G6:P6"/>
    <mergeCell ref="R6:Z6"/>
    <mergeCell ref="AB6:AJ6"/>
    <mergeCell ref="AL6:AT6"/>
    <mergeCell ref="AV6:BD6"/>
    <mergeCell ref="BF6:BN6"/>
    <mergeCell ref="AB5:AJ5"/>
    <mergeCell ref="BK7:BN7"/>
    <mergeCell ref="H7:K7"/>
    <mergeCell ref="M7:P7"/>
    <mergeCell ref="R7:U7"/>
    <mergeCell ref="W7:Z7"/>
    <mergeCell ref="AB7:AE7"/>
    <mergeCell ref="AG7:AJ7"/>
    <mergeCell ref="AL7:AO7"/>
    <mergeCell ref="AQ7:AT7"/>
    <mergeCell ref="AV7:AY7"/>
    <mergeCell ref="BA7:BD7"/>
    <mergeCell ref="BF7:BI7"/>
  </mergeCells>
  <pageMargins left="0.7" right="0.7" top="0.75" bottom="0.75" header="0.3" footer="0.3"/>
  <pageSetup fitToWidth="0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D36E-B295-48FC-B789-A75286B7D08A}">
  <sheetPr codeName="Sheet3">
    <tabColor theme="5"/>
    <pageSetUpPr fitToPage="1"/>
  </sheetPr>
  <dimension ref="A1:AH5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ColWidth="8.81640625" defaultRowHeight="11.5"/>
  <cols>
    <col min="1" max="1" width="43.1796875" style="157" customWidth="1" collapsed="1"/>
    <col min="2" max="3" width="9.26953125" style="157" customWidth="1" collapsed="1"/>
    <col min="4" max="7" width="9.26953125" style="157" hidden="1" customWidth="1" collapsed="1"/>
    <col min="8" max="8" width="25.453125" style="157" hidden="1" customWidth="1" collapsed="1"/>
    <col min="9" max="34" width="8.81640625" style="157"/>
    <col min="35" max="16384" width="8.81640625" style="157" collapsed="1"/>
  </cols>
  <sheetData>
    <row r="1" spans="1:8" ht="15.5">
      <c r="A1" s="267" t="s">
        <v>468</v>
      </c>
    </row>
    <row r="2" spans="1:8" ht="13">
      <c r="A2" s="268" t="s">
        <v>90</v>
      </c>
    </row>
    <row r="3" spans="1:8" ht="13">
      <c r="A3" s="268" t="s">
        <v>469</v>
      </c>
    </row>
    <row r="5" spans="1:8">
      <c r="B5" s="165" t="s">
        <v>163</v>
      </c>
      <c r="C5" s="155" t="s">
        <v>164</v>
      </c>
      <c r="D5" s="155" t="s">
        <v>165</v>
      </c>
      <c r="E5" s="155" t="s">
        <v>166</v>
      </c>
      <c r="F5" s="155" t="s">
        <v>167</v>
      </c>
      <c r="G5" s="155" t="s">
        <v>168</v>
      </c>
      <c r="H5" s="384" t="s">
        <v>105</v>
      </c>
    </row>
    <row r="6" spans="1:8">
      <c r="B6" s="169" t="s">
        <v>485</v>
      </c>
      <c r="C6" s="156" t="s">
        <v>491</v>
      </c>
      <c r="D6" s="156" t="s">
        <v>487</v>
      </c>
      <c r="E6" s="156" t="s">
        <v>488</v>
      </c>
      <c r="F6" s="156" t="s">
        <v>489</v>
      </c>
      <c r="G6" s="156" t="s">
        <v>490</v>
      </c>
      <c r="H6" s="385"/>
    </row>
    <row r="7" spans="1:8">
      <c r="A7" s="153" t="s">
        <v>102</v>
      </c>
      <c r="B7" s="271"/>
      <c r="C7" s="271"/>
      <c r="D7" s="271"/>
      <c r="E7" s="271"/>
      <c r="F7" s="271"/>
      <c r="G7" s="271"/>
      <c r="H7" s="274"/>
    </row>
    <row r="8" spans="1:8">
      <c r="A8" s="162"/>
      <c r="B8" s="167"/>
      <c r="C8" s="265"/>
      <c r="D8" s="265"/>
      <c r="E8" s="265"/>
      <c r="F8" s="265"/>
      <c r="G8" s="265"/>
      <c r="H8" s="277"/>
    </row>
    <row r="9" spans="1:8">
      <c r="A9" s="151" t="s">
        <v>106</v>
      </c>
      <c r="H9" s="277"/>
    </row>
    <row r="10" spans="1:8">
      <c r="A10" s="283" t="s">
        <v>142</v>
      </c>
      <c r="B10" s="296">
        <v>1</v>
      </c>
      <c r="C10" s="296">
        <v>1</v>
      </c>
      <c r="D10" s="296">
        <v>1</v>
      </c>
      <c r="E10" s="296">
        <v>1</v>
      </c>
      <c r="F10" s="296">
        <v>1</v>
      </c>
      <c r="G10" s="296">
        <v>1</v>
      </c>
      <c r="H10" s="277"/>
    </row>
    <row r="11" spans="1:8">
      <c r="A11" s="283" t="s">
        <v>143</v>
      </c>
      <c r="B11" s="292">
        <v>9414</v>
      </c>
      <c r="C11" s="293">
        <v>9414</v>
      </c>
      <c r="D11" s="293">
        <v>9414</v>
      </c>
      <c r="E11" s="293">
        <v>9414</v>
      </c>
      <c r="F11" s="293">
        <v>9414</v>
      </c>
      <c r="G11" s="293">
        <v>9414</v>
      </c>
      <c r="H11" s="277"/>
    </row>
    <row r="12" spans="1:8">
      <c r="A12" s="283" t="s">
        <v>144</v>
      </c>
      <c r="B12" s="292">
        <v>1636</v>
      </c>
      <c r="C12" s="293">
        <v>1636</v>
      </c>
      <c r="D12" s="293">
        <v>1636</v>
      </c>
      <c r="E12" s="293">
        <v>1636</v>
      </c>
      <c r="F12" s="293">
        <v>1636</v>
      </c>
      <c r="G12" s="293">
        <v>1636</v>
      </c>
      <c r="H12" s="277"/>
    </row>
    <row r="13" spans="1:8">
      <c r="A13" s="283" t="s">
        <v>145</v>
      </c>
      <c r="B13" s="292"/>
      <c r="C13" s="293"/>
      <c r="D13" s="293"/>
      <c r="E13" s="293"/>
      <c r="F13" s="293"/>
      <c r="G13" s="293"/>
      <c r="H13" s="277"/>
    </row>
    <row r="14" spans="1:8">
      <c r="A14" s="283" t="s">
        <v>146</v>
      </c>
      <c r="B14" s="292"/>
      <c r="C14" s="293"/>
      <c r="D14" s="293"/>
      <c r="E14" s="293"/>
      <c r="F14" s="293"/>
      <c r="G14" s="293"/>
      <c r="H14" s="277"/>
    </row>
    <row r="15" spans="1:8">
      <c r="A15" s="299" t="s">
        <v>147</v>
      </c>
      <c r="B15" s="297">
        <v>9414</v>
      </c>
      <c r="C15" s="298">
        <v>9414</v>
      </c>
      <c r="D15" s="298">
        <v>9414</v>
      </c>
      <c r="E15" s="298">
        <v>9414</v>
      </c>
      <c r="F15" s="298">
        <v>9414</v>
      </c>
      <c r="G15" s="298">
        <v>9414</v>
      </c>
      <c r="H15" s="301" t="s">
        <v>151</v>
      </c>
    </row>
    <row r="16" spans="1:8">
      <c r="A16" s="299" t="s">
        <v>148</v>
      </c>
      <c r="B16" s="297">
        <v>1636</v>
      </c>
      <c r="C16" s="298">
        <v>1636</v>
      </c>
      <c r="D16" s="298">
        <v>1636</v>
      </c>
      <c r="E16" s="298">
        <v>1636</v>
      </c>
      <c r="F16" s="298">
        <v>1636</v>
      </c>
      <c r="G16" s="298">
        <v>1636</v>
      </c>
      <c r="H16" s="301" t="s">
        <v>152</v>
      </c>
    </row>
    <row r="17" spans="1:8">
      <c r="A17" s="299" t="s">
        <v>149</v>
      </c>
      <c r="B17" s="297">
        <v>0</v>
      </c>
      <c r="C17" s="298">
        <v>0</v>
      </c>
      <c r="D17" s="298">
        <v>0</v>
      </c>
      <c r="E17" s="298">
        <v>0</v>
      </c>
      <c r="F17" s="298">
        <v>0</v>
      </c>
      <c r="G17" s="298">
        <v>0</v>
      </c>
      <c r="H17" s="301" t="s">
        <v>153</v>
      </c>
    </row>
    <row r="18" spans="1:8">
      <c r="A18" s="299" t="s">
        <v>150</v>
      </c>
      <c r="B18" s="297">
        <v>0</v>
      </c>
      <c r="C18" s="298">
        <v>0</v>
      </c>
      <c r="D18" s="298">
        <v>0</v>
      </c>
      <c r="E18" s="298">
        <v>0</v>
      </c>
      <c r="F18" s="298">
        <v>0</v>
      </c>
      <c r="G18" s="298">
        <v>0</v>
      </c>
      <c r="H18" s="301" t="s">
        <v>154</v>
      </c>
    </row>
    <row r="19" spans="1:8">
      <c r="A19" s="283" t="s">
        <v>126</v>
      </c>
      <c r="B19" s="292">
        <v>3844.5360303300599</v>
      </c>
      <c r="C19" s="293">
        <v>3844.5360303300599</v>
      </c>
      <c r="D19" s="293">
        <v>3844.5360303300599</v>
      </c>
      <c r="E19" s="293">
        <v>3844.5360303300599</v>
      </c>
      <c r="F19" s="293">
        <v>3844.5360303300599</v>
      </c>
      <c r="G19" s="293">
        <v>3844.5360303300599</v>
      </c>
      <c r="H19" s="300" t="s">
        <v>156</v>
      </c>
    </row>
    <row r="20" spans="1:8">
      <c r="A20" s="302" t="s">
        <v>162</v>
      </c>
      <c r="B20" s="294">
        <v>1.2500000000000001E-2</v>
      </c>
      <c r="C20" s="295">
        <v>1.2500000000000001E-2</v>
      </c>
      <c r="D20" s="295">
        <v>1.2500000000000001E-2</v>
      </c>
      <c r="E20" s="295">
        <v>1.2500000000000001E-2</v>
      </c>
      <c r="F20" s="295">
        <v>1.2500000000000001E-2</v>
      </c>
      <c r="G20" s="295">
        <v>1.2500000000000001E-2</v>
      </c>
      <c r="H20" s="300" t="s">
        <v>155</v>
      </c>
    </row>
    <row r="21" spans="1:8">
      <c r="A21" s="283"/>
      <c r="B21" s="282"/>
      <c r="C21" s="265"/>
      <c r="D21" s="265"/>
      <c r="E21" s="265"/>
      <c r="F21" s="265"/>
      <c r="G21" s="265"/>
      <c r="H21" s="277"/>
    </row>
    <row r="22" spans="1:8">
      <c r="A22" s="151" t="s">
        <v>107</v>
      </c>
      <c r="B22" s="282"/>
      <c r="C22" s="265"/>
      <c r="D22" s="265"/>
      <c r="E22" s="265"/>
      <c r="F22" s="265"/>
      <c r="G22" s="265"/>
      <c r="H22" s="277"/>
    </row>
    <row r="23" spans="1:8">
      <c r="A23" s="162" t="s">
        <v>157</v>
      </c>
      <c r="B23" s="292">
        <v>9414</v>
      </c>
      <c r="C23" s="293">
        <v>9696.42</v>
      </c>
      <c r="D23" s="293">
        <v>9987.3125999999993</v>
      </c>
      <c r="E23" s="293">
        <v>10286.931978000001</v>
      </c>
      <c r="F23" s="293">
        <v>10595.53993734</v>
      </c>
      <c r="G23" s="293">
        <v>10913.4061354602</v>
      </c>
      <c r="H23" s="277" t="s">
        <v>431</v>
      </c>
    </row>
    <row r="24" spans="1:8">
      <c r="A24" s="162" t="s">
        <v>158</v>
      </c>
      <c r="B24" s="292">
        <v>0</v>
      </c>
      <c r="C24" s="293">
        <v>0</v>
      </c>
      <c r="D24" s="293">
        <v>0</v>
      </c>
      <c r="E24" s="293">
        <v>0</v>
      </c>
      <c r="F24" s="293">
        <v>0</v>
      </c>
      <c r="G24" s="293">
        <v>0</v>
      </c>
      <c r="H24" s="277"/>
    </row>
    <row r="25" spans="1:8">
      <c r="A25" s="162" t="s">
        <v>159</v>
      </c>
      <c r="B25" s="292">
        <v>0</v>
      </c>
      <c r="C25" s="293">
        <v>0</v>
      </c>
      <c r="D25" s="293">
        <v>0</v>
      </c>
      <c r="E25" s="293">
        <v>0</v>
      </c>
      <c r="F25" s="293">
        <v>0</v>
      </c>
      <c r="G25" s="293">
        <v>0</v>
      </c>
      <c r="H25" s="277"/>
    </row>
    <row r="26" spans="1:8">
      <c r="A26" s="162" t="s">
        <v>160</v>
      </c>
      <c r="B26" s="292"/>
      <c r="C26" s="293">
        <v>0</v>
      </c>
      <c r="D26" s="293">
        <v>0</v>
      </c>
      <c r="E26" s="293">
        <v>0</v>
      </c>
      <c r="F26" s="293">
        <v>0</v>
      </c>
      <c r="G26" s="293">
        <v>0</v>
      </c>
      <c r="H26" s="277"/>
    </row>
    <row r="27" spans="1:8">
      <c r="A27" s="162" t="s">
        <v>161</v>
      </c>
      <c r="B27" s="292">
        <v>0</v>
      </c>
      <c r="C27" s="293">
        <v>0</v>
      </c>
      <c r="D27" s="293">
        <v>0</v>
      </c>
      <c r="E27" s="293">
        <v>0</v>
      </c>
      <c r="F27" s="293">
        <v>0</v>
      </c>
      <c r="G27" s="293">
        <v>0</v>
      </c>
      <c r="H27" s="277"/>
    </row>
    <row r="28" spans="1:8">
      <c r="A28" s="162" t="s">
        <v>103</v>
      </c>
      <c r="B28" s="292">
        <v>3890.1</v>
      </c>
      <c r="C28" s="293">
        <v>3967.902</v>
      </c>
      <c r="D28" s="293">
        <v>4047.2600400000001</v>
      </c>
      <c r="E28" s="293">
        <v>4128.2052408</v>
      </c>
      <c r="F28" s="293">
        <v>4210.7693456159996</v>
      </c>
      <c r="G28" s="293">
        <v>4294.9847325283199</v>
      </c>
      <c r="H28" s="277" t="s">
        <v>432</v>
      </c>
    </row>
    <row r="29" spans="1:8">
      <c r="A29" s="162" t="s">
        <v>104</v>
      </c>
      <c r="B29" s="292">
        <v>0</v>
      </c>
      <c r="C29" s="293">
        <v>0</v>
      </c>
      <c r="D29" s="293">
        <v>0</v>
      </c>
      <c r="E29" s="293">
        <v>0</v>
      </c>
      <c r="F29" s="293">
        <v>0</v>
      </c>
      <c r="G29" s="293">
        <v>0</v>
      </c>
      <c r="H29" s="277"/>
    </row>
    <row r="30" spans="1:8">
      <c r="A30" s="262"/>
      <c r="B30" s="276"/>
      <c r="C30" s="275"/>
      <c r="D30" s="275"/>
      <c r="E30" s="275"/>
      <c r="F30" s="275"/>
      <c r="G30" s="275"/>
      <c r="H30" s="273"/>
    </row>
    <row r="31" spans="1:8">
      <c r="B31" s="167"/>
      <c r="C31" s="265"/>
      <c r="D31" s="265"/>
      <c r="E31" s="265"/>
      <c r="F31" s="265"/>
      <c r="G31" s="265"/>
      <c r="H31" s="277"/>
    </row>
    <row r="32" spans="1:8">
      <c r="A32" s="153" t="s">
        <v>77</v>
      </c>
      <c r="B32" s="271"/>
      <c r="C32" s="272"/>
      <c r="D32" s="272"/>
      <c r="E32" s="272"/>
      <c r="F32" s="272"/>
      <c r="G32" s="272"/>
      <c r="H32" s="279"/>
    </row>
    <row r="33" spans="1:8">
      <c r="A33" s="162"/>
      <c r="B33" s="167"/>
      <c r="C33" s="265"/>
      <c r="D33" s="265"/>
      <c r="E33" s="265"/>
      <c r="F33" s="265"/>
      <c r="G33" s="265"/>
      <c r="H33" s="277"/>
    </row>
    <row r="34" spans="1:8">
      <c r="A34" s="209" t="s">
        <v>169</v>
      </c>
      <c r="B34" s="270"/>
      <c r="C34" s="221">
        <v>0.03</v>
      </c>
      <c r="D34" s="221">
        <v>0.03</v>
      </c>
      <c r="E34" s="221">
        <v>0.03</v>
      </c>
      <c r="F34" s="221">
        <v>0.03</v>
      </c>
      <c r="G34" s="221">
        <v>0.03</v>
      </c>
      <c r="H34" s="280"/>
    </row>
    <row r="35" spans="1:8">
      <c r="A35" s="209" t="s">
        <v>170</v>
      </c>
      <c r="B35" s="270"/>
      <c r="C35" s="221">
        <v>0.03</v>
      </c>
      <c r="D35" s="221">
        <v>0.03</v>
      </c>
      <c r="E35" s="221">
        <v>0.03</v>
      </c>
      <c r="F35" s="221">
        <v>0.03</v>
      </c>
      <c r="G35" s="221">
        <v>0.03</v>
      </c>
      <c r="H35" s="280"/>
    </row>
    <row r="36" spans="1:8">
      <c r="A36" s="162"/>
      <c r="H36" s="159"/>
    </row>
    <row r="37" spans="1:8">
      <c r="A37" s="209" t="s">
        <v>91</v>
      </c>
      <c r="B37" s="191"/>
      <c r="C37" s="191"/>
      <c r="D37" s="191"/>
      <c r="E37" s="191"/>
      <c r="F37" s="191"/>
      <c r="G37" s="191"/>
      <c r="H37" s="249"/>
    </row>
    <row r="38" spans="1:8">
      <c r="A38" s="285" t="s">
        <v>131</v>
      </c>
      <c r="B38" s="221">
        <v>0.33500000000000002</v>
      </c>
      <c r="C38" s="221">
        <v>0.36749999999999999</v>
      </c>
      <c r="D38" s="221">
        <v>0.36749999999999999</v>
      </c>
      <c r="E38" s="221">
        <v>0.36749999999999999</v>
      </c>
      <c r="F38" s="221">
        <v>0.36749999999999999</v>
      </c>
      <c r="G38" s="221">
        <v>0.36749999999999999</v>
      </c>
      <c r="H38" s="284" t="s">
        <v>141</v>
      </c>
    </row>
    <row r="39" spans="1:8">
      <c r="A39" s="285" t="s">
        <v>132</v>
      </c>
      <c r="B39" s="221">
        <v>0.17499999999999999</v>
      </c>
      <c r="C39" s="221">
        <v>0.1925</v>
      </c>
      <c r="D39" s="221">
        <v>0.1925</v>
      </c>
      <c r="E39" s="221">
        <v>0.1925</v>
      </c>
      <c r="F39" s="221">
        <v>0.1925</v>
      </c>
      <c r="G39" s="221">
        <v>0.1925</v>
      </c>
      <c r="H39" s="284" t="s">
        <v>141</v>
      </c>
    </row>
    <row r="40" spans="1:8" hidden="1">
      <c r="A40" s="202" t="s">
        <v>92</v>
      </c>
      <c r="B40" s="221"/>
      <c r="C40" s="221"/>
      <c r="D40" s="221"/>
      <c r="E40" s="221"/>
      <c r="F40" s="221"/>
      <c r="G40" s="221"/>
      <c r="H40" s="284" t="s">
        <v>141</v>
      </c>
    </row>
    <row r="41" spans="1:8" hidden="1">
      <c r="A41" s="202" t="s">
        <v>93</v>
      </c>
      <c r="B41" s="221"/>
      <c r="C41" s="221"/>
      <c r="D41" s="221"/>
      <c r="E41" s="221"/>
      <c r="F41" s="221"/>
      <c r="G41" s="221"/>
      <c r="H41" s="284" t="s">
        <v>141</v>
      </c>
    </row>
    <row r="42" spans="1:8">
      <c r="A42" s="202" t="s">
        <v>69</v>
      </c>
      <c r="B42" s="221">
        <v>6.2E-2</v>
      </c>
      <c r="C42" s="221">
        <v>6.2E-2</v>
      </c>
      <c r="D42" s="221">
        <v>6.2E-2</v>
      </c>
      <c r="E42" s="221">
        <v>6.2E-2</v>
      </c>
      <c r="F42" s="221">
        <v>6.2E-2</v>
      </c>
      <c r="G42" s="221">
        <v>6.2E-2</v>
      </c>
      <c r="H42" s="284" t="s">
        <v>141</v>
      </c>
    </row>
    <row r="43" spans="1:8" hidden="1">
      <c r="A43" s="202" t="s">
        <v>94</v>
      </c>
      <c r="B43" s="223">
        <v>168600</v>
      </c>
      <c r="C43" s="223">
        <v>168600</v>
      </c>
      <c r="D43" s="223">
        <v>168600</v>
      </c>
      <c r="E43" s="223">
        <v>168600</v>
      </c>
      <c r="F43" s="223">
        <v>168600</v>
      </c>
      <c r="G43" s="223">
        <v>168600</v>
      </c>
      <c r="H43" s="278"/>
    </row>
    <row r="44" spans="1:8">
      <c r="A44" s="202" t="s">
        <v>95</v>
      </c>
      <c r="B44" s="221">
        <v>1.4500000000000001E-2</v>
      </c>
      <c r="C44" s="221">
        <v>1.4500000000000001E-2</v>
      </c>
      <c r="D44" s="221">
        <v>1.4500000000000001E-2</v>
      </c>
      <c r="E44" s="221">
        <v>1.4500000000000001E-2</v>
      </c>
      <c r="F44" s="221">
        <v>1.4500000000000001E-2</v>
      </c>
      <c r="G44" s="221">
        <v>1.4500000000000001E-2</v>
      </c>
      <c r="H44" s="284" t="s">
        <v>108</v>
      </c>
    </row>
    <row r="45" spans="1:8">
      <c r="A45" s="202" t="s">
        <v>96</v>
      </c>
      <c r="B45" s="266">
        <v>0</v>
      </c>
      <c r="C45" s="221">
        <v>0.1</v>
      </c>
      <c r="D45" s="221">
        <v>0.1</v>
      </c>
      <c r="E45" s="221">
        <v>0.1</v>
      </c>
      <c r="F45" s="221">
        <v>0.1</v>
      </c>
      <c r="G45" s="221">
        <v>0.1</v>
      </c>
      <c r="H45" s="280"/>
    </row>
    <row r="46" spans="1:8" ht="12.25" hidden="1" customHeight="1">
      <c r="A46" s="269"/>
      <c r="B46" s="224"/>
      <c r="C46" s="225"/>
      <c r="D46" s="225"/>
      <c r="E46" s="225"/>
      <c r="F46" s="225"/>
      <c r="G46" s="225"/>
      <c r="H46" s="281"/>
    </row>
    <row r="47" spans="1:8">
      <c r="A47" s="209" t="s">
        <v>486</v>
      </c>
      <c r="B47" s="226"/>
      <c r="C47" s="226"/>
      <c r="D47" s="226"/>
      <c r="E47" s="226"/>
      <c r="F47" s="226"/>
      <c r="G47" s="226"/>
      <c r="H47" s="284" t="str">
        <f>"Annual rate per employee"</f>
        <v>Annual rate per employee</v>
      </c>
    </row>
    <row r="48" spans="1:8" ht="12.25" customHeight="1">
      <c r="A48" s="269" t="s">
        <v>433</v>
      </c>
      <c r="B48" s="224">
        <v>4000</v>
      </c>
      <c r="C48" s="225">
        <v>4400</v>
      </c>
      <c r="D48" s="225">
        <v>4840</v>
      </c>
      <c r="E48" s="225">
        <v>5324</v>
      </c>
      <c r="F48" s="225">
        <v>5856.4</v>
      </c>
      <c r="G48" s="225">
        <v>6442.04</v>
      </c>
      <c r="H48" s="281"/>
    </row>
    <row r="49" spans="1:8" ht="12.25" customHeight="1">
      <c r="A49" s="269" t="s">
        <v>434</v>
      </c>
      <c r="B49" s="224">
        <v>0</v>
      </c>
      <c r="C49" s="225">
        <v>0</v>
      </c>
      <c r="D49" s="225">
        <v>0</v>
      </c>
      <c r="E49" s="225">
        <v>0</v>
      </c>
      <c r="F49" s="225">
        <v>0</v>
      </c>
      <c r="G49" s="225">
        <v>0</v>
      </c>
      <c r="H49" s="281"/>
    </row>
    <row r="50" spans="1:8" ht="12.25" hidden="1" customHeight="1">
      <c r="A50" s="269"/>
      <c r="B50" s="224"/>
      <c r="C50" s="225"/>
      <c r="D50" s="225"/>
      <c r="E50" s="225"/>
      <c r="F50" s="225"/>
      <c r="G50" s="225"/>
      <c r="H50" s="281"/>
    </row>
    <row r="51" spans="1:8" hidden="1">
      <c r="A51" s="202"/>
      <c r="B51" s="226"/>
      <c r="C51" s="226"/>
      <c r="D51" s="226"/>
      <c r="E51" s="226"/>
      <c r="F51" s="226"/>
      <c r="G51" s="226"/>
      <c r="H51" s="281"/>
    </row>
    <row r="52" spans="1:8">
      <c r="A52" s="202" t="s">
        <v>97</v>
      </c>
      <c r="B52" s="224"/>
      <c r="C52" s="224"/>
      <c r="D52" s="224"/>
      <c r="E52" s="224"/>
      <c r="F52" s="224"/>
      <c r="G52" s="224">
        <v>0</v>
      </c>
      <c r="H52" s="284" t="s">
        <v>109</v>
      </c>
    </row>
    <row r="53" spans="1:8" hidden="1">
      <c r="A53" s="202" t="s">
        <v>98</v>
      </c>
      <c r="B53" s="222"/>
      <c r="C53" s="222"/>
      <c r="D53" s="222"/>
      <c r="E53" s="222"/>
      <c r="F53" s="222"/>
      <c r="G53" s="222"/>
      <c r="H53" s="281"/>
    </row>
    <row r="54" spans="1:8" hidden="1">
      <c r="A54" s="202" t="s">
        <v>99</v>
      </c>
      <c r="B54" s="226"/>
      <c r="C54" s="226"/>
      <c r="D54" s="226"/>
      <c r="E54" s="226"/>
      <c r="F54" s="226"/>
      <c r="G54" s="226"/>
      <c r="H54" s="281"/>
    </row>
    <row r="55" spans="1:8">
      <c r="A55" s="202" t="s">
        <v>100</v>
      </c>
      <c r="B55" s="222">
        <v>-4.9999999999999903E-4</v>
      </c>
      <c r="C55" s="222">
        <v>2.9499999999999998E-2</v>
      </c>
      <c r="D55" s="222">
        <v>2.9499999999999998E-2</v>
      </c>
      <c r="E55" s="222">
        <v>2.9499999999999998E-2</v>
      </c>
      <c r="F55" s="222">
        <v>2.9499999999999998E-2</v>
      </c>
      <c r="G55" s="222">
        <v>2.9499999999999998E-2</v>
      </c>
      <c r="H55" s="284" t="s">
        <v>141</v>
      </c>
    </row>
    <row r="56" spans="1:8">
      <c r="A56" s="202" t="s">
        <v>101</v>
      </c>
      <c r="B56" s="226">
        <v>40600</v>
      </c>
      <c r="C56" s="226">
        <v>41800</v>
      </c>
      <c r="D56" s="226">
        <v>43054</v>
      </c>
      <c r="E56" s="226">
        <v>44345.62</v>
      </c>
      <c r="F56" s="226">
        <v>45675.988599999997</v>
      </c>
      <c r="G56" s="226">
        <v>47046.268257999996</v>
      </c>
      <c r="H56" s="281"/>
    </row>
    <row r="57" spans="1:8">
      <c r="A57" s="285" t="s">
        <v>133</v>
      </c>
      <c r="B57" s="289">
        <v>5.0000000000000001E-4</v>
      </c>
      <c r="C57" s="289">
        <v>5.0000000000000001E-4</v>
      </c>
      <c r="D57" s="289">
        <v>5.0000000000000001E-4</v>
      </c>
      <c r="E57" s="289">
        <v>5.0000000000000001E-4</v>
      </c>
      <c r="F57" s="289">
        <v>5.0000000000000001E-4</v>
      </c>
      <c r="G57" s="289">
        <v>5.0000000000000001E-4</v>
      </c>
      <c r="H57" s="284" t="s">
        <v>141</v>
      </c>
    </row>
    <row r="58" spans="1:8">
      <c r="A58" s="285" t="s">
        <v>130</v>
      </c>
      <c r="B58" s="222">
        <v>0.03</v>
      </c>
      <c r="C58" s="222">
        <v>0.03</v>
      </c>
      <c r="D58" s="222">
        <v>0.03</v>
      </c>
      <c r="E58" s="222">
        <v>0.03</v>
      </c>
      <c r="F58" s="222">
        <v>0.03</v>
      </c>
      <c r="G58" s="222">
        <v>0.03</v>
      </c>
      <c r="H58" s="284" t="s">
        <v>141</v>
      </c>
    </row>
    <row r="59" spans="1:8" ht="11.5" customHeight="1">
      <c r="A59" s="290" t="s">
        <v>129</v>
      </c>
      <c r="B59" s="291">
        <v>36000</v>
      </c>
      <c r="C59" s="291">
        <v>36000</v>
      </c>
      <c r="D59" s="291">
        <v>36000</v>
      </c>
      <c r="E59" s="291">
        <v>36000</v>
      </c>
      <c r="F59" s="291">
        <v>36000</v>
      </c>
      <c r="G59" s="291">
        <v>36000</v>
      </c>
      <c r="H59" s="288"/>
    </row>
  </sheetData>
  <mergeCells count="1">
    <mergeCell ref="H5:H6"/>
  </mergeCells>
  <pageMargins left="0.7" right="0.7" top="0.75" bottom="0.75" header="0.3" footer="0.3"/>
  <pageSetup scale="98" fitToHeight="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5"/>
    <pageSetUpPr fitToPage="1"/>
  </sheetPr>
  <dimension ref="A1:DH369"/>
  <sheetViews>
    <sheetView showGridLines="0" workbookViewId="0">
      <pane xSplit="2" ySplit="7" topLeftCell="C120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8.7265625" defaultRowHeight="11.5" outlineLevelRow="1"/>
  <cols>
    <col min="1" max="1" width="10.54296875" style="1" customWidth="1" collapsed="1"/>
    <col min="2" max="2" width="34.54296875" style="1" customWidth="1" collapsed="1"/>
    <col min="3" max="86" width="10.7265625" style="1" customWidth="1" collapsed="1"/>
    <col min="87" max="112" width="8.7265625" style="1"/>
    <col min="113" max="16384" width="8.7265625" style="1" collapsed="1"/>
  </cols>
  <sheetData>
    <row r="1" spans="1:86" ht="15.5">
      <c r="A1" s="145" t="s">
        <v>468</v>
      </c>
      <c r="D1" s="1" t="s">
        <v>25</v>
      </c>
      <c r="E1" s="1" t="s">
        <v>25</v>
      </c>
      <c r="F1" s="1" t="s">
        <v>25</v>
      </c>
      <c r="G1" s="1" t="s">
        <v>25</v>
      </c>
      <c r="H1" s="1" t="s">
        <v>25</v>
      </c>
      <c r="I1" s="1" t="s">
        <v>25</v>
      </c>
      <c r="J1" s="1" t="s">
        <v>25</v>
      </c>
      <c r="K1" s="1" t="s">
        <v>25</v>
      </c>
      <c r="L1" s="1" t="s">
        <v>25</v>
      </c>
      <c r="M1" s="1" t="s">
        <v>25</v>
      </c>
      <c r="N1" s="1" t="s">
        <v>25</v>
      </c>
      <c r="O1" s="1" t="s">
        <v>25</v>
      </c>
      <c r="P1" s="1" t="s">
        <v>25</v>
      </c>
      <c r="Q1" s="1" t="s">
        <v>25</v>
      </c>
      <c r="R1" s="1" t="s">
        <v>25</v>
      </c>
      <c r="S1" s="1" t="s">
        <v>25</v>
      </c>
      <c r="T1" s="1" t="s">
        <v>25</v>
      </c>
      <c r="U1" s="1" t="s">
        <v>25</v>
      </c>
      <c r="V1" s="1" t="s">
        <v>25</v>
      </c>
      <c r="W1" s="1" t="s">
        <v>25</v>
      </c>
      <c r="X1" s="1" t="s">
        <v>25</v>
      </c>
      <c r="Y1" s="1" t="s">
        <v>25</v>
      </c>
      <c r="Z1" s="1" t="s">
        <v>25</v>
      </c>
      <c r="AA1" s="1" t="s">
        <v>25</v>
      </c>
      <c r="AB1" s="1" t="s">
        <v>25</v>
      </c>
      <c r="AC1" s="1" t="s">
        <v>25</v>
      </c>
      <c r="AD1" s="1" t="s">
        <v>25</v>
      </c>
      <c r="AE1" s="1" t="s">
        <v>25</v>
      </c>
      <c r="AF1" s="1" t="s">
        <v>25</v>
      </c>
      <c r="AG1" s="1" t="s">
        <v>25</v>
      </c>
      <c r="AH1" s="1" t="s">
        <v>25</v>
      </c>
      <c r="AI1" s="1" t="s">
        <v>25</v>
      </c>
      <c r="AJ1" s="1" t="s">
        <v>25</v>
      </c>
      <c r="AK1" s="1" t="s">
        <v>25</v>
      </c>
      <c r="AL1" s="1" t="s">
        <v>25</v>
      </c>
      <c r="AM1" s="1" t="s">
        <v>25</v>
      </c>
      <c r="AN1" s="1" t="s">
        <v>25</v>
      </c>
      <c r="AO1" s="1" t="s">
        <v>25</v>
      </c>
      <c r="AP1" s="1" t="s">
        <v>25</v>
      </c>
      <c r="AQ1" s="1" t="s">
        <v>25</v>
      </c>
      <c r="AR1" s="1" t="s">
        <v>25</v>
      </c>
      <c r="AS1" s="1" t="s">
        <v>25</v>
      </c>
      <c r="AT1" s="1" t="s">
        <v>25</v>
      </c>
      <c r="AU1" s="1" t="s">
        <v>25</v>
      </c>
      <c r="AV1" s="1" t="s">
        <v>25</v>
      </c>
      <c r="AW1" s="1" t="s">
        <v>25</v>
      </c>
      <c r="AX1" s="1" t="s">
        <v>25</v>
      </c>
      <c r="AY1" s="1" t="s">
        <v>25</v>
      </c>
      <c r="AZ1" s="1" t="s">
        <v>25</v>
      </c>
      <c r="BA1" s="1" t="s">
        <v>25</v>
      </c>
      <c r="BB1" s="1" t="s">
        <v>25</v>
      </c>
      <c r="BC1" s="1" t="s">
        <v>25</v>
      </c>
      <c r="BD1" s="1" t="s">
        <v>25</v>
      </c>
      <c r="BE1" s="1" t="s">
        <v>25</v>
      </c>
      <c r="BF1" s="1" t="s">
        <v>25</v>
      </c>
      <c r="BG1" s="1" t="s">
        <v>25</v>
      </c>
      <c r="BH1" s="1" t="s">
        <v>25</v>
      </c>
      <c r="BI1" s="1" t="s">
        <v>25</v>
      </c>
      <c r="BJ1" s="1" t="s">
        <v>25</v>
      </c>
      <c r="BK1" s="1" t="s">
        <v>25</v>
      </c>
      <c r="BL1" s="1" t="s">
        <v>25</v>
      </c>
      <c r="BM1" s="1" t="s">
        <v>25</v>
      </c>
      <c r="BN1" s="1" t="s">
        <v>25</v>
      </c>
      <c r="BO1" s="1" t="s">
        <v>25</v>
      </c>
      <c r="BP1" s="1" t="s">
        <v>25</v>
      </c>
      <c r="BQ1" s="1" t="s">
        <v>25</v>
      </c>
      <c r="BR1" s="1" t="s">
        <v>25</v>
      </c>
      <c r="BS1" s="1" t="s">
        <v>25</v>
      </c>
      <c r="BT1" s="1" t="s">
        <v>25</v>
      </c>
      <c r="BU1" s="1" t="s">
        <v>25</v>
      </c>
      <c r="BV1" s="1" t="s">
        <v>25</v>
      </c>
      <c r="BW1" s="1" t="s">
        <v>25</v>
      </c>
      <c r="BX1" s="1" t="s">
        <v>25</v>
      </c>
      <c r="BY1" s="1" t="s">
        <v>25</v>
      </c>
      <c r="BZ1" s="1" t="s">
        <v>25</v>
      </c>
      <c r="CA1" s="1" t="s">
        <v>25</v>
      </c>
      <c r="CB1" s="1" t="s">
        <v>25</v>
      </c>
      <c r="CC1" s="1" t="s">
        <v>25</v>
      </c>
      <c r="CD1" s="1" t="s">
        <v>25</v>
      </c>
      <c r="CE1" s="1" t="s">
        <v>25</v>
      </c>
      <c r="CF1" s="1" t="s">
        <v>25</v>
      </c>
      <c r="CG1" s="1" t="s">
        <v>25</v>
      </c>
      <c r="CH1" s="1" t="s">
        <v>25</v>
      </c>
    </row>
    <row r="2" spans="1:86" ht="12.75" customHeight="1">
      <c r="A2" s="150" t="s">
        <v>43</v>
      </c>
      <c r="C2" s="1" t="s">
        <v>25</v>
      </c>
      <c r="D2" s="1" t="s">
        <v>25</v>
      </c>
      <c r="E2" s="1" t="s">
        <v>25</v>
      </c>
      <c r="F2" s="1" t="s">
        <v>25</v>
      </c>
      <c r="G2" s="1" t="s">
        <v>25</v>
      </c>
      <c r="H2" s="1" t="s">
        <v>25</v>
      </c>
      <c r="I2" s="1" t="s">
        <v>25</v>
      </c>
      <c r="J2" s="1" t="s">
        <v>25</v>
      </c>
      <c r="K2" s="1" t="s">
        <v>25</v>
      </c>
      <c r="L2" s="1" t="s">
        <v>25</v>
      </c>
      <c r="M2" s="1" t="s">
        <v>25</v>
      </c>
      <c r="N2" s="1" t="s">
        <v>25</v>
      </c>
      <c r="O2" s="1" t="s">
        <v>25</v>
      </c>
      <c r="P2" s="1" t="s">
        <v>25</v>
      </c>
      <c r="Q2" s="1" t="s">
        <v>25</v>
      </c>
      <c r="R2" s="1" t="s">
        <v>25</v>
      </c>
      <c r="S2" s="1" t="s">
        <v>25</v>
      </c>
      <c r="T2" s="1" t="s">
        <v>25</v>
      </c>
      <c r="U2" s="1" t="s">
        <v>25</v>
      </c>
      <c r="V2" s="1" t="s">
        <v>25</v>
      </c>
      <c r="W2" s="1" t="s">
        <v>25</v>
      </c>
      <c r="X2" s="1" t="s">
        <v>25</v>
      </c>
      <c r="Y2" s="1" t="s">
        <v>25</v>
      </c>
      <c r="Z2" s="1" t="s">
        <v>25</v>
      </c>
      <c r="AA2" s="1" t="s">
        <v>25</v>
      </c>
      <c r="AB2" s="1" t="s">
        <v>25</v>
      </c>
      <c r="AC2" s="1" t="s">
        <v>25</v>
      </c>
      <c r="AD2" s="1" t="s">
        <v>25</v>
      </c>
      <c r="AE2" s="1" t="s">
        <v>25</v>
      </c>
      <c r="AF2" s="1" t="s">
        <v>25</v>
      </c>
      <c r="AG2" s="1" t="s">
        <v>25</v>
      </c>
      <c r="AH2" s="1" t="s">
        <v>25</v>
      </c>
      <c r="AI2" s="1" t="s">
        <v>25</v>
      </c>
      <c r="AJ2" s="1" t="s">
        <v>25</v>
      </c>
      <c r="AK2" s="1" t="s">
        <v>25</v>
      </c>
      <c r="AL2" s="1" t="s">
        <v>25</v>
      </c>
      <c r="AM2" s="1" t="s">
        <v>25</v>
      </c>
      <c r="AN2" s="1" t="s">
        <v>25</v>
      </c>
      <c r="AO2" s="1" t="s">
        <v>25</v>
      </c>
      <c r="AP2" s="1" t="s">
        <v>25</v>
      </c>
      <c r="AQ2" s="1" t="s">
        <v>25</v>
      </c>
      <c r="AR2" s="1" t="s">
        <v>25</v>
      </c>
      <c r="AS2" s="1" t="s">
        <v>25</v>
      </c>
      <c r="AT2" s="1" t="s">
        <v>25</v>
      </c>
      <c r="AU2" s="1" t="s">
        <v>25</v>
      </c>
      <c r="AV2" s="1" t="s">
        <v>25</v>
      </c>
      <c r="AW2" s="1" t="s">
        <v>25</v>
      </c>
      <c r="AX2" s="1" t="s">
        <v>25</v>
      </c>
      <c r="AY2" s="1" t="s">
        <v>25</v>
      </c>
      <c r="AZ2" s="1" t="s">
        <v>25</v>
      </c>
      <c r="BA2" s="1" t="s">
        <v>25</v>
      </c>
      <c r="BB2" s="1" t="s">
        <v>25</v>
      </c>
      <c r="BC2" s="1" t="s">
        <v>25</v>
      </c>
      <c r="BD2" s="1" t="s">
        <v>25</v>
      </c>
      <c r="BE2" s="1" t="s">
        <v>25</v>
      </c>
      <c r="BF2" s="1" t="s">
        <v>25</v>
      </c>
      <c r="BG2" s="1" t="s">
        <v>25</v>
      </c>
      <c r="BH2" s="1" t="s">
        <v>25</v>
      </c>
      <c r="BI2" s="1" t="s">
        <v>25</v>
      </c>
      <c r="BJ2" s="1" t="s">
        <v>25</v>
      </c>
      <c r="BK2" s="1" t="s">
        <v>25</v>
      </c>
      <c r="BL2" s="1" t="s">
        <v>25</v>
      </c>
      <c r="BM2" s="1" t="s">
        <v>25</v>
      </c>
      <c r="BN2" s="1" t="s">
        <v>25</v>
      </c>
      <c r="BO2" s="1" t="s">
        <v>25</v>
      </c>
      <c r="BP2" s="1" t="s">
        <v>25</v>
      </c>
      <c r="BQ2" s="1" t="s">
        <v>25</v>
      </c>
      <c r="BR2" s="1" t="s">
        <v>25</v>
      </c>
      <c r="BS2" s="1" t="s">
        <v>25</v>
      </c>
      <c r="BT2" s="1" t="s">
        <v>25</v>
      </c>
      <c r="BU2" s="1" t="s">
        <v>25</v>
      </c>
      <c r="BV2" s="1" t="s">
        <v>25</v>
      </c>
      <c r="BW2" s="1" t="s">
        <v>25</v>
      </c>
      <c r="BX2" s="1" t="s">
        <v>25</v>
      </c>
      <c r="BY2" s="1" t="s">
        <v>25</v>
      </c>
      <c r="BZ2" s="1" t="s">
        <v>25</v>
      </c>
      <c r="CA2" s="1" t="s">
        <v>25</v>
      </c>
      <c r="CB2" s="1" t="s">
        <v>25</v>
      </c>
      <c r="CC2" s="1" t="s">
        <v>25</v>
      </c>
      <c r="CD2" s="1" t="s">
        <v>25</v>
      </c>
      <c r="CE2" s="1" t="s">
        <v>25</v>
      </c>
      <c r="CF2" s="1" t="s">
        <v>25</v>
      </c>
      <c r="CG2" s="1" t="s">
        <v>25</v>
      </c>
      <c r="CH2" s="1" t="s">
        <v>25</v>
      </c>
    </row>
    <row r="3" spans="1:86" ht="13">
      <c r="A3" s="150" t="s">
        <v>469</v>
      </c>
      <c r="C3" s="1" t="s">
        <v>25</v>
      </c>
      <c r="D3" s="1" t="s">
        <v>25</v>
      </c>
      <c r="E3" s="1" t="s">
        <v>25</v>
      </c>
      <c r="F3" s="1" t="s">
        <v>25</v>
      </c>
      <c r="G3" s="1" t="s">
        <v>25</v>
      </c>
      <c r="H3" s="1" t="s">
        <v>25</v>
      </c>
      <c r="I3" s="1" t="s">
        <v>25</v>
      </c>
      <c r="J3" s="1" t="s">
        <v>25</v>
      </c>
      <c r="K3" s="1" t="s">
        <v>25</v>
      </c>
      <c r="L3" s="1" t="s">
        <v>25</v>
      </c>
      <c r="M3" s="1" t="s">
        <v>25</v>
      </c>
      <c r="N3" s="1" t="s">
        <v>25</v>
      </c>
      <c r="O3" s="1" t="s">
        <v>25</v>
      </c>
      <c r="P3" s="1" t="s">
        <v>25</v>
      </c>
      <c r="Q3" s="1" t="s">
        <v>25</v>
      </c>
      <c r="R3" s="1" t="s">
        <v>25</v>
      </c>
      <c r="S3" s="1" t="s">
        <v>25</v>
      </c>
      <c r="T3" s="1" t="s">
        <v>25</v>
      </c>
      <c r="U3" s="1" t="s">
        <v>25</v>
      </c>
      <c r="V3" s="1" t="s">
        <v>25</v>
      </c>
      <c r="W3" s="1" t="s">
        <v>25</v>
      </c>
      <c r="X3" s="1" t="s">
        <v>25</v>
      </c>
      <c r="Y3" s="1" t="s">
        <v>25</v>
      </c>
      <c r="Z3" s="1" t="s">
        <v>25</v>
      </c>
      <c r="AA3" s="1" t="s">
        <v>25</v>
      </c>
      <c r="AB3" s="1" t="s">
        <v>25</v>
      </c>
      <c r="AC3" s="1" t="s">
        <v>25</v>
      </c>
      <c r="AD3" s="1" t="s">
        <v>25</v>
      </c>
      <c r="AE3" s="1" t="s">
        <v>25</v>
      </c>
      <c r="AF3" s="1" t="s">
        <v>25</v>
      </c>
      <c r="AG3" s="1" t="s">
        <v>25</v>
      </c>
      <c r="AH3" s="1" t="s">
        <v>25</v>
      </c>
      <c r="AI3" s="1" t="s">
        <v>25</v>
      </c>
      <c r="AJ3" s="1" t="s">
        <v>25</v>
      </c>
      <c r="AK3" s="1" t="s">
        <v>25</v>
      </c>
      <c r="AL3" s="1" t="s">
        <v>25</v>
      </c>
      <c r="AM3" s="1" t="s">
        <v>25</v>
      </c>
      <c r="AN3" s="1" t="s">
        <v>25</v>
      </c>
      <c r="AO3" s="1" t="s">
        <v>25</v>
      </c>
      <c r="AP3" s="1" t="s">
        <v>25</v>
      </c>
      <c r="AQ3" s="1" t="s">
        <v>25</v>
      </c>
      <c r="AR3" s="1" t="s">
        <v>25</v>
      </c>
      <c r="AS3" s="1" t="s">
        <v>25</v>
      </c>
      <c r="AT3" s="1" t="s">
        <v>25</v>
      </c>
      <c r="AU3" s="1" t="s">
        <v>25</v>
      </c>
      <c r="AV3" s="1" t="s">
        <v>25</v>
      </c>
      <c r="AW3" s="1" t="s">
        <v>25</v>
      </c>
      <c r="AX3" s="1" t="s">
        <v>25</v>
      </c>
      <c r="AY3" s="1" t="s">
        <v>25</v>
      </c>
      <c r="AZ3" s="1" t="s">
        <v>25</v>
      </c>
      <c r="BA3" s="1" t="s">
        <v>25</v>
      </c>
      <c r="BB3" s="1" t="s">
        <v>25</v>
      </c>
      <c r="BC3" s="1" t="s">
        <v>25</v>
      </c>
      <c r="BD3" s="1" t="s">
        <v>25</v>
      </c>
      <c r="BE3" s="1" t="s">
        <v>25</v>
      </c>
      <c r="BF3" s="1" t="s">
        <v>25</v>
      </c>
      <c r="BG3" s="1" t="s">
        <v>25</v>
      </c>
      <c r="BH3" s="1" t="s">
        <v>25</v>
      </c>
      <c r="BI3" s="1" t="s">
        <v>25</v>
      </c>
      <c r="BJ3" s="1" t="s">
        <v>25</v>
      </c>
      <c r="BK3" s="1" t="s">
        <v>25</v>
      </c>
      <c r="BL3" s="1" t="s">
        <v>25</v>
      </c>
      <c r="BM3" s="1" t="s">
        <v>25</v>
      </c>
      <c r="BN3" s="1" t="s">
        <v>25</v>
      </c>
      <c r="BO3" s="1" t="s">
        <v>25</v>
      </c>
      <c r="BP3" s="1" t="s">
        <v>25</v>
      </c>
      <c r="BQ3" s="1" t="s">
        <v>25</v>
      </c>
      <c r="BR3" s="1" t="s">
        <v>25</v>
      </c>
      <c r="BS3" s="1" t="s">
        <v>25</v>
      </c>
      <c r="BT3" s="1" t="s">
        <v>25</v>
      </c>
      <c r="BU3" s="1" t="s">
        <v>25</v>
      </c>
      <c r="BV3" s="1" t="s">
        <v>25</v>
      </c>
      <c r="BW3" s="1" t="s">
        <v>25</v>
      </c>
      <c r="BX3" s="1" t="s">
        <v>25</v>
      </c>
      <c r="BY3" s="1" t="s">
        <v>25</v>
      </c>
      <c r="BZ3" s="1" t="s">
        <v>25</v>
      </c>
      <c r="CA3" s="1" t="s">
        <v>25</v>
      </c>
      <c r="CB3" s="1" t="s">
        <v>25</v>
      </c>
      <c r="CC3" s="1" t="s">
        <v>25</v>
      </c>
      <c r="CD3" s="1" t="s">
        <v>25</v>
      </c>
      <c r="CE3" s="1" t="s">
        <v>25</v>
      </c>
      <c r="CF3" s="1" t="s">
        <v>25</v>
      </c>
      <c r="CG3" s="1" t="s">
        <v>25</v>
      </c>
      <c r="CH3" s="1" t="s">
        <v>25</v>
      </c>
    </row>
    <row r="4" spans="1:86" ht="13">
      <c r="A4" s="150"/>
    </row>
    <row r="5" spans="1:86" ht="12.25" customHeight="1">
      <c r="A5" s="22" t="s">
        <v>25</v>
      </c>
      <c r="B5" s="16" t="s">
        <v>25</v>
      </c>
      <c r="C5" s="365" t="s">
        <v>163</v>
      </c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 t="s">
        <v>164</v>
      </c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6"/>
      <c r="AE5" s="365" t="s">
        <v>165</v>
      </c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6"/>
      <c r="AS5" s="365" t="s">
        <v>166</v>
      </c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6"/>
      <c r="BG5" s="365" t="s">
        <v>167</v>
      </c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6"/>
      <c r="BU5" s="365" t="s">
        <v>168</v>
      </c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6"/>
    </row>
    <row r="6" spans="1:86" ht="12.25" customHeight="1">
      <c r="A6" s="6" t="s">
        <v>25</v>
      </c>
      <c r="B6" s="1" t="s">
        <v>25</v>
      </c>
      <c r="C6" s="368" t="s">
        <v>485</v>
      </c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 t="s">
        <v>491</v>
      </c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9"/>
      <c r="AE6" s="368" t="s">
        <v>487</v>
      </c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9"/>
      <c r="AS6" s="368" t="s">
        <v>488</v>
      </c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9"/>
      <c r="BG6" s="368" t="s">
        <v>489</v>
      </c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9"/>
      <c r="BU6" s="368" t="s">
        <v>490</v>
      </c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9"/>
    </row>
    <row r="7" spans="1:86" ht="12.25" customHeight="1">
      <c r="A7" s="23" t="s">
        <v>25</v>
      </c>
      <c r="B7" s="3" t="s">
        <v>25</v>
      </c>
      <c r="C7" s="14" t="s">
        <v>0</v>
      </c>
      <c r="D7" s="14" t="s">
        <v>1</v>
      </c>
      <c r="E7" s="14" t="s">
        <v>2</v>
      </c>
      <c r="F7" s="14" t="s">
        <v>3</v>
      </c>
      <c r="G7" s="14" t="s">
        <v>4</v>
      </c>
      <c r="H7" s="14" t="s">
        <v>5</v>
      </c>
      <c r="I7" s="14" t="s">
        <v>6</v>
      </c>
      <c r="J7" s="14" t="s">
        <v>7</v>
      </c>
      <c r="K7" s="14" t="s">
        <v>8</v>
      </c>
      <c r="L7" s="14" t="s">
        <v>9</v>
      </c>
      <c r="M7" s="14" t="s">
        <v>10</v>
      </c>
      <c r="N7" s="14" t="s">
        <v>11</v>
      </c>
      <c r="O7" s="14" t="s">
        <v>12</v>
      </c>
      <c r="P7" s="17" t="s">
        <v>44</v>
      </c>
      <c r="Q7" s="14" t="s">
        <v>0</v>
      </c>
      <c r="R7" s="14" t="s">
        <v>1</v>
      </c>
      <c r="S7" s="14" t="s">
        <v>2</v>
      </c>
      <c r="T7" s="14" t="s">
        <v>3</v>
      </c>
      <c r="U7" s="14" t="s">
        <v>4</v>
      </c>
      <c r="V7" s="14" t="s">
        <v>5</v>
      </c>
      <c r="W7" s="14" t="s">
        <v>6</v>
      </c>
      <c r="X7" s="14" t="s">
        <v>7</v>
      </c>
      <c r="Y7" s="14" t="s">
        <v>8</v>
      </c>
      <c r="Z7" s="14" t="s">
        <v>9</v>
      </c>
      <c r="AA7" s="14" t="s">
        <v>10</v>
      </c>
      <c r="AB7" s="14" t="s">
        <v>11</v>
      </c>
      <c r="AC7" s="14" t="s">
        <v>12</v>
      </c>
      <c r="AD7" s="17" t="s">
        <v>44</v>
      </c>
      <c r="AE7" s="14" t="s">
        <v>0</v>
      </c>
      <c r="AF7" s="14" t="s">
        <v>1</v>
      </c>
      <c r="AG7" s="14" t="s">
        <v>2</v>
      </c>
      <c r="AH7" s="14" t="s">
        <v>3</v>
      </c>
      <c r="AI7" s="14" t="s">
        <v>4</v>
      </c>
      <c r="AJ7" s="14" t="s">
        <v>5</v>
      </c>
      <c r="AK7" s="14" t="s">
        <v>6</v>
      </c>
      <c r="AL7" s="14" t="s">
        <v>7</v>
      </c>
      <c r="AM7" s="14" t="s">
        <v>8</v>
      </c>
      <c r="AN7" s="14" t="s">
        <v>9</v>
      </c>
      <c r="AO7" s="14" t="s">
        <v>10</v>
      </c>
      <c r="AP7" s="14" t="s">
        <v>11</v>
      </c>
      <c r="AQ7" s="14" t="s">
        <v>12</v>
      </c>
      <c r="AR7" s="17" t="s">
        <v>44</v>
      </c>
      <c r="AS7" s="14" t="s">
        <v>0</v>
      </c>
      <c r="AT7" s="14" t="s">
        <v>1</v>
      </c>
      <c r="AU7" s="14" t="s">
        <v>2</v>
      </c>
      <c r="AV7" s="14" t="s">
        <v>3</v>
      </c>
      <c r="AW7" s="14" t="s">
        <v>4</v>
      </c>
      <c r="AX7" s="14" t="s">
        <v>5</v>
      </c>
      <c r="AY7" s="14" t="s">
        <v>6</v>
      </c>
      <c r="AZ7" s="14" t="s">
        <v>7</v>
      </c>
      <c r="BA7" s="14" t="s">
        <v>8</v>
      </c>
      <c r="BB7" s="14" t="s">
        <v>9</v>
      </c>
      <c r="BC7" s="14" t="s">
        <v>10</v>
      </c>
      <c r="BD7" s="14" t="s">
        <v>11</v>
      </c>
      <c r="BE7" s="14" t="s">
        <v>12</v>
      </c>
      <c r="BF7" s="17" t="s">
        <v>44</v>
      </c>
      <c r="BG7" s="14" t="s">
        <v>0</v>
      </c>
      <c r="BH7" s="14" t="s">
        <v>1</v>
      </c>
      <c r="BI7" s="14" t="s">
        <v>2</v>
      </c>
      <c r="BJ7" s="14" t="s">
        <v>3</v>
      </c>
      <c r="BK7" s="14" t="s">
        <v>4</v>
      </c>
      <c r="BL7" s="14" t="s">
        <v>5</v>
      </c>
      <c r="BM7" s="14" t="s">
        <v>6</v>
      </c>
      <c r="BN7" s="14" t="s">
        <v>7</v>
      </c>
      <c r="BO7" s="14" t="s">
        <v>8</v>
      </c>
      <c r="BP7" s="14" t="s">
        <v>9</v>
      </c>
      <c r="BQ7" s="14" t="s">
        <v>10</v>
      </c>
      <c r="BR7" s="14" t="s">
        <v>11</v>
      </c>
      <c r="BS7" s="14" t="s">
        <v>12</v>
      </c>
      <c r="BT7" s="17" t="s">
        <v>44</v>
      </c>
      <c r="BU7" s="14" t="s">
        <v>0</v>
      </c>
      <c r="BV7" s="14" t="s">
        <v>1</v>
      </c>
      <c r="BW7" s="14" t="s">
        <v>2</v>
      </c>
      <c r="BX7" s="14" t="s">
        <v>3</v>
      </c>
      <c r="BY7" s="14" t="s">
        <v>4</v>
      </c>
      <c r="BZ7" s="14" t="s">
        <v>5</v>
      </c>
      <c r="CA7" s="14" t="s">
        <v>6</v>
      </c>
      <c r="CB7" s="14" t="s">
        <v>7</v>
      </c>
      <c r="CC7" s="14" t="s">
        <v>8</v>
      </c>
      <c r="CD7" s="14" t="s">
        <v>9</v>
      </c>
      <c r="CE7" s="14" t="s">
        <v>10</v>
      </c>
      <c r="CF7" s="14" t="s">
        <v>11</v>
      </c>
      <c r="CG7" s="14" t="s">
        <v>12</v>
      </c>
      <c r="CH7" s="17" t="s">
        <v>44</v>
      </c>
    </row>
    <row r="8" spans="1:86" ht="12.25" customHeight="1">
      <c r="A8" s="23" t="s">
        <v>25</v>
      </c>
      <c r="B8" s="3" t="s">
        <v>25</v>
      </c>
      <c r="C8" s="15" t="s">
        <v>17</v>
      </c>
      <c r="D8" s="15" t="s">
        <v>17</v>
      </c>
      <c r="E8" s="15" t="s">
        <v>17</v>
      </c>
      <c r="F8" s="15" t="s">
        <v>17</v>
      </c>
      <c r="G8" s="15" t="s">
        <v>17</v>
      </c>
      <c r="H8" s="15" t="s">
        <v>17</v>
      </c>
      <c r="I8" s="15" t="s">
        <v>17</v>
      </c>
      <c r="J8" s="15" t="s">
        <v>17</v>
      </c>
      <c r="K8" s="15" t="s">
        <v>12</v>
      </c>
      <c r="L8" s="15" t="s">
        <v>12</v>
      </c>
      <c r="M8" s="15" t="s">
        <v>12</v>
      </c>
      <c r="N8" s="15" t="s">
        <v>12</v>
      </c>
      <c r="O8" s="29"/>
      <c r="P8" s="18" t="s">
        <v>45</v>
      </c>
      <c r="Q8" s="15" t="s">
        <v>12</v>
      </c>
      <c r="R8" s="15" t="s">
        <v>12</v>
      </c>
      <c r="S8" s="15" t="s">
        <v>12</v>
      </c>
      <c r="T8" s="15" t="s">
        <v>12</v>
      </c>
      <c r="U8" s="15" t="s">
        <v>12</v>
      </c>
      <c r="V8" s="15" t="s">
        <v>12</v>
      </c>
      <c r="W8" s="15" t="s">
        <v>12</v>
      </c>
      <c r="X8" s="15" t="s">
        <v>12</v>
      </c>
      <c r="Y8" s="15" t="s">
        <v>12</v>
      </c>
      <c r="Z8" s="15" t="s">
        <v>12</v>
      </c>
      <c r="AA8" s="15" t="s">
        <v>12</v>
      </c>
      <c r="AB8" s="15" t="s">
        <v>12</v>
      </c>
      <c r="AC8" s="29"/>
      <c r="AD8" s="18" t="s">
        <v>45</v>
      </c>
      <c r="AE8" s="15" t="s">
        <v>12</v>
      </c>
      <c r="AF8" s="15" t="s">
        <v>12</v>
      </c>
      <c r="AG8" s="15" t="s">
        <v>12</v>
      </c>
      <c r="AH8" s="15" t="s">
        <v>12</v>
      </c>
      <c r="AI8" s="15" t="s">
        <v>12</v>
      </c>
      <c r="AJ8" s="15" t="s">
        <v>12</v>
      </c>
      <c r="AK8" s="15" t="s">
        <v>12</v>
      </c>
      <c r="AL8" s="15" t="s">
        <v>12</v>
      </c>
      <c r="AM8" s="15" t="s">
        <v>12</v>
      </c>
      <c r="AN8" s="15" t="s">
        <v>12</v>
      </c>
      <c r="AO8" s="15" t="s">
        <v>12</v>
      </c>
      <c r="AP8" s="15" t="s">
        <v>12</v>
      </c>
      <c r="AQ8" s="29"/>
      <c r="AR8" s="18" t="s">
        <v>45</v>
      </c>
      <c r="AS8" s="15" t="s">
        <v>12</v>
      </c>
      <c r="AT8" s="15" t="s">
        <v>12</v>
      </c>
      <c r="AU8" s="15" t="s">
        <v>12</v>
      </c>
      <c r="AV8" s="15" t="s">
        <v>12</v>
      </c>
      <c r="AW8" s="15" t="s">
        <v>12</v>
      </c>
      <c r="AX8" s="15" t="s">
        <v>12</v>
      </c>
      <c r="AY8" s="15" t="s">
        <v>12</v>
      </c>
      <c r="AZ8" s="15" t="s">
        <v>12</v>
      </c>
      <c r="BA8" s="15" t="s">
        <v>12</v>
      </c>
      <c r="BB8" s="15" t="s">
        <v>12</v>
      </c>
      <c r="BC8" s="15" t="s">
        <v>12</v>
      </c>
      <c r="BD8" s="15" t="s">
        <v>12</v>
      </c>
      <c r="BE8" s="29"/>
      <c r="BF8" s="18" t="s">
        <v>45</v>
      </c>
      <c r="BG8" s="15" t="s">
        <v>12</v>
      </c>
      <c r="BH8" s="15" t="s">
        <v>12</v>
      </c>
      <c r="BI8" s="15" t="s">
        <v>12</v>
      </c>
      <c r="BJ8" s="15" t="s">
        <v>12</v>
      </c>
      <c r="BK8" s="15" t="s">
        <v>12</v>
      </c>
      <c r="BL8" s="15" t="s">
        <v>12</v>
      </c>
      <c r="BM8" s="15" t="s">
        <v>12</v>
      </c>
      <c r="BN8" s="15" t="s">
        <v>12</v>
      </c>
      <c r="BO8" s="15" t="s">
        <v>12</v>
      </c>
      <c r="BP8" s="15" t="s">
        <v>12</v>
      </c>
      <c r="BQ8" s="15" t="s">
        <v>12</v>
      </c>
      <c r="BR8" s="15" t="s">
        <v>12</v>
      </c>
      <c r="BS8" s="29"/>
      <c r="BT8" s="18" t="s">
        <v>45</v>
      </c>
      <c r="BU8" s="15" t="s">
        <v>12</v>
      </c>
      <c r="BV8" s="15" t="s">
        <v>12</v>
      </c>
      <c r="BW8" s="15" t="s">
        <v>12</v>
      </c>
      <c r="BX8" s="15" t="s">
        <v>12</v>
      </c>
      <c r="BY8" s="15" t="s">
        <v>12</v>
      </c>
      <c r="BZ8" s="15" t="s">
        <v>12</v>
      </c>
      <c r="CA8" s="15" t="s">
        <v>12</v>
      </c>
      <c r="CB8" s="15" t="s">
        <v>12</v>
      </c>
      <c r="CC8" s="15" t="s">
        <v>12</v>
      </c>
      <c r="CD8" s="15" t="s">
        <v>12</v>
      </c>
      <c r="CE8" s="15" t="s">
        <v>12</v>
      </c>
      <c r="CF8" s="15" t="s">
        <v>12</v>
      </c>
      <c r="CG8" s="29"/>
      <c r="CH8" s="18" t="s">
        <v>45</v>
      </c>
    </row>
    <row r="9" spans="1:86" ht="12.25" customHeight="1">
      <c r="A9" s="23" t="s">
        <v>25</v>
      </c>
      <c r="B9" s="3" t="s">
        <v>25</v>
      </c>
      <c r="O9" s="3" t="s">
        <v>25</v>
      </c>
      <c r="P9" s="19" t="s">
        <v>25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"/>
      <c r="AD9" s="19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"/>
      <c r="AR9" s="1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"/>
      <c r="BF9" s="19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"/>
      <c r="BT9" s="19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"/>
      <c r="CH9" s="19"/>
    </row>
    <row r="10" spans="1:86" ht="12.25" customHeight="1">
      <c r="A10" s="24" t="s">
        <v>46</v>
      </c>
      <c r="B10" s="3"/>
      <c r="C10" s="119">
        <v>28232.560000000001</v>
      </c>
      <c r="D10" s="4">
        <f>C364</f>
        <v>27137.010000000009</v>
      </c>
      <c r="E10" s="4">
        <f t="shared" ref="E10" si="0">D364</f>
        <v>70842.760000000009</v>
      </c>
      <c r="F10" s="4">
        <f t="shared" ref="F10" si="1">E364</f>
        <v>82756.37000000001</v>
      </c>
      <c r="G10" s="4">
        <f t="shared" ref="G10" si="2">F364</f>
        <v>86445.510000000009</v>
      </c>
      <c r="H10" s="4">
        <f t="shared" ref="H10" si="3">G364</f>
        <v>69524.13</v>
      </c>
      <c r="I10" s="4">
        <f t="shared" ref="I10" si="4">H364</f>
        <v>91731.74</v>
      </c>
      <c r="J10" s="4">
        <f t="shared" ref="J10" si="5">I364</f>
        <v>63585.69</v>
      </c>
      <c r="K10" s="4">
        <f t="shared" ref="K10" si="6">J364</f>
        <v>40559.39</v>
      </c>
      <c r="L10" s="4">
        <f t="shared" ref="L10" si="7">K364</f>
        <v>19899.326793010798</v>
      </c>
      <c r="M10" s="4">
        <f t="shared" ref="M10" si="8">L364</f>
        <v>55094.20227688177</v>
      </c>
      <c r="N10" s="4">
        <f t="shared" ref="N10" si="9">M364</f>
        <v>44451.286010752738</v>
      </c>
      <c r="O10" s="4" t="s">
        <v>25</v>
      </c>
      <c r="P10" s="20" t="s">
        <v>25</v>
      </c>
      <c r="Q10" s="4">
        <f>N364</f>
        <v>9022.3697446237056</v>
      </c>
      <c r="R10" s="4">
        <f>Q364</f>
        <v>164953.40094758099</v>
      </c>
      <c r="S10" s="4">
        <f t="shared" ref="S10" si="10">R364</f>
        <v>25947.025840054092</v>
      </c>
      <c r="T10" s="4">
        <f t="shared" ref="T10" si="11">S364</f>
        <v>50493.760505254497</v>
      </c>
      <c r="U10" s="4">
        <f t="shared" ref="U10" si="12">T364</f>
        <v>9171.6751704548951</v>
      </c>
      <c r="V10" s="4">
        <f t="shared" ref="V10" si="13">U364</f>
        <v>57393.921152859606</v>
      </c>
      <c r="W10" s="4">
        <f t="shared" ref="W10" si="14">V364</f>
        <v>17428.667135264317</v>
      </c>
      <c r="X10" s="4">
        <f t="shared" ref="X10" si="15">W364</f>
        <v>19506.913117669057</v>
      </c>
      <c r="Y10" s="4">
        <f t="shared" ref="Y10" si="16">X364</f>
        <v>47505.159100073797</v>
      </c>
      <c r="Z10" s="4">
        <f t="shared" ref="Z10" si="17">Y364</f>
        <v>47663.405082478537</v>
      </c>
      <c r="AA10" s="4">
        <f t="shared" ref="AA10" si="18">Z364</f>
        <v>50165.401064883277</v>
      </c>
      <c r="AB10" s="4">
        <f t="shared" ref="AB10" si="19">AA364</f>
        <v>73337.397047288017</v>
      </c>
      <c r="AC10" s="4" t="s">
        <v>25</v>
      </c>
      <c r="AD10" s="20" t="s">
        <v>25</v>
      </c>
      <c r="AE10" s="4">
        <f>AB364</f>
        <v>65371.893029692757</v>
      </c>
      <c r="AF10" s="4">
        <f>AE364</f>
        <v>43353.816668037289</v>
      </c>
      <c r="AG10" s="4">
        <f t="shared" ref="AG10" si="20">AF364</f>
        <v>49953.624305937643</v>
      </c>
      <c r="AH10" s="4">
        <f t="shared" ref="AH10" si="21">AG364</f>
        <v>59957.315118019353</v>
      </c>
      <c r="AI10" s="4">
        <f t="shared" ref="AI10" si="22">AH364</f>
        <v>58711.005930101062</v>
      </c>
      <c r="AJ10" s="4">
        <f t="shared" ref="AJ10" si="23">AI364</f>
        <v>81318.446742182772</v>
      </c>
      <c r="AK10" s="4">
        <f t="shared" ref="AK10" si="24">AJ364</f>
        <v>79959.85034609327</v>
      </c>
      <c r="AL10" s="4">
        <f t="shared" ref="AL10" si="25">AK364</f>
        <v>128918.95782484161</v>
      </c>
      <c r="AM10" s="4">
        <f t="shared" ref="AM10" si="26">AL364</f>
        <v>167878.06530358994</v>
      </c>
      <c r="AN10" s="4">
        <f t="shared" ref="AN10" si="27">AM364</f>
        <v>216837.17278233828</v>
      </c>
      <c r="AO10" s="4">
        <f t="shared" ref="AO10" si="28">AN364</f>
        <v>268374.40526108665</v>
      </c>
      <c r="AP10" s="4">
        <f t="shared" ref="AP10" si="29">AO364</f>
        <v>319911.63773983496</v>
      </c>
      <c r="AQ10" s="4" t="s">
        <v>25</v>
      </c>
      <c r="AR10" s="20" t="s">
        <v>25</v>
      </c>
      <c r="AS10" s="4">
        <f>AP364</f>
        <v>347482.83301041205</v>
      </c>
      <c r="AT10" s="4">
        <f>AS364</f>
        <v>325850.44595131616</v>
      </c>
      <c r="AU10" s="4">
        <f t="shared" ref="AU10" si="30">AT364</f>
        <v>307726.83950793074</v>
      </c>
      <c r="AV10" s="4">
        <f t="shared" ref="AV10" si="31">AU364</f>
        <v>285525.10048878775</v>
      </c>
      <c r="AW10" s="4">
        <f t="shared" ref="AW10" si="32">AV364</f>
        <v>256423.36146964476</v>
      </c>
      <c r="AX10" s="4">
        <f t="shared" ref="AX10" si="33">AW364</f>
        <v>255446.62245050177</v>
      </c>
      <c r="AY10" s="4">
        <f t="shared" ref="AY10" si="34">AX364</f>
        <v>227011.38844126748</v>
      </c>
      <c r="AZ10" s="4">
        <f t="shared" ref="AZ10" si="35">AY364</f>
        <v>260339.81608879112</v>
      </c>
      <c r="BA10" s="4">
        <f t="shared" ref="BA10" si="36">AZ364</f>
        <v>280668.24373631476</v>
      </c>
      <c r="BB10" s="4">
        <f t="shared" ref="BB10" si="37">BA364</f>
        <v>313996.6713838384</v>
      </c>
      <c r="BC10" s="4">
        <f t="shared" ref="BC10" si="38">BB364</f>
        <v>350161.03653136204</v>
      </c>
      <c r="BD10" s="4">
        <f t="shared" ref="BD10" si="39">BC364</f>
        <v>386325.40167888568</v>
      </c>
      <c r="BE10" s="4" t="s">
        <v>25</v>
      </c>
      <c r="BF10" s="20" t="s">
        <v>25</v>
      </c>
      <c r="BG10" s="4">
        <f>BD364</f>
        <v>395031.27183631802</v>
      </c>
      <c r="BH10" s="4">
        <f>BG364</f>
        <v>375122.93827738892</v>
      </c>
      <c r="BI10" s="4">
        <f t="shared" ref="BI10" si="40">BH364</f>
        <v>369382.04974055465</v>
      </c>
      <c r="BJ10" s="4">
        <f t="shared" ref="BJ10" si="41">BI364</f>
        <v>353921.46271887183</v>
      </c>
      <c r="BK10" s="4">
        <f t="shared" ref="BK10" si="42">BJ364</f>
        <v>329460.87569718901</v>
      </c>
      <c r="BL10" s="4">
        <f t="shared" ref="BL10" si="43">BK364</f>
        <v>339459.03867550619</v>
      </c>
      <c r="BM10" s="4">
        <f t="shared" ref="BM10" si="44">BL364</f>
        <v>318534.3729273713</v>
      </c>
      <c r="BN10" s="4">
        <f t="shared" ref="BN10" si="45">BM364</f>
        <v>373359.20257235516</v>
      </c>
      <c r="BO10" s="4">
        <f t="shared" ref="BO10" si="46">BN364</f>
        <v>411184.03221733903</v>
      </c>
      <c r="BP10" s="4">
        <f t="shared" ref="BP10" si="47">BO364</f>
        <v>466008.8618623229</v>
      </c>
      <c r="BQ10" s="4">
        <f t="shared" ref="BQ10" si="48">BP364</f>
        <v>523953.22275730676</v>
      </c>
      <c r="BR10" s="4">
        <f t="shared" ref="BR10" si="49">BQ364</f>
        <v>581897.58365229063</v>
      </c>
      <c r="BS10" s="4" t="s">
        <v>25</v>
      </c>
      <c r="BT10" s="20" t="s">
        <v>25</v>
      </c>
      <c r="BU10" s="4">
        <f>BR364</f>
        <v>608919.11582082242</v>
      </c>
      <c r="BV10" s="4">
        <f>BU364</f>
        <v>628410.43028984836</v>
      </c>
      <c r="BW10" s="4">
        <f t="shared" ref="BW10" si="50">BV364</f>
        <v>639196.19213999936</v>
      </c>
      <c r="BX10" s="4">
        <f t="shared" ref="BX10" si="51">BW364</f>
        <v>640683.26147499867</v>
      </c>
      <c r="BY10" s="4">
        <f t="shared" ref="BY10" si="52">BX364</f>
        <v>631670.33080999809</v>
      </c>
      <c r="BZ10" s="4">
        <f t="shared" ref="BZ10" si="53">BY364</f>
        <v>664607.40014499752</v>
      </c>
      <c r="CA10" s="4">
        <f t="shared" ref="CA10" si="54">BZ364</f>
        <v>665672.586000385</v>
      </c>
      <c r="CB10" s="4">
        <f t="shared" ref="CB10" si="55">CA364</f>
        <v>751217.15533538442</v>
      </c>
      <c r="CC10" s="4">
        <f t="shared" ref="CC10" si="56">CB364</f>
        <v>816761.72467038385</v>
      </c>
      <c r="CD10" s="4">
        <f t="shared" ref="CD10" si="57">CC364</f>
        <v>902306.29400538327</v>
      </c>
      <c r="CE10" s="4">
        <f t="shared" ref="CE10" si="58">CD364</f>
        <v>991282.3477153827</v>
      </c>
      <c r="CF10" s="4">
        <f t="shared" ref="CF10" si="59">CE364</f>
        <v>1080258.4014253821</v>
      </c>
      <c r="CG10" s="4" t="s">
        <v>25</v>
      </c>
      <c r="CH10" s="20" t="s">
        <v>25</v>
      </c>
    </row>
    <row r="11" spans="1:86" ht="12.25" customHeight="1">
      <c r="A11" s="23" t="s">
        <v>25</v>
      </c>
      <c r="B11" s="3" t="s">
        <v>25</v>
      </c>
      <c r="C11" s="120" t="s">
        <v>25</v>
      </c>
      <c r="D11" s="120" t="s">
        <v>25</v>
      </c>
      <c r="E11" s="120" t="s">
        <v>25</v>
      </c>
      <c r="F11" s="120" t="s">
        <v>25</v>
      </c>
      <c r="G11" s="120" t="s">
        <v>25</v>
      </c>
      <c r="H11" s="120" t="s">
        <v>25</v>
      </c>
      <c r="I11" s="120" t="s">
        <v>25</v>
      </c>
      <c r="J11" s="120" t="s">
        <v>25</v>
      </c>
      <c r="K11" s="120" t="s">
        <v>25</v>
      </c>
      <c r="L11" s="120" t="s">
        <v>25</v>
      </c>
      <c r="M11" s="120" t="s">
        <v>25</v>
      </c>
      <c r="N11" s="120" t="s">
        <v>25</v>
      </c>
      <c r="O11" s="120" t="s">
        <v>25</v>
      </c>
      <c r="P11" s="121" t="s">
        <v>25</v>
      </c>
      <c r="Q11" s="120" t="s">
        <v>25</v>
      </c>
      <c r="R11" s="120" t="s">
        <v>25</v>
      </c>
      <c r="S11" s="120" t="s">
        <v>25</v>
      </c>
      <c r="T11" s="120" t="s">
        <v>25</v>
      </c>
      <c r="U11" s="120" t="s">
        <v>25</v>
      </c>
      <c r="V11" s="120" t="s">
        <v>25</v>
      </c>
      <c r="W11" s="120" t="s">
        <v>25</v>
      </c>
      <c r="X11" s="120" t="s">
        <v>25</v>
      </c>
      <c r="Y11" s="120" t="s">
        <v>25</v>
      </c>
      <c r="Z11" s="120" t="s">
        <v>25</v>
      </c>
      <c r="AA11" s="120" t="s">
        <v>25</v>
      </c>
      <c r="AB11" s="120" t="s">
        <v>25</v>
      </c>
      <c r="AC11" s="120" t="s">
        <v>25</v>
      </c>
      <c r="AD11" s="121" t="s">
        <v>25</v>
      </c>
      <c r="AE11" s="120" t="s">
        <v>25</v>
      </c>
      <c r="AF11" s="120" t="s">
        <v>25</v>
      </c>
      <c r="AG11" s="120" t="s">
        <v>25</v>
      </c>
      <c r="AH11" s="120" t="s">
        <v>25</v>
      </c>
      <c r="AI11" s="120" t="s">
        <v>25</v>
      </c>
      <c r="AJ11" s="120" t="s">
        <v>25</v>
      </c>
      <c r="AK11" s="120" t="s">
        <v>25</v>
      </c>
      <c r="AL11" s="120" t="s">
        <v>25</v>
      </c>
      <c r="AM11" s="120" t="s">
        <v>25</v>
      </c>
      <c r="AN11" s="120" t="s">
        <v>25</v>
      </c>
      <c r="AO11" s="120" t="s">
        <v>25</v>
      </c>
      <c r="AP11" s="120" t="s">
        <v>25</v>
      </c>
      <c r="AQ11" s="120" t="s">
        <v>25</v>
      </c>
      <c r="AR11" s="121" t="s">
        <v>25</v>
      </c>
      <c r="AS11" s="120" t="s">
        <v>25</v>
      </c>
      <c r="AT11" s="120" t="s">
        <v>25</v>
      </c>
      <c r="AU11" s="120" t="s">
        <v>25</v>
      </c>
      <c r="AV11" s="120" t="s">
        <v>25</v>
      </c>
      <c r="AW11" s="120" t="s">
        <v>25</v>
      </c>
      <c r="AX11" s="120" t="s">
        <v>25</v>
      </c>
      <c r="AY11" s="120" t="s">
        <v>25</v>
      </c>
      <c r="AZ11" s="120" t="s">
        <v>25</v>
      </c>
      <c r="BA11" s="120" t="s">
        <v>25</v>
      </c>
      <c r="BB11" s="120" t="s">
        <v>25</v>
      </c>
      <c r="BC11" s="120" t="s">
        <v>25</v>
      </c>
      <c r="BD11" s="120" t="s">
        <v>25</v>
      </c>
      <c r="BE11" s="120" t="s">
        <v>25</v>
      </c>
      <c r="BF11" s="121" t="s">
        <v>25</v>
      </c>
      <c r="BG11" s="120" t="s">
        <v>25</v>
      </c>
      <c r="BH11" s="120" t="s">
        <v>25</v>
      </c>
      <c r="BI11" s="120" t="s">
        <v>25</v>
      </c>
      <c r="BJ11" s="120" t="s">
        <v>25</v>
      </c>
      <c r="BK11" s="120" t="s">
        <v>25</v>
      </c>
      <c r="BL11" s="120" t="s">
        <v>25</v>
      </c>
      <c r="BM11" s="120" t="s">
        <v>25</v>
      </c>
      <c r="BN11" s="120" t="s">
        <v>25</v>
      </c>
      <c r="BO11" s="120" t="s">
        <v>25</v>
      </c>
      <c r="BP11" s="120" t="s">
        <v>25</v>
      </c>
      <c r="BQ11" s="120" t="s">
        <v>25</v>
      </c>
      <c r="BR11" s="120" t="s">
        <v>25</v>
      </c>
      <c r="BS11" s="120" t="s">
        <v>25</v>
      </c>
      <c r="BT11" s="121" t="s">
        <v>25</v>
      </c>
      <c r="BU11" s="120" t="s">
        <v>25</v>
      </c>
      <c r="BV11" s="120" t="s">
        <v>25</v>
      </c>
      <c r="BW11" s="120" t="s">
        <v>25</v>
      </c>
      <c r="BX11" s="120" t="s">
        <v>25</v>
      </c>
      <c r="BY11" s="120" t="s">
        <v>25</v>
      </c>
      <c r="BZ11" s="120" t="s">
        <v>25</v>
      </c>
      <c r="CA11" s="120" t="s">
        <v>25</v>
      </c>
      <c r="CB11" s="120" t="s">
        <v>25</v>
      </c>
      <c r="CC11" s="120" t="s">
        <v>25</v>
      </c>
      <c r="CD11" s="120" t="s">
        <v>25</v>
      </c>
      <c r="CE11" s="120" t="s">
        <v>25</v>
      </c>
      <c r="CF11" s="120" t="s">
        <v>25</v>
      </c>
      <c r="CG11" s="120" t="s">
        <v>25</v>
      </c>
      <c r="CH11" s="121" t="s">
        <v>25</v>
      </c>
    </row>
    <row r="12" spans="1:86" ht="12.25" customHeight="1">
      <c r="A12" s="25" t="s">
        <v>38</v>
      </c>
      <c r="C12" s="5" t="s">
        <v>25</v>
      </c>
      <c r="D12" s="5" t="s">
        <v>25</v>
      </c>
      <c r="E12" s="5" t="s">
        <v>25</v>
      </c>
      <c r="F12" s="5" t="s">
        <v>25</v>
      </c>
      <c r="G12" s="5" t="s">
        <v>25</v>
      </c>
      <c r="H12" s="5" t="s">
        <v>25</v>
      </c>
      <c r="I12" s="5" t="s">
        <v>25</v>
      </c>
      <c r="J12" s="5" t="s">
        <v>25</v>
      </c>
      <c r="K12" s="5" t="s">
        <v>25</v>
      </c>
      <c r="L12" s="5" t="s">
        <v>25</v>
      </c>
      <c r="M12" s="5" t="s">
        <v>25</v>
      </c>
      <c r="N12" s="5" t="s">
        <v>25</v>
      </c>
      <c r="O12" s="5" t="s">
        <v>25</v>
      </c>
      <c r="P12" s="21" t="s">
        <v>25</v>
      </c>
      <c r="Q12" s="5" t="s">
        <v>25</v>
      </c>
      <c r="R12" s="5" t="s">
        <v>25</v>
      </c>
      <c r="S12" s="5" t="s">
        <v>25</v>
      </c>
      <c r="T12" s="5" t="s">
        <v>25</v>
      </c>
      <c r="U12" s="5" t="s">
        <v>25</v>
      </c>
      <c r="V12" s="5" t="s">
        <v>25</v>
      </c>
      <c r="W12" s="5" t="s">
        <v>25</v>
      </c>
      <c r="X12" s="5" t="s">
        <v>25</v>
      </c>
      <c r="Y12" s="5" t="s">
        <v>25</v>
      </c>
      <c r="Z12" s="5" t="s">
        <v>25</v>
      </c>
      <c r="AA12" s="5" t="s">
        <v>25</v>
      </c>
      <c r="AB12" s="5" t="s">
        <v>25</v>
      </c>
      <c r="AC12" s="5" t="s">
        <v>25</v>
      </c>
      <c r="AD12" s="21" t="s">
        <v>25</v>
      </c>
      <c r="AE12" s="5" t="s">
        <v>25</v>
      </c>
      <c r="AF12" s="5" t="s">
        <v>25</v>
      </c>
      <c r="AG12" s="5" t="s">
        <v>25</v>
      </c>
      <c r="AH12" s="5" t="s">
        <v>25</v>
      </c>
      <c r="AI12" s="5" t="s">
        <v>25</v>
      </c>
      <c r="AJ12" s="5" t="s">
        <v>25</v>
      </c>
      <c r="AK12" s="5" t="s">
        <v>25</v>
      </c>
      <c r="AL12" s="5" t="s">
        <v>25</v>
      </c>
      <c r="AM12" s="5" t="s">
        <v>25</v>
      </c>
      <c r="AN12" s="5" t="s">
        <v>25</v>
      </c>
      <c r="AO12" s="5" t="s">
        <v>25</v>
      </c>
      <c r="AP12" s="5" t="s">
        <v>25</v>
      </c>
      <c r="AQ12" s="5" t="s">
        <v>25</v>
      </c>
      <c r="AR12" s="21" t="s">
        <v>25</v>
      </c>
      <c r="AS12" s="5" t="s">
        <v>25</v>
      </c>
      <c r="AT12" s="5" t="s">
        <v>25</v>
      </c>
      <c r="AU12" s="5" t="s">
        <v>25</v>
      </c>
      <c r="AV12" s="5" t="s">
        <v>25</v>
      </c>
      <c r="AW12" s="5" t="s">
        <v>25</v>
      </c>
      <c r="AX12" s="5" t="s">
        <v>25</v>
      </c>
      <c r="AY12" s="5" t="s">
        <v>25</v>
      </c>
      <c r="AZ12" s="5" t="s">
        <v>25</v>
      </c>
      <c r="BA12" s="5" t="s">
        <v>25</v>
      </c>
      <c r="BB12" s="5" t="s">
        <v>25</v>
      </c>
      <c r="BC12" s="5" t="s">
        <v>25</v>
      </c>
      <c r="BD12" s="5" t="s">
        <v>25</v>
      </c>
      <c r="BE12" s="5" t="s">
        <v>25</v>
      </c>
      <c r="BF12" s="21" t="s">
        <v>25</v>
      </c>
      <c r="BG12" s="5" t="s">
        <v>25</v>
      </c>
      <c r="BH12" s="5" t="s">
        <v>25</v>
      </c>
      <c r="BI12" s="5" t="s">
        <v>25</v>
      </c>
      <c r="BJ12" s="5" t="s">
        <v>25</v>
      </c>
      <c r="BK12" s="5" t="s">
        <v>25</v>
      </c>
      <c r="BL12" s="5" t="s">
        <v>25</v>
      </c>
      <c r="BM12" s="5" t="s">
        <v>25</v>
      </c>
      <c r="BN12" s="5" t="s">
        <v>25</v>
      </c>
      <c r="BO12" s="5" t="s">
        <v>25</v>
      </c>
      <c r="BP12" s="5" t="s">
        <v>25</v>
      </c>
      <c r="BQ12" s="5" t="s">
        <v>25</v>
      </c>
      <c r="BR12" s="5" t="s">
        <v>25</v>
      </c>
      <c r="BS12" s="5" t="s">
        <v>25</v>
      </c>
      <c r="BT12" s="21" t="s">
        <v>25</v>
      </c>
      <c r="BU12" s="5" t="s">
        <v>25</v>
      </c>
      <c r="BV12" s="5" t="s">
        <v>25</v>
      </c>
      <c r="BW12" s="5" t="s">
        <v>25</v>
      </c>
      <c r="BX12" s="5" t="s">
        <v>25</v>
      </c>
      <c r="BY12" s="5" t="s">
        <v>25</v>
      </c>
      <c r="BZ12" s="5" t="s">
        <v>25</v>
      </c>
      <c r="CA12" s="5" t="s">
        <v>25</v>
      </c>
      <c r="CB12" s="5" t="s">
        <v>25</v>
      </c>
      <c r="CC12" s="5" t="s">
        <v>25</v>
      </c>
      <c r="CD12" s="5" t="s">
        <v>25</v>
      </c>
      <c r="CE12" s="5" t="s">
        <v>25</v>
      </c>
      <c r="CF12" s="5" t="s">
        <v>25</v>
      </c>
      <c r="CG12" s="5" t="s">
        <v>25</v>
      </c>
      <c r="CH12" s="21" t="s">
        <v>25</v>
      </c>
    </row>
    <row r="13" spans="1:86" ht="12.25" customHeight="1">
      <c r="A13" s="25"/>
      <c r="B13" s="1" t="s">
        <v>25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21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2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21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21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21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21"/>
    </row>
    <row r="14" spans="1:86" ht="12.25" hidden="1" customHeight="1" outlineLevel="1">
      <c r="A14" s="25" t="s">
        <v>114</v>
      </c>
      <c r="C14" s="118" t="s">
        <v>25</v>
      </c>
      <c r="D14" s="118" t="s">
        <v>25</v>
      </c>
      <c r="E14" s="118" t="s">
        <v>25</v>
      </c>
      <c r="F14" s="118" t="s">
        <v>25</v>
      </c>
      <c r="G14" s="118" t="s">
        <v>25</v>
      </c>
      <c r="H14" s="118" t="s">
        <v>25</v>
      </c>
      <c r="I14" s="118" t="s">
        <v>25</v>
      </c>
      <c r="J14" s="118" t="s">
        <v>25</v>
      </c>
      <c r="K14" s="118" t="s">
        <v>25</v>
      </c>
      <c r="L14" s="118" t="s">
        <v>25</v>
      </c>
      <c r="M14" s="118" t="s">
        <v>25</v>
      </c>
      <c r="N14" s="118" t="s">
        <v>25</v>
      </c>
      <c r="O14" s="118" t="s">
        <v>25</v>
      </c>
      <c r="P14" s="122" t="s">
        <v>25</v>
      </c>
      <c r="Q14" s="118" t="s">
        <v>25</v>
      </c>
      <c r="R14" s="118" t="s">
        <v>25</v>
      </c>
      <c r="S14" s="118" t="s">
        <v>25</v>
      </c>
      <c r="T14" s="118" t="s">
        <v>25</v>
      </c>
      <c r="U14" s="118" t="s">
        <v>25</v>
      </c>
      <c r="V14" s="118" t="s">
        <v>25</v>
      </c>
      <c r="W14" s="118" t="s">
        <v>25</v>
      </c>
      <c r="X14" s="118" t="s">
        <v>25</v>
      </c>
      <c r="Y14" s="118" t="s">
        <v>25</v>
      </c>
      <c r="Z14" s="118" t="s">
        <v>25</v>
      </c>
      <c r="AA14" s="118" t="s">
        <v>25</v>
      </c>
      <c r="AB14" s="118" t="s">
        <v>25</v>
      </c>
      <c r="AC14" s="118" t="s">
        <v>25</v>
      </c>
      <c r="AD14" s="122" t="s">
        <v>25</v>
      </c>
      <c r="AE14" s="118" t="s">
        <v>25</v>
      </c>
      <c r="AF14" s="118" t="s">
        <v>25</v>
      </c>
      <c r="AG14" s="118" t="s">
        <v>25</v>
      </c>
      <c r="AH14" s="118" t="s">
        <v>25</v>
      </c>
      <c r="AI14" s="118" t="s">
        <v>25</v>
      </c>
      <c r="AJ14" s="118" t="s">
        <v>25</v>
      </c>
      <c r="AK14" s="118" t="s">
        <v>25</v>
      </c>
      <c r="AL14" s="118" t="s">
        <v>25</v>
      </c>
      <c r="AM14" s="118" t="s">
        <v>25</v>
      </c>
      <c r="AN14" s="118" t="s">
        <v>25</v>
      </c>
      <c r="AO14" s="118" t="s">
        <v>25</v>
      </c>
      <c r="AP14" s="118" t="s">
        <v>25</v>
      </c>
      <c r="AQ14" s="118" t="s">
        <v>25</v>
      </c>
      <c r="AR14" s="122" t="s">
        <v>25</v>
      </c>
      <c r="AS14" s="118" t="s">
        <v>25</v>
      </c>
      <c r="AT14" s="118" t="s">
        <v>25</v>
      </c>
      <c r="AU14" s="118" t="s">
        <v>25</v>
      </c>
      <c r="AV14" s="118" t="s">
        <v>25</v>
      </c>
      <c r="AW14" s="118" t="s">
        <v>25</v>
      </c>
      <c r="AX14" s="118" t="s">
        <v>25</v>
      </c>
      <c r="AY14" s="118" t="s">
        <v>25</v>
      </c>
      <c r="AZ14" s="118" t="s">
        <v>25</v>
      </c>
      <c r="BA14" s="118" t="s">
        <v>25</v>
      </c>
      <c r="BB14" s="118" t="s">
        <v>25</v>
      </c>
      <c r="BC14" s="118" t="s">
        <v>25</v>
      </c>
      <c r="BD14" s="118" t="s">
        <v>25</v>
      </c>
      <c r="BE14" s="118" t="s">
        <v>25</v>
      </c>
      <c r="BF14" s="122" t="s">
        <v>25</v>
      </c>
      <c r="BG14" s="118" t="s">
        <v>25</v>
      </c>
      <c r="BH14" s="118" t="s">
        <v>25</v>
      </c>
      <c r="BI14" s="118" t="s">
        <v>25</v>
      </c>
      <c r="BJ14" s="118" t="s">
        <v>25</v>
      </c>
      <c r="BK14" s="118" t="s">
        <v>25</v>
      </c>
      <c r="BL14" s="118" t="s">
        <v>25</v>
      </c>
      <c r="BM14" s="118" t="s">
        <v>25</v>
      </c>
      <c r="BN14" s="118" t="s">
        <v>25</v>
      </c>
      <c r="BO14" s="118" t="s">
        <v>25</v>
      </c>
      <c r="BP14" s="118" t="s">
        <v>25</v>
      </c>
      <c r="BQ14" s="118" t="s">
        <v>25</v>
      </c>
      <c r="BR14" s="118" t="s">
        <v>25</v>
      </c>
      <c r="BS14" s="118" t="s">
        <v>25</v>
      </c>
      <c r="BT14" s="122" t="s">
        <v>25</v>
      </c>
      <c r="BU14" s="118" t="s">
        <v>25</v>
      </c>
      <c r="BV14" s="118" t="s">
        <v>25</v>
      </c>
      <c r="BW14" s="118" t="s">
        <v>25</v>
      </c>
      <c r="BX14" s="118" t="s">
        <v>25</v>
      </c>
      <c r="BY14" s="118" t="s">
        <v>25</v>
      </c>
      <c r="BZ14" s="118" t="s">
        <v>25</v>
      </c>
      <c r="CA14" s="118" t="s">
        <v>25</v>
      </c>
      <c r="CB14" s="118" t="s">
        <v>25</v>
      </c>
      <c r="CC14" s="118" t="s">
        <v>25</v>
      </c>
      <c r="CD14" s="118" t="s">
        <v>25</v>
      </c>
      <c r="CE14" s="118" t="s">
        <v>25</v>
      </c>
      <c r="CF14" s="118" t="s">
        <v>25</v>
      </c>
      <c r="CG14" s="118" t="s">
        <v>25</v>
      </c>
      <c r="CH14" s="122" t="s">
        <v>25</v>
      </c>
    </row>
    <row r="15" spans="1:86" ht="12.25" hidden="1" customHeight="1" outlineLevel="1">
      <c r="A15" s="26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22">
        <f t="shared" ref="P15:P31" si="60">O15-SUM(C15:N15)</f>
        <v>0</v>
      </c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22">
        <f t="shared" ref="AD15:AD31" si="61">AC15-SUM(Q15:AB15)</f>
        <v>0</v>
      </c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22">
        <f t="shared" ref="AR15:AR31" si="62">AQ15-SUM(AE15:AP15)</f>
        <v>0</v>
      </c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22">
        <f t="shared" ref="BF15:BF31" si="63">BE15-SUM(AS15:BD15)</f>
        <v>0</v>
      </c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22">
        <f t="shared" ref="BT15:BT31" si="64">BS15-SUM(BG15:BR15)</f>
        <v>0</v>
      </c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22">
        <f t="shared" ref="CH15:CH31" si="65">CG15-SUM(BU15:CF15)</f>
        <v>0</v>
      </c>
    </row>
    <row r="16" spans="1:86" ht="12.25" hidden="1" customHeight="1" outlineLevel="1">
      <c r="A16" s="26">
        <v>1000</v>
      </c>
      <c r="B16" s="1" t="s">
        <v>114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  <c r="N16" s="118">
        <v>0</v>
      </c>
      <c r="O16" s="118">
        <v>0</v>
      </c>
      <c r="P16" s="122">
        <f t="shared" ref="P16:P29" si="66">O16-SUM(C16:N16)</f>
        <v>0</v>
      </c>
      <c r="Q16" s="118">
        <v>0</v>
      </c>
      <c r="R16" s="118">
        <v>0</v>
      </c>
      <c r="S16" s="118">
        <v>0</v>
      </c>
      <c r="T16" s="118">
        <v>0</v>
      </c>
      <c r="U16" s="118">
        <v>0</v>
      </c>
      <c r="V16" s="118">
        <v>0</v>
      </c>
      <c r="W16" s="118">
        <v>0</v>
      </c>
      <c r="X16" s="118">
        <v>0</v>
      </c>
      <c r="Y16" s="118">
        <v>0</v>
      </c>
      <c r="Z16" s="118">
        <v>0</v>
      </c>
      <c r="AA16" s="118">
        <v>0</v>
      </c>
      <c r="AB16" s="118">
        <v>0</v>
      </c>
      <c r="AC16" s="118">
        <v>0</v>
      </c>
      <c r="AD16" s="122">
        <f t="shared" ref="AD16:AD29" si="67">AC16-SUM(Q16:AB16)</f>
        <v>0</v>
      </c>
      <c r="AE16" s="118">
        <v>0</v>
      </c>
      <c r="AF16" s="118">
        <v>0</v>
      </c>
      <c r="AG16" s="118">
        <v>0</v>
      </c>
      <c r="AH16" s="118">
        <v>0</v>
      </c>
      <c r="AI16" s="118">
        <v>0</v>
      </c>
      <c r="AJ16" s="118">
        <v>0</v>
      </c>
      <c r="AK16" s="118">
        <v>0</v>
      </c>
      <c r="AL16" s="118">
        <v>0</v>
      </c>
      <c r="AM16" s="118">
        <v>0</v>
      </c>
      <c r="AN16" s="118">
        <v>0</v>
      </c>
      <c r="AO16" s="118">
        <v>0</v>
      </c>
      <c r="AP16" s="118">
        <v>0</v>
      </c>
      <c r="AQ16" s="118">
        <v>0</v>
      </c>
      <c r="AR16" s="122">
        <f t="shared" ref="AR16:AR29" si="68">AQ16-SUM(AE16:AP16)</f>
        <v>0</v>
      </c>
      <c r="AS16" s="118">
        <v>0</v>
      </c>
      <c r="AT16" s="118">
        <v>0</v>
      </c>
      <c r="AU16" s="118">
        <v>0</v>
      </c>
      <c r="AV16" s="118">
        <v>0</v>
      </c>
      <c r="AW16" s="118">
        <v>0</v>
      </c>
      <c r="AX16" s="118">
        <v>0</v>
      </c>
      <c r="AY16" s="118">
        <v>0</v>
      </c>
      <c r="AZ16" s="118">
        <v>0</v>
      </c>
      <c r="BA16" s="118">
        <v>0</v>
      </c>
      <c r="BB16" s="118">
        <v>0</v>
      </c>
      <c r="BC16" s="118">
        <v>0</v>
      </c>
      <c r="BD16" s="118">
        <v>0</v>
      </c>
      <c r="BE16" s="118">
        <v>0</v>
      </c>
      <c r="BF16" s="122">
        <f t="shared" ref="BF16:BF29" si="69">BE16-SUM(AS16:BD16)</f>
        <v>0</v>
      </c>
      <c r="BG16" s="118">
        <v>0</v>
      </c>
      <c r="BH16" s="118">
        <v>0</v>
      </c>
      <c r="BI16" s="118">
        <v>0</v>
      </c>
      <c r="BJ16" s="118">
        <v>0</v>
      </c>
      <c r="BK16" s="118">
        <v>0</v>
      </c>
      <c r="BL16" s="118">
        <v>0</v>
      </c>
      <c r="BM16" s="118">
        <v>0</v>
      </c>
      <c r="BN16" s="118">
        <v>0</v>
      </c>
      <c r="BO16" s="118">
        <v>0</v>
      </c>
      <c r="BP16" s="118">
        <v>0</v>
      </c>
      <c r="BQ16" s="118">
        <v>0</v>
      </c>
      <c r="BR16" s="118">
        <v>0</v>
      </c>
      <c r="BS16" s="118">
        <v>0</v>
      </c>
      <c r="BT16" s="122">
        <f t="shared" ref="BT16:BT29" si="70">BS16-SUM(BG16:BR16)</f>
        <v>0</v>
      </c>
      <c r="BU16" s="118">
        <v>0</v>
      </c>
      <c r="BV16" s="118">
        <v>0</v>
      </c>
      <c r="BW16" s="118">
        <v>0</v>
      </c>
      <c r="BX16" s="118">
        <v>0</v>
      </c>
      <c r="BY16" s="118">
        <v>0</v>
      </c>
      <c r="BZ16" s="118">
        <v>0</v>
      </c>
      <c r="CA16" s="118">
        <v>0</v>
      </c>
      <c r="CB16" s="118">
        <v>0</v>
      </c>
      <c r="CC16" s="118">
        <v>0</v>
      </c>
      <c r="CD16" s="118">
        <v>0</v>
      </c>
      <c r="CE16" s="118">
        <v>0</v>
      </c>
      <c r="CF16" s="118">
        <v>0</v>
      </c>
      <c r="CG16" s="118">
        <v>0</v>
      </c>
      <c r="CH16" s="122">
        <f t="shared" ref="CH16:CH29" si="71">CG16-SUM(BU16:CF16)</f>
        <v>0</v>
      </c>
    </row>
    <row r="17" spans="1:86" ht="12.25" hidden="1" customHeight="1" outlineLevel="1">
      <c r="A17" s="26">
        <v>1400</v>
      </c>
      <c r="B17" s="1" t="s">
        <v>171</v>
      </c>
      <c r="C17" s="118">
        <v>0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  <c r="N17" s="118">
        <v>0</v>
      </c>
      <c r="O17" s="118">
        <v>0</v>
      </c>
      <c r="P17" s="122">
        <f t="shared" si="66"/>
        <v>0</v>
      </c>
      <c r="Q17" s="118">
        <v>0</v>
      </c>
      <c r="R17" s="118">
        <v>0</v>
      </c>
      <c r="S17" s="118">
        <v>0</v>
      </c>
      <c r="T17" s="118">
        <v>0</v>
      </c>
      <c r="U17" s="118">
        <v>0</v>
      </c>
      <c r="V17" s="118">
        <v>0</v>
      </c>
      <c r="W17" s="118">
        <v>0</v>
      </c>
      <c r="X17" s="118">
        <v>0</v>
      </c>
      <c r="Y17" s="118">
        <v>0</v>
      </c>
      <c r="Z17" s="118">
        <v>0</v>
      </c>
      <c r="AA17" s="118">
        <v>0</v>
      </c>
      <c r="AB17" s="118">
        <v>0</v>
      </c>
      <c r="AC17" s="118">
        <v>0</v>
      </c>
      <c r="AD17" s="122">
        <f t="shared" si="67"/>
        <v>0</v>
      </c>
      <c r="AE17" s="118">
        <v>0</v>
      </c>
      <c r="AF17" s="118">
        <v>0</v>
      </c>
      <c r="AG17" s="118">
        <v>0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  <c r="AP17" s="118">
        <v>0</v>
      </c>
      <c r="AQ17" s="118">
        <v>0</v>
      </c>
      <c r="AR17" s="122">
        <f t="shared" si="68"/>
        <v>0</v>
      </c>
      <c r="AS17" s="118">
        <v>0</v>
      </c>
      <c r="AT17" s="118">
        <v>0</v>
      </c>
      <c r="AU17" s="118">
        <v>0</v>
      </c>
      <c r="AV17" s="118">
        <v>0</v>
      </c>
      <c r="AW17" s="118">
        <v>0</v>
      </c>
      <c r="AX17" s="118">
        <v>0</v>
      </c>
      <c r="AY17" s="118">
        <v>0</v>
      </c>
      <c r="AZ17" s="118">
        <v>0</v>
      </c>
      <c r="BA17" s="118">
        <v>0</v>
      </c>
      <c r="BB17" s="118">
        <v>0</v>
      </c>
      <c r="BC17" s="118">
        <v>0</v>
      </c>
      <c r="BD17" s="118">
        <v>0</v>
      </c>
      <c r="BE17" s="118">
        <v>0</v>
      </c>
      <c r="BF17" s="122">
        <f t="shared" si="69"/>
        <v>0</v>
      </c>
      <c r="BG17" s="118">
        <v>0</v>
      </c>
      <c r="BH17" s="118">
        <v>0</v>
      </c>
      <c r="BI17" s="118">
        <v>0</v>
      </c>
      <c r="BJ17" s="118">
        <v>0</v>
      </c>
      <c r="BK17" s="118">
        <v>0</v>
      </c>
      <c r="BL17" s="118">
        <v>0</v>
      </c>
      <c r="BM17" s="118">
        <v>0</v>
      </c>
      <c r="BN17" s="118">
        <v>0</v>
      </c>
      <c r="BO17" s="118">
        <v>0</v>
      </c>
      <c r="BP17" s="118">
        <v>0</v>
      </c>
      <c r="BQ17" s="118">
        <v>0</v>
      </c>
      <c r="BR17" s="118">
        <v>0</v>
      </c>
      <c r="BS17" s="118">
        <v>0</v>
      </c>
      <c r="BT17" s="122">
        <f t="shared" si="70"/>
        <v>0</v>
      </c>
      <c r="BU17" s="118">
        <v>0</v>
      </c>
      <c r="BV17" s="118">
        <v>0</v>
      </c>
      <c r="BW17" s="118">
        <v>0</v>
      </c>
      <c r="BX17" s="118">
        <v>0</v>
      </c>
      <c r="BY17" s="118">
        <v>0</v>
      </c>
      <c r="BZ17" s="118">
        <v>0</v>
      </c>
      <c r="CA17" s="118">
        <v>0</v>
      </c>
      <c r="CB17" s="118">
        <v>0</v>
      </c>
      <c r="CC17" s="118">
        <v>0</v>
      </c>
      <c r="CD17" s="118">
        <v>0</v>
      </c>
      <c r="CE17" s="118">
        <v>0</v>
      </c>
      <c r="CF17" s="118">
        <v>0</v>
      </c>
      <c r="CG17" s="118">
        <v>0</v>
      </c>
      <c r="CH17" s="122">
        <f t="shared" si="71"/>
        <v>0</v>
      </c>
    </row>
    <row r="18" spans="1:86" ht="12.25" hidden="1" customHeight="1" outlineLevel="1">
      <c r="A18" s="26">
        <v>1420</v>
      </c>
      <c r="B18" s="1" t="s">
        <v>172</v>
      </c>
      <c r="C18" s="118">
        <v>0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  <c r="N18" s="118">
        <v>0</v>
      </c>
      <c r="O18" s="118">
        <v>0</v>
      </c>
      <c r="P18" s="122">
        <f t="shared" si="66"/>
        <v>0</v>
      </c>
      <c r="Q18" s="118">
        <v>0</v>
      </c>
      <c r="R18" s="118">
        <v>0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B18" s="118">
        <v>0</v>
      </c>
      <c r="AC18" s="118">
        <v>0</v>
      </c>
      <c r="AD18" s="122">
        <f t="shared" si="67"/>
        <v>0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22">
        <f t="shared" si="68"/>
        <v>0</v>
      </c>
      <c r="AS18" s="118">
        <v>0</v>
      </c>
      <c r="AT18" s="118">
        <v>0</v>
      </c>
      <c r="AU18" s="118">
        <v>0</v>
      </c>
      <c r="AV18" s="118">
        <v>0</v>
      </c>
      <c r="AW18" s="118">
        <v>0</v>
      </c>
      <c r="AX18" s="118">
        <v>0</v>
      </c>
      <c r="AY18" s="118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122">
        <f t="shared" si="69"/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</v>
      </c>
      <c r="BL18" s="118">
        <v>0</v>
      </c>
      <c r="BM18" s="118">
        <v>0</v>
      </c>
      <c r="BN18" s="118">
        <v>0</v>
      </c>
      <c r="BO18" s="118">
        <v>0</v>
      </c>
      <c r="BP18" s="118">
        <v>0</v>
      </c>
      <c r="BQ18" s="118">
        <v>0</v>
      </c>
      <c r="BR18" s="118">
        <v>0</v>
      </c>
      <c r="BS18" s="118">
        <v>0</v>
      </c>
      <c r="BT18" s="122">
        <f t="shared" si="70"/>
        <v>0</v>
      </c>
      <c r="BU18" s="118">
        <v>0</v>
      </c>
      <c r="BV18" s="118">
        <v>0</v>
      </c>
      <c r="BW18" s="118">
        <v>0</v>
      </c>
      <c r="BX18" s="118">
        <v>0</v>
      </c>
      <c r="BY18" s="118">
        <v>0</v>
      </c>
      <c r="BZ18" s="118">
        <v>0</v>
      </c>
      <c r="CA18" s="118">
        <v>0</v>
      </c>
      <c r="CB18" s="118">
        <v>0</v>
      </c>
      <c r="CC18" s="118">
        <v>0</v>
      </c>
      <c r="CD18" s="118">
        <v>0</v>
      </c>
      <c r="CE18" s="118">
        <v>0</v>
      </c>
      <c r="CF18" s="118">
        <v>0</v>
      </c>
      <c r="CG18" s="118">
        <v>0</v>
      </c>
      <c r="CH18" s="122">
        <f t="shared" si="71"/>
        <v>0</v>
      </c>
    </row>
    <row r="19" spans="1:86" ht="12.25" hidden="1" customHeight="1" outlineLevel="1">
      <c r="A19" s="26">
        <v>1500</v>
      </c>
      <c r="B19" s="1" t="s">
        <v>173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  <c r="N19" s="118">
        <v>0</v>
      </c>
      <c r="O19" s="118">
        <v>0</v>
      </c>
      <c r="P19" s="122">
        <f t="shared" si="66"/>
        <v>0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8">
        <v>0</v>
      </c>
      <c r="AD19" s="122">
        <f t="shared" si="67"/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22">
        <f t="shared" si="68"/>
        <v>0</v>
      </c>
      <c r="AS19" s="118">
        <v>0</v>
      </c>
      <c r="AT19" s="118">
        <v>0</v>
      </c>
      <c r="AU19" s="118">
        <v>0</v>
      </c>
      <c r="AV19" s="118">
        <v>0</v>
      </c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22">
        <f t="shared" si="69"/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v>0</v>
      </c>
      <c r="BN19" s="118">
        <v>0</v>
      </c>
      <c r="BO19" s="118">
        <v>0</v>
      </c>
      <c r="BP19" s="118">
        <v>0</v>
      </c>
      <c r="BQ19" s="118">
        <v>0</v>
      </c>
      <c r="BR19" s="118">
        <v>0</v>
      </c>
      <c r="BS19" s="118">
        <v>0</v>
      </c>
      <c r="BT19" s="122">
        <f t="shared" si="70"/>
        <v>0</v>
      </c>
      <c r="BU19" s="118">
        <v>0</v>
      </c>
      <c r="BV19" s="118">
        <v>0</v>
      </c>
      <c r="BW19" s="118">
        <v>0</v>
      </c>
      <c r="BX19" s="118">
        <v>0</v>
      </c>
      <c r="BY19" s="118">
        <v>0</v>
      </c>
      <c r="BZ19" s="118">
        <v>0</v>
      </c>
      <c r="CA19" s="118">
        <v>0</v>
      </c>
      <c r="CB19" s="118">
        <v>0</v>
      </c>
      <c r="CC19" s="118">
        <v>0</v>
      </c>
      <c r="CD19" s="118">
        <v>0</v>
      </c>
      <c r="CE19" s="118">
        <v>0</v>
      </c>
      <c r="CF19" s="118">
        <v>0</v>
      </c>
      <c r="CG19" s="118">
        <v>0</v>
      </c>
      <c r="CH19" s="122">
        <f t="shared" si="71"/>
        <v>0</v>
      </c>
    </row>
    <row r="20" spans="1:86" ht="12.25" hidden="1" customHeight="1" outlineLevel="1">
      <c r="A20" s="26">
        <v>1600</v>
      </c>
      <c r="B20" s="1" t="s">
        <v>174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22">
        <f t="shared" si="66"/>
        <v>0</v>
      </c>
      <c r="Q20" s="118">
        <v>0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8">
        <v>0</v>
      </c>
      <c r="AD20" s="122">
        <f t="shared" si="67"/>
        <v>0</v>
      </c>
      <c r="AE20" s="118">
        <v>0</v>
      </c>
      <c r="AF20" s="118">
        <v>0</v>
      </c>
      <c r="AG20" s="118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22">
        <f t="shared" si="68"/>
        <v>0</v>
      </c>
      <c r="AS20" s="118">
        <v>0</v>
      </c>
      <c r="AT20" s="118">
        <v>0</v>
      </c>
      <c r="AU20" s="118">
        <v>0</v>
      </c>
      <c r="AV20" s="118">
        <v>0</v>
      </c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22">
        <f t="shared" si="69"/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v>0</v>
      </c>
      <c r="BN20" s="118">
        <v>0</v>
      </c>
      <c r="BO20" s="118">
        <v>0</v>
      </c>
      <c r="BP20" s="118">
        <v>0</v>
      </c>
      <c r="BQ20" s="118">
        <v>0</v>
      </c>
      <c r="BR20" s="118">
        <v>0</v>
      </c>
      <c r="BS20" s="118">
        <v>0</v>
      </c>
      <c r="BT20" s="122">
        <f t="shared" si="70"/>
        <v>0</v>
      </c>
      <c r="BU20" s="118">
        <v>0</v>
      </c>
      <c r="BV20" s="118">
        <v>0</v>
      </c>
      <c r="BW20" s="118">
        <v>0</v>
      </c>
      <c r="BX20" s="118">
        <v>0</v>
      </c>
      <c r="BY20" s="118">
        <v>0</v>
      </c>
      <c r="BZ20" s="118">
        <v>0</v>
      </c>
      <c r="CA20" s="118">
        <v>0</v>
      </c>
      <c r="CB20" s="118">
        <v>0</v>
      </c>
      <c r="CC20" s="118">
        <v>0</v>
      </c>
      <c r="CD20" s="118">
        <v>0</v>
      </c>
      <c r="CE20" s="118">
        <v>0</v>
      </c>
      <c r="CF20" s="118">
        <v>0</v>
      </c>
      <c r="CG20" s="118">
        <v>0</v>
      </c>
      <c r="CH20" s="122">
        <f t="shared" si="71"/>
        <v>0</v>
      </c>
    </row>
    <row r="21" spans="1:86" ht="12.25" hidden="1" customHeight="1" outlineLevel="1">
      <c r="A21" s="26">
        <v>1790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  <c r="N21" s="118">
        <v>0</v>
      </c>
      <c r="O21" s="118">
        <v>0</v>
      </c>
      <c r="P21" s="122">
        <f t="shared" si="66"/>
        <v>0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8">
        <v>0</v>
      </c>
      <c r="AD21" s="122">
        <f t="shared" si="67"/>
        <v>0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0</v>
      </c>
      <c r="AR21" s="122">
        <f t="shared" si="68"/>
        <v>0</v>
      </c>
      <c r="AS21" s="118">
        <v>0</v>
      </c>
      <c r="AT21" s="118">
        <v>0</v>
      </c>
      <c r="AU21" s="118">
        <v>0</v>
      </c>
      <c r="AV21" s="118">
        <v>0</v>
      </c>
      <c r="AW21" s="118">
        <v>0</v>
      </c>
      <c r="AX21" s="118">
        <v>0</v>
      </c>
      <c r="AY21" s="118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22">
        <f t="shared" si="69"/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v>0</v>
      </c>
      <c r="BN21" s="118">
        <v>0</v>
      </c>
      <c r="BO21" s="118">
        <v>0</v>
      </c>
      <c r="BP21" s="118">
        <v>0</v>
      </c>
      <c r="BQ21" s="118">
        <v>0</v>
      </c>
      <c r="BR21" s="118">
        <v>0</v>
      </c>
      <c r="BS21" s="118">
        <v>0</v>
      </c>
      <c r="BT21" s="122">
        <f t="shared" si="70"/>
        <v>0</v>
      </c>
      <c r="BU21" s="118">
        <v>0</v>
      </c>
      <c r="BV21" s="118">
        <v>0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0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22">
        <f t="shared" si="71"/>
        <v>0</v>
      </c>
    </row>
    <row r="22" spans="1:86" ht="12.25" hidden="1" customHeight="1" outlineLevel="1">
      <c r="A22" s="26">
        <v>1900</v>
      </c>
      <c r="B22" s="1" t="s">
        <v>175</v>
      </c>
      <c r="C22" s="118">
        <v>0</v>
      </c>
      <c r="D22" s="118">
        <v>0</v>
      </c>
      <c r="E22" s="118">
        <v>0</v>
      </c>
      <c r="F22" s="118">
        <v>1</v>
      </c>
      <c r="G22" s="118">
        <v>0</v>
      </c>
      <c r="H22" s="118">
        <v>147.54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  <c r="N22" s="118">
        <v>0</v>
      </c>
      <c r="O22" s="118">
        <v>148.54</v>
      </c>
      <c r="P22" s="122">
        <f t="shared" si="66"/>
        <v>0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8">
        <v>0</v>
      </c>
      <c r="Z22" s="118">
        <v>0</v>
      </c>
      <c r="AA22" s="118">
        <v>0</v>
      </c>
      <c r="AB22" s="118">
        <v>0</v>
      </c>
      <c r="AC22" s="118">
        <v>0</v>
      </c>
      <c r="AD22" s="122">
        <f t="shared" si="67"/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22">
        <f t="shared" si="68"/>
        <v>0</v>
      </c>
      <c r="AS22" s="118">
        <v>0</v>
      </c>
      <c r="AT22" s="118">
        <v>0</v>
      </c>
      <c r="AU22" s="118">
        <v>0</v>
      </c>
      <c r="AV22" s="118">
        <v>0</v>
      </c>
      <c r="AW22" s="118">
        <v>0</v>
      </c>
      <c r="AX22" s="118">
        <v>0</v>
      </c>
      <c r="AY22" s="118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22">
        <f t="shared" si="69"/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0</v>
      </c>
      <c r="BP22" s="118">
        <v>0</v>
      </c>
      <c r="BQ22" s="118">
        <v>0</v>
      </c>
      <c r="BR22" s="118">
        <v>0</v>
      </c>
      <c r="BS22" s="118">
        <v>0</v>
      </c>
      <c r="BT22" s="122">
        <f t="shared" si="70"/>
        <v>0</v>
      </c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0</v>
      </c>
      <c r="CA22" s="118">
        <v>0</v>
      </c>
      <c r="CB22" s="118">
        <v>0</v>
      </c>
      <c r="CC22" s="118">
        <v>0</v>
      </c>
      <c r="CD22" s="118">
        <v>0</v>
      </c>
      <c r="CE22" s="118">
        <v>0</v>
      </c>
      <c r="CF22" s="118">
        <v>0</v>
      </c>
      <c r="CG22" s="118">
        <v>0</v>
      </c>
      <c r="CH22" s="122">
        <f t="shared" si="71"/>
        <v>0</v>
      </c>
    </row>
    <row r="23" spans="1:86" ht="12.25" hidden="1" customHeight="1" outlineLevel="1">
      <c r="A23" s="26">
        <v>1910</v>
      </c>
      <c r="B23" s="1" t="s">
        <v>176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22">
        <f t="shared" si="66"/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0</v>
      </c>
      <c r="AA23" s="118">
        <v>0</v>
      </c>
      <c r="AB23" s="118">
        <v>0</v>
      </c>
      <c r="AC23" s="118">
        <v>0</v>
      </c>
      <c r="AD23" s="122">
        <f t="shared" si="67"/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  <c r="AP23" s="118">
        <v>0</v>
      </c>
      <c r="AQ23" s="118">
        <v>0</v>
      </c>
      <c r="AR23" s="122">
        <f t="shared" si="68"/>
        <v>0</v>
      </c>
      <c r="AS23" s="118">
        <v>0</v>
      </c>
      <c r="AT23" s="118">
        <v>0</v>
      </c>
      <c r="AU23" s="118">
        <v>0</v>
      </c>
      <c r="AV23" s="118">
        <v>0</v>
      </c>
      <c r="AW23" s="118">
        <v>0</v>
      </c>
      <c r="AX23" s="118">
        <v>0</v>
      </c>
      <c r="AY23" s="118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22">
        <f t="shared" si="69"/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22">
        <f t="shared" si="70"/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22">
        <f t="shared" si="71"/>
        <v>0</v>
      </c>
    </row>
    <row r="24" spans="1:86" ht="12.25" hidden="1" customHeight="1" outlineLevel="1">
      <c r="A24" s="26">
        <v>1920</v>
      </c>
      <c r="B24" s="1" t="s">
        <v>177</v>
      </c>
      <c r="C24" s="118">
        <v>0</v>
      </c>
      <c r="D24" s="118">
        <v>34.479999999999997</v>
      </c>
      <c r="E24" s="118">
        <v>0</v>
      </c>
      <c r="F24" s="118">
        <v>0</v>
      </c>
      <c r="G24" s="118">
        <v>0</v>
      </c>
      <c r="H24" s="118">
        <v>25.83</v>
      </c>
      <c r="I24" s="118">
        <v>0</v>
      </c>
      <c r="J24" s="118">
        <v>0</v>
      </c>
      <c r="K24" s="118">
        <v>-0.309999999999995</v>
      </c>
      <c r="L24" s="118">
        <v>0</v>
      </c>
      <c r="M24" s="118">
        <v>0</v>
      </c>
      <c r="N24" s="118">
        <v>0</v>
      </c>
      <c r="O24" s="118">
        <v>60</v>
      </c>
      <c r="P24" s="122">
        <f t="shared" si="66"/>
        <v>0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B24" s="118">
        <v>0</v>
      </c>
      <c r="AC24" s="118">
        <v>0</v>
      </c>
      <c r="AD24" s="122">
        <f t="shared" si="67"/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  <c r="AP24" s="118">
        <v>0</v>
      </c>
      <c r="AQ24" s="118">
        <v>0</v>
      </c>
      <c r="AR24" s="122">
        <f t="shared" si="68"/>
        <v>0</v>
      </c>
      <c r="AS24" s="118">
        <v>0</v>
      </c>
      <c r="AT24" s="118">
        <v>0</v>
      </c>
      <c r="AU24" s="118">
        <v>0</v>
      </c>
      <c r="AV24" s="118">
        <v>0</v>
      </c>
      <c r="AW24" s="118">
        <v>0</v>
      </c>
      <c r="AX24" s="118">
        <v>0</v>
      </c>
      <c r="AY24" s="118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22">
        <f t="shared" si="69"/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22">
        <f t="shared" si="70"/>
        <v>0</v>
      </c>
      <c r="BU24" s="118">
        <v>0</v>
      </c>
      <c r="BV24" s="118">
        <v>0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0</v>
      </c>
      <c r="CC24" s="118">
        <v>0</v>
      </c>
      <c r="CD24" s="118">
        <v>0</v>
      </c>
      <c r="CE24" s="118">
        <v>0</v>
      </c>
      <c r="CF24" s="118">
        <v>0</v>
      </c>
      <c r="CG24" s="118">
        <v>0</v>
      </c>
      <c r="CH24" s="122">
        <f t="shared" si="71"/>
        <v>0</v>
      </c>
    </row>
    <row r="25" spans="1:86" ht="12.25" hidden="1" customHeight="1" outlineLevel="1">
      <c r="A25" s="26">
        <v>1925</v>
      </c>
      <c r="B25" s="1" t="s">
        <v>178</v>
      </c>
      <c r="C25" s="118">
        <v>0</v>
      </c>
      <c r="D25" s="118">
        <v>0</v>
      </c>
      <c r="E25" s="118">
        <v>0</v>
      </c>
      <c r="F25" s="118">
        <v>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  <c r="M25" s="118">
        <v>0</v>
      </c>
      <c r="N25" s="118">
        <v>0</v>
      </c>
      <c r="O25" s="118">
        <v>0</v>
      </c>
      <c r="P25" s="122">
        <f t="shared" si="66"/>
        <v>0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0</v>
      </c>
      <c r="AA25" s="118">
        <v>0</v>
      </c>
      <c r="AB25" s="118">
        <v>0</v>
      </c>
      <c r="AC25" s="118">
        <v>0</v>
      </c>
      <c r="AD25" s="122">
        <f t="shared" si="67"/>
        <v>0</v>
      </c>
      <c r="AE25" s="118">
        <v>0</v>
      </c>
      <c r="AF25" s="118">
        <v>0</v>
      </c>
      <c r="AG25" s="118">
        <v>0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  <c r="AP25" s="118">
        <v>0</v>
      </c>
      <c r="AQ25" s="118">
        <v>0</v>
      </c>
      <c r="AR25" s="122">
        <f t="shared" si="68"/>
        <v>0</v>
      </c>
      <c r="AS25" s="118">
        <v>0</v>
      </c>
      <c r="AT25" s="118">
        <v>0</v>
      </c>
      <c r="AU25" s="118">
        <v>0</v>
      </c>
      <c r="AV25" s="118">
        <v>0</v>
      </c>
      <c r="AW25" s="118">
        <v>0</v>
      </c>
      <c r="AX25" s="118">
        <v>0</v>
      </c>
      <c r="AY25" s="118">
        <v>0</v>
      </c>
      <c r="AZ25" s="118">
        <v>0</v>
      </c>
      <c r="BA25" s="118">
        <v>0</v>
      </c>
      <c r="BB25" s="118">
        <v>0</v>
      </c>
      <c r="BC25" s="118">
        <v>0</v>
      </c>
      <c r="BD25" s="118">
        <v>0</v>
      </c>
      <c r="BE25" s="118">
        <v>0</v>
      </c>
      <c r="BF25" s="122">
        <f t="shared" si="69"/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v>0</v>
      </c>
      <c r="BN25" s="118">
        <v>0</v>
      </c>
      <c r="BO25" s="118">
        <v>0</v>
      </c>
      <c r="BP25" s="118">
        <v>0</v>
      </c>
      <c r="BQ25" s="118">
        <v>0</v>
      </c>
      <c r="BR25" s="118">
        <v>0</v>
      </c>
      <c r="BS25" s="118">
        <v>0</v>
      </c>
      <c r="BT25" s="122">
        <f t="shared" si="70"/>
        <v>0</v>
      </c>
      <c r="BU25" s="118">
        <v>0</v>
      </c>
      <c r="BV25" s="118">
        <v>0</v>
      </c>
      <c r="BW25" s="118">
        <v>0</v>
      </c>
      <c r="BX25" s="118">
        <v>0</v>
      </c>
      <c r="BY25" s="118">
        <v>0</v>
      </c>
      <c r="BZ25" s="118">
        <v>0</v>
      </c>
      <c r="CA25" s="118">
        <v>0</v>
      </c>
      <c r="CB25" s="118">
        <v>0</v>
      </c>
      <c r="CC25" s="118">
        <v>0</v>
      </c>
      <c r="CD25" s="118">
        <v>0</v>
      </c>
      <c r="CE25" s="118">
        <v>0</v>
      </c>
      <c r="CF25" s="118">
        <v>0</v>
      </c>
      <c r="CG25" s="118">
        <v>0</v>
      </c>
      <c r="CH25" s="122">
        <f t="shared" si="71"/>
        <v>0</v>
      </c>
    </row>
    <row r="26" spans="1:86" ht="12.25" hidden="1" customHeight="1" outlineLevel="1">
      <c r="A26" s="26">
        <v>1930</v>
      </c>
      <c r="B26" s="1" t="s">
        <v>179</v>
      </c>
      <c r="C26" s="118">
        <v>0</v>
      </c>
      <c r="D26" s="118">
        <v>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  <c r="N26" s="118">
        <v>0</v>
      </c>
      <c r="O26" s="118">
        <v>0</v>
      </c>
      <c r="P26" s="122">
        <f t="shared" si="66"/>
        <v>0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0</v>
      </c>
      <c r="Y26" s="118">
        <v>0</v>
      </c>
      <c r="Z26" s="118">
        <v>0</v>
      </c>
      <c r="AA26" s="118">
        <v>0</v>
      </c>
      <c r="AB26" s="118">
        <v>0</v>
      </c>
      <c r="AC26" s="118">
        <v>0</v>
      </c>
      <c r="AD26" s="122">
        <f t="shared" si="67"/>
        <v>0</v>
      </c>
      <c r="AE26" s="118">
        <v>0</v>
      </c>
      <c r="AF26" s="118">
        <v>0</v>
      </c>
      <c r="AG26" s="118">
        <v>0</v>
      </c>
      <c r="AH26" s="118">
        <v>0</v>
      </c>
      <c r="AI26" s="118">
        <v>0</v>
      </c>
      <c r="AJ26" s="118">
        <v>0</v>
      </c>
      <c r="AK26" s="118">
        <v>0</v>
      </c>
      <c r="AL26" s="118">
        <v>0</v>
      </c>
      <c r="AM26" s="118">
        <v>0</v>
      </c>
      <c r="AN26" s="118">
        <v>0</v>
      </c>
      <c r="AO26" s="118">
        <v>0</v>
      </c>
      <c r="AP26" s="118">
        <v>0</v>
      </c>
      <c r="AQ26" s="118">
        <v>0</v>
      </c>
      <c r="AR26" s="122">
        <f t="shared" si="68"/>
        <v>0</v>
      </c>
      <c r="AS26" s="118">
        <v>0</v>
      </c>
      <c r="AT26" s="118">
        <v>0</v>
      </c>
      <c r="AU26" s="118">
        <v>0</v>
      </c>
      <c r="AV26" s="118">
        <v>0</v>
      </c>
      <c r="AW26" s="118">
        <v>0</v>
      </c>
      <c r="AX26" s="118">
        <v>0</v>
      </c>
      <c r="AY26" s="118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  <c r="BF26" s="122">
        <f t="shared" si="69"/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v>0</v>
      </c>
      <c r="BN26" s="118">
        <v>0</v>
      </c>
      <c r="BO26" s="118">
        <v>0</v>
      </c>
      <c r="BP26" s="118">
        <v>0</v>
      </c>
      <c r="BQ26" s="118">
        <v>0</v>
      </c>
      <c r="BR26" s="118">
        <v>0</v>
      </c>
      <c r="BS26" s="118">
        <v>0</v>
      </c>
      <c r="BT26" s="122">
        <f t="shared" si="70"/>
        <v>0</v>
      </c>
      <c r="BU26" s="118">
        <v>0</v>
      </c>
      <c r="BV26" s="118">
        <v>0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0</v>
      </c>
      <c r="CC26" s="118">
        <v>0</v>
      </c>
      <c r="CD26" s="118">
        <v>0</v>
      </c>
      <c r="CE26" s="118">
        <v>0</v>
      </c>
      <c r="CF26" s="118">
        <v>0</v>
      </c>
      <c r="CG26" s="118">
        <v>0</v>
      </c>
      <c r="CH26" s="122">
        <f t="shared" si="71"/>
        <v>0</v>
      </c>
    </row>
    <row r="27" spans="1:86" ht="12.25" hidden="1" customHeight="1" outlineLevel="1">
      <c r="A27" s="26">
        <v>1980</v>
      </c>
      <c r="B27" s="1" t="s">
        <v>180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  <c r="N27" s="118">
        <v>0</v>
      </c>
      <c r="O27" s="118">
        <v>0</v>
      </c>
      <c r="P27" s="122">
        <f t="shared" si="66"/>
        <v>0</v>
      </c>
      <c r="Q27" s="118">
        <v>0</v>
      </c>
      <c r="R27" s="118"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0</v>
      </c>
      <c r="Y27" s="118">
        <v>0</v>
      </c>
      <c r="Z27" s="118">
        <v>0</v>
      </c>
      <c r="AA27" s="118">
        <v>0</v>
      </c>
      <c r="AB27" s="118">
        <v>0</v>
      </c>
      <c r="AC27" s="118">
        <v>0</v>
      </c>
      <c r="AD27" s="122">
        <f t="shared" si="67"/>
        <v>0</v>
      </c>
      <c r="AE27" s="118">
        <v>0</v>
      </c>
      <c r="AF27" s="118">
        <v>0</v>
      </c>
      <c r="AG27" s="118">
        <v>0</v>
      </c>
      <c r="AH27" s="118">
        <v>0</v>
      </c>
      <c r="AI27" s="118">
        <v>0</v>
      </c>
      <c r="AJ27" s="118">
        <v>0</v>
      </c>
      <c r="AK27" s="118">
        <v>0</v>
      </c>
      <c r="AL27" s="118">
        <v>0</v>
      </c>
      <c r="AM27" s="118">
        <v>0</v>
      </c>
      <c r="AN27" s="118">
        <v>0</v>
      </c>
      <c r="AO27" s="118">
        <v>0</v>
      </c>
      <c r="AP27" s="118">
        <v>0</v>
      </c>
      <c r="AQ27" s="118">
        <v>0</v>
      </c>
      <c r="AR27" s="122">
        <f t="shared" si="68"/>
        <v>0</v>
      </c>
      <c r="AS27" s="118">
        <v>0</v>
      </c>
      <c r="AT27" s="118">
        <v>0</v>
      </c>
      <c r="AU27" s="118">
        <v>0</v>
      </c>
      <c r="AV27" s="118">
        <v>0</v>
      </c>
      <c r="AW27" s="118">
        <v>0</v>
      </c>
      <c r="AX27" s="118">
        <v>0</v>
      </c>
      <c r="AY27" s="118">
        <v>0</v>
      </c>
      <c r="AZ27" s="118">
        <v>0</v>
      </c>
      <c r="BA27" s="118">
        <v>0</v>
      </c>
      <c r="BB27" s="118">
        <v>0</v>
      </c>
      <c r="BC27" s="118">
        <v>0</v>
      </c>
      <c r="BD27" s="118">
        <v>0</v>
      </c>
      <c r="BE27" s="118">
        <v>0</v>
      </c>
      <c r="BF27" s="122">
        <f t="shared" si="69"/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v>0</v>
      </c>
      <c r="BN27" s="118">
        <v>0</v>
      </c>
      <c r="BO27" s="118">
        <v>0</v>
      </c>
      <c r="BP27" s="118">
        <v>0</v>
      </c>
      <c r="BQ27" s="118">
        <v>0</v>
      </c>
      <c r="BR27" s="118">
        <v>0</v>
      </c>
      <c r="BS27" s="118">
        <v>0</v>
      </c>
      <c r="BT27" s="122">
        <f t="shared" si="70"/>
        <v>0</v>
      </c>
      <c r="BU27" s="118">
        <v>0</v>
      </c>
      <c r="BV27" s="118">
        <v>0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0</v>
      </c>
      <c r="CC27" s="118">
        <v>0</v>
      </c>
      <c r="CD27" s="118">
        <v>0</v>
      </c>
      <c r="CE27" s="118">
        <v>0</v>
      </c>
      <c r="CF27" s="118">
        <v>0</v>
      </c>
      <c r="CG27" s="118">
        <v>0</v>
      </c>
      <c r="CH27" s="122">
        <f t="shared" si="71"/>
        <v>0</v>
      </c>
    </row>
    <row r="28" spans="1:86" ht="12.25" hidden="1" customHeight="1" outlineLevel="1">
      <c r="A28" s="26">
        <v>1990</v>
      </c>
      <c r="B28" s="1" t="s">
        <v>181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0</v>
      </c>
      <c r="P28" s="122">
        <f t="shared" si="66"/>
        <v>0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0</v>
      </c>
      <c r="AA28" s="118">
        <v>0</v>
      </c>
      <c r="AB28" s="118">
        <v>0</v>
      </c>
      <c r="AC28" s="118">
        <v>0</v>
      </c>
      <c r="AD28" s="122">
        <f t="shared" si="67"/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22">
        <f t="shared" si="68"/>
        <v>0</v>
      </c>
      <c r="AS28" s="118">
        <v>0</v>
      </c>
      <c r="AT28" s="118">
        <v>0</v>
      </c>
      <c r="AU28" s="118">
        <v>0</v>
      </c>
      <c r="AV28" s="118">
        <v>0</v>
      </c>
      <c r="AW28" s="118">
        <v>0</v>
      </c>
      <c r="AX28" s="118">
        <v>0</v>
      </c>
      <c r="AY28" s="118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22">
        <f t="shared" si="69"/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8">
        <v>0</v>
      </c>
      <c r="BT28" s="122">
        <f t="shared" si="70"/>
        <v>0</v>
      </c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0</v>
      </c>
      <c r="CC28" s="118">
        <v>0</v>
      </c>
      <c r="CD28" s="118">
        <v>0</v>
      </c>
      <c r="CE28" s="118">
        <v>0</v>
      </c>
      <c r="CF28" s="118">
        <v>0</v>
      </c>
      <c r="CG28" s="118">
        <v>0</v>
      </c>
      <c r="CH28" s="122">
        <f t="shared" si="71"/>
        <v>0</v>
      </c>
    </row>
    <row r="29" spans="1:86" ht="12.25" hidden="1" customHeight="1" outlineLevel="1">
      <c r="A29" s="26">
        <v>1991</v>
      </c>
      <c r="B29" s="1" t="s">
        <v>182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118">
        <v>0</v>
      </c>
      <c r="O29" s="118">
        <v>0</v>
      </c>
      <c r="P29" s="122">
        <f t="shared" si="66"/>
        <v>0</v>
      </c>
      <c r="Q29" s="118">
        <v>0</v>
      </c>
      <c r="R29" s="118">
        <v>0</v>
      </c>
      <c r="S29" s="118">
        <v>0</v>
      </c>
      <c r="T29" s="118">
        <v>0</v>
      </c>
      <c r="U29" s="118">
        <v>0</v>
      </c>
      <c r="V29" s="118">
        <v>0</v>
      </c>
      <c r="W29" s="118">
        <v>0</v>
      </c>
      <c r="X29" s="118">
        <v>0</v>
      </c>
      <c r="Y29" s="118">
        <v>0</v>
      </c>
      <c r="Z29" s="118">
        <v>0</v>
      </c>
      <c r="AA29" s="118">
        <v>0</v>
      </c>
      <c r="AB29" s="118">
        <v>0</v>
      </c>
      <c r="AC29" s="118">
        <v>0</v>
      </c>
      <c r="AD29" s="122">
        <f t="shared" si="67"/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8">
        <v>0</v>
      </c>
      <c r="AK29" s="118">
        <v>0</v>
      </c>
      <c r="AL29" s="118">
        <v>0</v>
      </c>
      <c r="AM29" s="118">
        <v>0</v>
      </c>
      <c r="AN29" s="118">
        <v>0</v>
      </c>
      <c r="AO29" s="118">
        <v>0</v>
      </c>
      <c r="AP29" s="118">
        <v>0</v>
      </c>
      <c r="AQ29" s="118">
        <v>0</v>
      </c>
      <c r="AR29" s="122">
        <f t="shared" si="68"/>
        <v>0</v>
      </c>
      <c r="AS29" s="118">
        <v>0</v>
      </c>
      <c r="AT29" s="118">
        <v>0</v>
      </c>
      <c r="AU29" s="118">
        <v>0</v>
      </c>
      <c r="AV29" s="118">
        <v>0</v>
      </c>
      <c r="AW29" s="118">
        <v>0</v>
      </c>
      <c r="AX29" s="118">
        <v>0</v>
      </c>
      <c r="AY29" s="118">
        <v>0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22">
        <f t="shared" si="69"/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8">
        <v>0</v>
      </c>
      <c r="BT29" s="122">
        <f t="shared" si="70"/>
        <v>0</v>
      </c>
      <c r="BU29" s="118">
        <v>0</v>
      </c>
      <c r="BV29" s="118">
        <v>0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0</v>
      </c>
      <c r="CC29" s="118">
        <v>0</v>
      </c>
      <c r="CD29" s="118">
        <v>0</v>
      </c>
      <c r="CE29" s="118">
        <v>0</v>
      </c>
      <c r="CF29" s="118">
        <v>0</v>
      </c>
      <c r="CG29" s="118">
        <v>0</v>
      </c>
      <c r="CH29" s="122">
        <f t="shared" si="71"/>
        <v>0</v>
      </c>
    </row>
    <row r="30" spans="1:86" ht="12.25" hidden="1" customHeight="1" outlineLevel="1">
      <c r="A30" s="26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22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22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22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22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22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22"/>
    </row>
    <row r="31" spans="1:86" ht="12.25" customHeight="1" collapsed="1">
      <c r="A31" s="27"/>
      <c r="B31" s="1" t="s">
        <v>114</v>
      </c>
      <c r="C31" s="118">
        <f t="shared" ref="C31:O31" si="72">SUM(C15:C30)</f>
        <v>0</v>
      </c>
      <c r="D31" s="118">
        <f t="shared" si="72"/>
        <v>34.479999999999997</v>
      </c>
      <c r="E31" s="118">
        <f t="shared" si="72"/>
        <v>0</v>
      </c>
      <c r="F31" s="118">
        <f t="shared" si="72"/>
        <v>1</v>
      </c>
      <c r="G31" s="118">
        <f t="shared" si="72"/>
        <v>0</v>
      </c>
      <c r="H31" s="118">
        <f t="shared" si="72"/>
        <v>173.37</v>
      </c>
      <c r="I31" s="118">
        <f t="shared" si="72"/>
        <v>0</v>
      </c>
      <c r="J31" s="118">
        <f t="shared" si="72"/>
        <v>0</v>
      </c>
      <c r="K31" s="118">
        <f t="shared" si="72"/>
        <v>-0.309999999999995</v>
      </c>
      <c r="L31" s="118">
        <f t="shared" si="72"/>
        <v>0</v>
      </c>
      <c r="M31" s="118">
        <f t="shared" si="72"/>
        <v>0</v>
      </c>
      <c r="N31" s="118">
        <f t="shared" si="72"/>
        <v>0</v>
      </c>
      <c r="O31" s="118">
        <f t="shared" si="72"/>
        <v>208.54</v>
      </c>
      <c r="P31" s="122">
        <f t="shared" si="60"/>
        <v>0</v>
      </c>
      <c r="Q31" s="118">
        <f t="shared" ref="Q31:AC31" si="73">SUM(Q15:Q30)</f>
        <v>0</v>
      </c>
      <c r="R31" s="118">
        <f t="shared" si="73"/>
        <v>0</v>
      </c>
      <c r="S31" s="118">
        <f t="shared" si="73"/>
        <v>0</v>
      </c>
      <c r="T31" s="118">
        <f t="shared" si="73"/>
        <v>0</v>
      </c>
      <c r="U31" s="118">
        <f t="shared" si="73"/>
        <v>0</v>
      </c>
      <c r="V31" s="118">
        <f t="shared" si="73"/>
        <v>0</v>
      </c>
      <c r="W31" s="118">
        <f t="shared" si="73"/>
        <v>0</v>
      </c>
      <c r="X31" s="118">
        <f t="shared" si="73"/>
        <v>0</v>
      </c>
      <c r="Y31" s="118">
        <f t="shared" si="73"/>
        <v>0</v>
      </c>
      <c r="Z31" s="118">
        <f t="shared" si="73"/>
        <v>0</v>
      </c>
      <c r="AA31" s="118">
        <f t="shared" si="73"/>
        <v>0</v>
      </c>
      <c r="AB31" s="118">
        <f t="shared" si="73"/>
        <v>0</v>
      </c>
      <c r="AC31" s="118">
        <f t="shared" si="73"/>
        <v>0</v>
      </c>
      <c r="AD31" s="122">
        <f t="shared" si="61"/>
        <v>0</v>
      </c>
      <c r="AE31" s="118">
        <f t="shared" ref="AE31:AQ31" si="74">SUM(AE15:AE30)</f>
        <v>0</v>
      </c>
      <c r="AF31" s="118">
        <f t="shared" si="74"/>
        <v>0</v>
      </c>
      <c r="AG31" s="118">
        <f t="shared" si="74"/>
        <v>0</v>
      </c>
      <c r="AH31" s="118">
        <f t="shared" si="74"/>
        <v>0</v>
      </c>
      <c r="AI31" s="118">
        <f t="shared" si="74"/>
        <v>0</v>
      </c>
      <c r="AJ31" s="118">
        <f t="shared" si="74"/>
        <v>0</v>
      </c>
      <c r="AK31" s="118">
        <f t="shared" si="74"/>
        <v>0</v>
      </c>
      <c r="AL31" s="118">
        <f t="shared" si="74"/>
        <v>0</v>
      </c>
      <c r="AM31" s="118">
        <f t="shared" si="74"/>
        <v>0</v>
      </c>
      <c r="AN31" s="118">
        <f t="shared" si="74"/>
        <v>0</v>
      </c>
      <c r="AO31" s="118">
        <f t="shared" si="74"/>
        <v>0</v>
      </c>
      <c r="AP31" s="118">
        <f t="shared" si="74"/>
        <v>0</v>
      </c>
      <c r="AQ31" s="118">
        <f t="shared" si="74"/>
        <v>0</v>
      </c>
      <c r="AR31" s="122">
        <f t="shared" si="62"/>
        <v>0</v>
      </c>
      <c r="AS31" s="118">
        <f t="shared" ref="AS31:BE31" si="75">SUM(AS15:AS30)</f>
        <v>0</v>
      </c>
      <c r="AT31" s="118">
        <f t="shared" si="75"/>
        <v>0</v>
      </c>
      <c r="AU31" s="118">
        <f t="shared" si="75"/>
        <v>0</v>
      </c>
      <c r="AV31" s="118">
        <f t="shared" si="75"/>
        <v>0</v>
      </c>
      <c r="AW31" s="118">
        <f t="shared" si="75"/>
        <v>0</v>
      </c>
      <c r="AX31" s="118">
        <f t="shared" si="75"/>
        <v>0</v>
      </c>
      <c r="AY31" s="118">
        <f t="shared" si="75"/>
        <v>0</v>
      </c>
      <c r="AZ31" s="118">
        <f t="shared" si="75"/>
        <v>0</v>
      </c>
      <c r="BA31" s="118">
        <f t="shared" si="75"/>
        <v>0</v>
      </c>
      <c r="BB31" s="118">
        <f t="shared" si="75"/>
        <v>0</v>
      </c>
      <c r="BC31" s="118">
        <f t="shared" si="75"/>
        <v>0</v>
      </c>
      <c r="BD31" s="118">
        <f t="shared" si="75"/>
        <v>0</v>
      </c>
      <c r="BE31" s="118">
        <f t="shared" si="75"/>
        <v>0</v>
      </c>
      <c r="BF31" s="122">
        <f t="shared" si="63"/>
        <v>0</v>
      </c>
      <c r="BG31" s="118">
        <f t="shared" ref="BG31:BS31" si="76">SUM(BG15:BG30)</f>
        <v>0</v>
      </c>
      <c r="BH31" s="118">
        <f t="shared" si="76"/>
        <v>0</v>
      </c>
      <c r="BI31" s="118">
        <f t="shared" si="76"/>
        <v>0</v>
      </c>
      <c r="BJ31" s="118">
        <f t="shared" si="76"/>
        <v>0</v>
      </c>
      <c r="BK31" s="118">
        <f t="shared" si="76"/>
        <v>0</v>
      </c>
      <c r="BL31" s="118">
        <f t="shared" si="76"/>
        <v>0</v>
      </c>
      <c r="BM31" s="118">
        <f t="shared" si="76"/>
        <v>0</v>
      </c>
      <c r="BN31" s="118">
        <f t="shared" si="76"/>
        <v>0</v>
      </c>
      <c r="BO31" s="118">
        <f t="shared" si="76"/>
        <v>0</v>
      </c>
      <c r="BP31" s="118">
        <f t="shared" si="76"/>
        <v>0</v>
      </c>
      <c r="BQ31" s="118">
        <f t="shared" si="76"/>
        <v>0</v>
      </c>
      <c r="BR31" s="118">
        <f t="shared" si="76"/>
        <v>0</v>
      </c>
      <c r="BS31" s="118">
        <f t="shared" si="76"/>
        <v>0</v>
      </c>
      <c r="BT31" s="122">
        <f t="shared" si="64"/>
        <v>0</v>
      </c>
      <c r="BU31" s="118">
        <f t="shared" ref="BU31:CG31" si="77">SUM(BU15:BU30)</f>
        <v>0</v>
      </c>
      <c r="BV31" s="118">
        <f t="shared" si="77"/>
        <v>0</v>
      </c>
      <c r="BW31" s="118">
        <f t="shared" si="77"/>
        <v>0</v>
      </c>
      <c r="BX31" s="118">
        <f t="shared" si="77"/>
        <v>0</v>
      </c>
      <c r="BY31" s="118">
        <f t="shared" si="77"/>
        <v>0</v>
      </c>
      <c r="BZ31" s="118">
        <f t="shared" si="77"/>
        <v>0</v>
      </c>
      <c r="CA31" s="118">
        <f t="shared" si="77"/>
        <v>0</v>
      </c>
      <c r="CB31" s="118">
        <f t="shared" si="77"/>
        <v>0</v>
      </c>
      <c r="CC31" s="118">
        <f t="shared" si="77"/>
        <v>0</v>
      </c>
      <c r="CD31" s="118">
        <f t="shared" si="77"/>
        <v>0</v>
      </c>
      <c r="CE31" s="118">
        <f t="shared" si="77"/>
        <v>0</v>
      </c>
      <c r="CF31" s="118">
        <f t="shared" si="77"/>
        <v>0</v>
      </c>
      <c r="CG31" s="118">
        <f t="shared" si="77"/>
        <v>0</v>
      </c>
      <c r="CH31" s="122">
        <f t="shared" si="65"/>
        <v>0</v>
      </c>
    </row>
    <row r="32" spans="1:86" ht="12.25" hidden="1" customHeight="1" outlineLevel="1">
      <c r="A32" s="27"/>
      <c r="B32" s="10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22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22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22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22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22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22"/>
    </row>
    <row r="33" spans="1:86" ht="12.25" hidden="1" customHeight="1" outlineLevel="1">
      <c r="A33" s="25" t="s">
        <v>118</v>
      </c>
      <c r="C33" s="118" t="s">
        <v>25</v>
      </c>
      <c r="D33" s="118" t="s">
        <v>25</v>
      </c>
      <c r="E33" s="118" t="s">
        <v>25</v>
      </c>
      <c r="F33" s="118" t="s">
        <v>25</v>
      </c>
      <c r="G33" s="118" t="s">
        <v>25</v>
      </c>
      <c r="H33" s="118" t="s">
        <v>25</v>
      </c>
      <c r="I33" s="118" t="s">
        <v>25</v>
      </c>
      <c r="J33" s="118" t="s">
        <v>25</v>
      </c>
      <c r="K33" s="118" t="s">
        <v>25</v>
      </c>
      <c r="L33" s="118" t="s">
        <v>25</v>
      </c>
      <c r="M33" s="118" t="s">
        <v>25</v>
      </c>
      <c r="N33" s="118" t="s">
        <v>25</v>
      </c>
      <c r="O33" s="118" t="s">
        <v>25</v>
      </c>
      <c r="P33" s="122" t="s">
        <v>25</v>
      </c>
      <c r="Q33" s="118" t="s">
        <v>25</v>
      </c>
      <c r="R33" s="118" t="s">
        <v>25</v>
      </c>
      <c r="S33" s="118" t="s">
        <v>25</v>
      </c>
      <c r="T33" s="118" t="s">
        <v>25</v>
      </c>
      <c r="U33" s="118" t="s">
        <v>25</v>
      </c>
      <c r="V33" s="118" t="s">
        <v>25</v>
      </c>
      <c r="W33" s="118" t="s">
        <v>25</v>
      </c>
      <c r="X33" s="118" t="s">
        <v>25</v>
      </c>
      <c r="Y33" s="118" t="s">
        <v>25</v>
      </c>
      <c r="Z33" s="118" t="s">
        <v>25</v>
      </c>
      <c r="AA33" s="118" t="s">
        <v>25</v>
      </c>
      <c r="AB33" s="118" t="s">
        <v>25</v>
      </c>
      <c r="AC33" s="118" t="s">
        <v>25</v>
      </c>
      <c r="AD33" s="122" t="s">
        <v>25</v>
      </c>
      <c r="AE33" s="118" t="s">
        <v>25</v>
      </c>
      <c r="AF33" s="118" t="s">
        <v>25</v>
      </c>
      <c r="AG33" s="118" t="s">
        <v>25</v>
      </c>
      <c r="AH33" s="118" t="s">
        <v>25</v>
      </c>
      <c r="AI33" s="118" t="s">
        <v>25</v>
      </c>
      <c r="AJ33" s="118" t="s">
        <v>25</v>
      </c>
      <c r="AK33" s="118" t="s">
        <v>25</v>
      </c>
      <c r="AL33" s="118" t="s">
        <v>25</v>
      </c>
      <c r="AM33" s="118" t="s">
        <v>25</v>
      </c>
      <c r="AN33" s="118" t="s">
        <v>25</v>
      </c>
      <c r="AO33" s="118" t="s">
        <v>25</v>
      </c>
      <c r="AP33" s="118" t="s">
        <v>25</v>
      </c>
      <c r="AQ33" s="118" t="s">
        <v>25</v>
      </c>
      <c r="AR33" s="122" t="s">
        <v>25</v>
      </c>
      <c r="AS33" s="118" t="s">
        <v>25</v>
      </c>
      <c r="AT33" s="118" t="s">
        <v>25</v>
      </c>
      <c r="AU33" s="118" t="s">
        <v>25</v>
      </c>
      <c r="AV33" s="118" t="s">
        <v>25</v>
      </c>
      <c r="AW33" s="118" t="s">
        <v>25</v>
      </c>
      <c r="AX33" s="118" t="s">
        <v>25</v>
      </c>
      <c r="AY33" s="118" t="s">
        <v>25</v>
      </c>
      <c r="AZ33" s="118" t="s">
        <v>25</v>
      </c>
      <c r="BA33" s="118" t="s">
        <v>25</v>
      </c>
      <c r="BB33" s="118" t="s">
        <v>25</v>
      </c>
      <c r="BC33" s="118" t="s">
        <v>25</v>
      </c>
      <c r="BD33" s="118" t="s">
        <v>25</v>
      </c>
      <c r="BE33" s="118" t="s">
        <v>25</v>
      </c>
      <c r="BF33" s="122" t="s">
        <v>25</v>
      </c>
      <c r="BG33" s="118" t="s">
        <v>25</v>
      </c>
      <c r="BH33" s="118" t="s">
        <v>25</v>
      </c>
      <c r="BI33" s="118" t="s">
        <v>25</v>
      </c>
      <c r="BJ33" s="118" t="s">
        <v>25</v>
      </c>
      <c r="BK33" s="118" t="s">
        <v>25</v>
      </c>
      <c r="BL33" s="118" t="s">
        <v>25</v>
      </c>
      <c r="BM33" s="118" t="s">
        <v>25</v>
      </c>
      <c r="BN33" s="118" t="s">
        <v>25</v>
      </c>
      <c r="BO33" s="118" t="s">
        <v>25</v>
      </c>
      <c r="BP33" s="118" t="s">
        <v>25</v>
      </c>
      <c r="BQ33" s="118" t="s">
        <v>25</v>
      </c>
      <c r="BR33" s="118" t="s">
        <v>25</v>
      </c>
      <c r="BS33" s="118" t="s">
        <v>25</v>
      </c>
      <c r="BT33" s="122" t="s">
        <v>25</v>
      </c>
      <c r="BU33" s="118" t="s">
        <v>25</v>
      </c>
      <c r="BV33" s="118" t="s">
        <v>25</v>
      </c>
      <c r="BW33" s="118" t="s">
        <v>25</v>
      </c>
      <c r="BX33" s="118" t="s">
        <v>25</v>
      </c>
      <c r="BY33" s="118" t="s">
        <v>25</v>
      </c>
      <c r="BZ33" s="118" t="s">
        <v>25</v>
      </c>
      <c r="CA33" s="118" t="s">
        <v>25</v>
      </c>
      <c r="CB33" s="118" t="s">
        <v>25</v>
      </c>
      <c r="CC33" s="118" t="s">
        <v>25</v>
      </c>
      <c r="CD33" s="118" t="s">
        <v>25</v>
      </c>
      <c r="CE33" s="118" t="s">
        <v>25</v>
      </c>
      <c r="CF33" s="118" t="s">
        <v>25</v>
      </c>
      <c r="CG33" s="118" t="s">
        <v>25</v>
      </c>
      <c r="CH33" s="122" t="s">
        <v>25</v>
      </c>
    </row>
    <row r="34" spans="1:86" ht="12.25" hidden="1" customHeight="1" outlineLevel="1">
      <c r="A34" s="26" t="s">
        <v>25</v>
      </c>
      <c r="B34" s="10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22">
        <f t="shared" ref="P34:P40" si="78">O34-SUM(C34:N34)</f>
        <v>0</v>
      </c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22">
        <f t="shared" ref="AD34:AD40" si="79">AC34-SUM(Q34:AB34)</f>
        <v>0</v>
      </c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22">
        <f t="shared" ref="AR34:AR40" si="80">AQ34-SUM(AE34:AP34)</f>
        <v>0</v>
      </c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22">
        <f t="shared" ref="BF34:BF40" si="81">BE34-SUM(AS34:BD34)</f>
        <v>0</v>
      </c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22">
        <f t="shared" ref="BT34:BT40" si="82">BS34-SUM(BG34:BR34)</f>
        <v>0</v>
      </c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22">
        <f t="shared" ref="CH34:CH40" si="83">CG34-SUM(BU34:CF34)</f>
        <v>0</v>
      </c>
    </row>
    <row r="35" spans="1:86" ht="12.25" hidden="1" customHeight="1" outlineLevel="1">
      <c r="A35" s="26">
        <v>2000</v>
      </c>
      <c r="B35" s="10" t="s">
        <v>118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22">
        <f t="shared" ref="P35:P38" si="84">O35-SUM(C35:N35)</f>
        <v>0</v>
      </c>
      <c r="Q35" s="118">
        <v>0</v>
      </c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B35" s="118">
        <v>0</v>
      </c>
      <c r="AC35" s="118">
        <v>0</v>
      </c>
      <c r="AD35" s="122">
        <f t="shared" ref="AD35:AD38" si="85">AC35-SUM(Q35:AB35)</f>
        <v>0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  <c r="AP35" s="118">
        <v>0</v>
      </c>
      <c r="AQ35" s="118">
        <v>0</v>
      </c>
      <c r="AR35" s="122">
        <f t="shared" ref="AR35:AR38" si="86">AQ35-SUM(AE35:AP35)</f>
        <v>0</v>
      </c>
      <c r="AS35" s="118">
        <v>0</v>
      </c>
      <c r="AT35" s="118">
        <v>0</v>
      </c>
      <c r="AU35" s="118">
        <v>0</v>
      </c>
      <c r="AV35" s="118">
        <v>0</v>
      </c>
      <c r="AW35" s="118">
        <v>0</v>
      </c>
      <c r="AX35" s="118">
        <v>0</v>
      </c>
      <c r="AY35" s="118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22">
        <f t="shared" ref="BF35:BF38" si="87">BE35-SUM(AS35:BD35)</f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v>0</v>
      </c>
      <c r="BN35" s="118">
        <v>0</v>
      </c>
      <c r="BO35" s="118">
        <v>0</v>
      </c>
      <c r="BP35" s="118">
        <v>0</v>
      </c>
      <c r="BQ35" s="118">
        <v>0</v>
      </c>
      <c r="BR35" s="118">
        <v>0</v>
      </c>
      <c r="BS35" s="118">
        <v>0</v>
      </c>
      <c r="BT35" s="122">
        <f t="shared" ref="BT35:BT38" si="88">BS35-SUM(BG35:BR35)</f>
        <v>0</v>
      </c>
      <c r="BU35" s="118">
        <v>0</v>
      </c>
      <c r="BV35" s="118">
        <v>0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0</v>
      </c>
      <c r="CC35" s="118">
        <v>0</v>
      </c>
      <c r="CD35" s="118">
        <v>0</v>
      </c>
      <c r="CE35" s="118">
        <v>0</v>
      </c>
      <c r="CF35" s="118">
        <v>0</v>
      </c>
      <c r="CG35" s="118">
        <v>0</v>
      </c>
      <c r="CH35" s="122">
        <f t="shared" ref="CH35:CH38" si="89">CG35-SUM(BU35:CF35)</f>
        <v>0</v>
      </c>
    </row>
    <row r="36" spans="1:86" ht="12.25" hidden="1" customHeight="1" outlineLevel="1">
      <c r="A36" s="26">
        <v>2100</v>
      </c>
      <c r="B36" s="10" t="s">
        <v>183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  <c r="N36" s="118">
        <v>0</v>
      </c>
      <c r="O36" s="118">
        <v>0</v>
      </c>
      <c r="P36" s="122">
        <f t="shared" si="84"/>
        <v>0</v>
      </c>
      <c r="Q36" s="118">
        <v>0</v>
      </c>
      <c r="R36" s="118">
        <v>0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B36" s="118">
        <v>0</v>
      </c>
      <c r="AC36" s="118">
        <v>0</v>
      </c>
      <c r="AD36" s="122">
        <f t="shared" si="85"/>
        <v>0</v>
      </c>
      <c r="AE36" s="118">
        <v>0</v>
      </c>
      <c r="AF36" s="118">
        <v>0</v>
      </c>
      <c r="AG36" s="118">
        <v>0</v>
      </c>
      <c r="AH36" s="118">
        <v>0</v>
      </c>
      <c r="AI36" s="118">
        <v>0</v>
      </c>
      <c r="AJ36" s="118">
        <v>0</v>
      </c>
      <c r="AK36" s="118">
        <v>0</v>
      </c>
      <c r="AL36" s="118">
        <v>0</v>
      </c>
      <c r="AM36" s="118">
        <v>0</v>
      </c>
      <c r="AN36" s="118">
        <v>0</v>
      </c>
      <c r="AO36" s="118">
        <v>0</v>
      </c>
      <c r="AP36" s="118">
        <v>0</v>
      </c>
      <c r="AQ36" s="118">
        <v>0</v>
      </c>
      <c r="AR36" s="122">
        <f t="shared" si="86"/>
        <v>0</v>
      </c>
      <c r="AS36" s="118">
        <v>0</v>
      </c>
      <c r="AT36" s="118">
        <v>0</v>
      </c>
      <c r="AU36" s="118">
        <v>0</v>
      </c>
      <c r="AV36" s="118">
        <v>0</v>
      </c>
      <c r="AW36" s="118">
        <v>0</v>
      </c>
      <c r="AX36" s="118">
        <v>0</v>
      </c>
      <c r="AY36" s="118">
        <v>0</v>
      </c>
      <c r="AZ36" s="118">
        <v>0</v>
      </c>
      <c r="BA36" s="118">
        <v>0</v>
      </c>
      <c r="BB36" s="118">
        <v>0</v>
      </c>
      <c r="BC36" s="118">
        <v>0</v>
      </c>
      <c r="BD36" s="118">
        <v>0</v>
      </c>
      <c r="BE36" s="118">
        <v>0</v>
      </c>
      <c r="BF36" s="122">
        <f t="shared" si="87"/>
        <v>0</v>
      </c>
      <c r="BG36" s="118">
        <v>0</v>
      </c>
      <c r="BH36" s="118">
        <v>0</v>
      </c>
      <c r="BI36" s="118">
        <v>0</v>
      </c>
      <c r="BJ36" s="118">
        <v>0</v>
      </c>
      <c r="BK36" s="118">
        <v>0</v>
      </c>
      <c r="BL36" s="118">
        <v>0</v>
      </c>
      <c r="BM36" s="118">
        <v>0</v>
      </c>
      <c r="BN36" s="118">
        <v>0</v>
      </c>
      <c r="BO36" s="118">
        <v>0</v>
      </c>
      <c r="BP36" s="118">
        <v>0</v>
      </c>
      <c r="BQ36" s="118">
        <v>0</v>
      </c>
      <c r="BR36" s="118">
        <v>0</v>
      </c>
      <c r="BS36" s="118">
        <v>0</v>
      </c>
      <c r="BT36" s="122">
        <f t="shared" si="88"/>
        <v>0</v>
      </c>
      <c r="BU36" s="118">
        <v>0</v>
      </c>
      <c r="BV36" s="118">
        <v>0</v>
      </c>
      <c r="BW36" s="118">
        <v>0</v>
      </c>
      <c r="BX36" s="118">
        <v>0</v>
      </c>
      <c r="BY36" s="118">
        <v>0</v>
      </c>
      <c r="BZ36" s="118">
        <v>0</v>
      </c>
      <c r="CA36" s="118">
        <v>0</v>
      </c>
      <c r="CB36" s="118">
        <v>0</v>
      </c>
      <c r="CC36" s="118">
        <v>0</v>
      </c>
      <c r="CD36" s="118">
        <v>0</v>
      </c>
      <c r="CE36" s="118">
        <v>0</v>
      </c>
      <c r="CF36" s="118">
        <v>0</v>
      </c>
      <c r="CG36" s="118">
        <v>0</v>
      </c>
      <c r="CH36" s="122">
        <f t="shared" si="89"/>
        <v>0</v>
      </c>
    </row>
    <row r="37" spans="1:86" ht="12.25" hidden="1" customHeight="1" outlineLevel="1">
      <c r="A37" s="26">
        <v>2200</v>
      </c>
      <c r="B37" s="10" t="s">
        <v>184</v>
      </c>
      <c r="C37" s="118">
        <v>0</v>
      </c>
      <c r="D37" s="118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v>0</v>
      </c>
      <c r="K37" s="118">
        <v>0</v>
      </c>
      <c r="L37" s="118">
        <v>0</v>
      </c>
      <c r="M37" s="118">
        <v>0</v>
      </c>
      <c r="N37" s="118">
        <v>0</v>
      </c>
      <c r="O37" s="118">
        <v>0</v>
      </c>
      <c r="P37" s="122">
        <f t="shared" si="84"/>
        <v>0</v>
      </c>
      <c r="Q37" s="118">
        <v>0</v>
      </c>
      <c r="R37" s="118">
        <v>0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B37" s="118">
        <v>0</v>
      </c>
      <c r="AC37" s="118">
        <v>0</v>
      </c>
      <c r="AD37" s="122">
        <f t="shared" si="85"/>
        <v>0</v>
      </c>
      <c r="AE37" s="118">
        <v>0</v>
      </c>
      <c r="AF37" s="118">
        <v>0</v>
      </c>
      <c r="AG37" s="118">
        <v>0</v>
      </c>
      <c r="AH37" s="118">
        <v>0</v>
      </c>
      <c r="AI37" s="118">
        <v>0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22">
        <f t="shared" si="86"/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0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22">
        <f t="shared" si="87"/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18">
        <v>0</v>
      </c>
      <c r="BQ37" s="118">
        <v>0</v>
      </c>
      <c r="BR37" s="118">
        <v>0</v>
      </c>
      <c r="BS37" s="118">
        <v>0</v>
      </c>
      <c r="BT37" s="122">
        <f t="shared" si="88"/>
        <v>0</v>
      </c>
      <c r="BU37" s="118">
        <v>0</v>
      </c>
      <c r="BV37" s="118">
        <v>0</v>
      </c>
      <c r="BW37" s="118">
        <v>0</v>
      </c>
      <c r="BX37" s="118">
        <v>0</v>
      </c>
      <c r="BY37" s="118">
        <v>0</v>
      </c>
      <c r="BZ37" s="118">
        <v>0</v>
      </c>
      <c r="CA37" s="118">
        <v>0</v>
      </c>
      <c r="CB37" s="118">
        <v>0</v>
      </c>
      <c r="CC37" s="118">
        <v>0</v>
      </c>
      <c r="CD37" s="118">
        <v>0</v>
      </c>
      <c r="CE37" s="118">
        <v>0</v>
      </c>
      <c r="CF37" s="118">
        <v>0</v>
      </c>
      <c r="CG37" s="118">
        <v>0</v>
      </c>
      <c r="CH37" s="122">
        <f t="shared" si="89"/>
        <v>0</v>
      </c>
    </row>
    <row r="38" spans="1:86" ht="12.25" hidden="1" customHeight="1" outlineLevel="1">
      <c r="A38" s="26">
        <v>2800</v>
      </c>
      <c r="B38" s="10" t="s">
        <v>185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  <c r="N38" s="118">
        <v>0</v>
      </c>
      <c r="O38" s="118">
        <v>0</v>
      </c>
      <c r="P38" s="122">
        <f t="shared" si="84"/>
        <v>0</v>
      </c>
      <c r="Q38" s="118">
        <v>0</v>
      </c>
      <c r="R38" s="118">
        <v>0</v>
      </c>
      <c r="S38" s="118">
        <v>0</v>
      </c>
      <c r="T38" s="118">
        <v>0</v>
      </c>
      <c r="U38" s="118">
        <v>0</v>
      </c>
      <c r="V38" s="118">
        <v>0</v>
      </c>
      <c r="W38" s="118">
        <v>0</v>
      </c>
      <c r="X38" s="118">
        <v>0</v>
      </c>
      <c r="Y38" s="118">
        <v>0</v>
      </c>
      <c r="Z38" s="118">
        <v>0</v>
      </c>
      <c r="AA38" s="118">
        <v>0</v>
      </c>
      <c r="AB38" s="118">
        <v>0</v>
      </c>
      <c r="AC38" s="118">
        <v>0</v>
      </c>
      <c r="AD38" s="122">
        <f t="shared" si="85"/>
        <v>0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8">
        <v>0</v>
      </c>
      <c r="AK38" s="118">
        <v>0</v>
      </c>
      <c r="AL38" s="118">
        <v>0</v>
      </c>
      <c r="AM38" s="118">
        <v>0</v>
      </c>
      <c r="AN38" s="118">
        <v>0</v>
      </c>
      <c r="AO38" s="118">
        <v>0</v>
      </c>
      <c r="AP38" s="118">
        <v>0</v>
      </c>
      <c r="AQ38" s="118">
        <v>0</v>
      </c>
      <c r="AR38" s="122">
        <f t="shared" si="86"/>
        <v>0</v>
      </c>
      <c r="AS38" s="118">
        <v>0</v>
      </c>
      <c r="AT38" s="118">
        <v>0</v>
      </c>
      <c r="AU38" s="118">
        <v>0</v>
      </c>
      <c r="AV38" s="118">
        <v>0</v>
      </c>
      <c r="AW38" s="118">
        <v>0</v>
      </c>
      <c r="AX38" s="118">
        <v>0</v>
      </c>
      <c r="AY38" s="118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  <c r="BF38" s="122">
        <f t="shared" si="87"/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</v>
      </c>
      <c r="BL38" s="118">
        <v>0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</v>
      </c>
      <c r="BT38" s="122">
        <f t="shared" si="88"/>
        <v>0</v>
      </c>
      <c r="BU38" s="118">
        <v>0</v>
      </c>
      <c r="BV38" s="118">
        <v>0</v>
      </c>
      <c r="BW38" s="118">
        <v>0</v>
      </c>
      <c r="BX38" s="118">
        <v>0</v>
      </c>
      <c r="BY38" s="118">
        <v>0</v>
      </c>
      <c r="BZ38" s="118">
        <v>0</v>
      </c>
      <c r="CA38" s="118">
        <v>0</v>
      </c>
      <c r="CB38" s="118">
        <v>0</v>
      </c>
      <c r="CC38" s="118">
        <v>0</v>
      </c>
      <c r="CD38" s="118">
        <v>0</v>
      </c>
      <c r="CE38" s="118">
        <v>0</v>
      </c>
      <c r="CF38" s="118">
        <v>0</v>
      </c>
      <c r="CG38" s="118">
        <v>0</v>
      </c>
      <c r="CH38" s="122">
        <f t="shared" si="89"/>
        <v>0</v>
      </c>
    </row>
    <row r="39" spans="1:86" ht="12.25" hidden="1" customHeight="1" outlineLevel="1">
      <c r="A39" s="26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22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22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22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22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22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22"/>
    </row>
    <row r="40" spans="1:86" ht="12.25" customHeight="1" collapsed="1">
      <c r="A40" s="27"/>
      <c r="B40" s="1" t="s">
        <v>118</v>
      </c>
      <c r="C40" s="118">
        <f t="shared" ref="C40:O40" si="90">SUM(C34:C39)</f>
        <v>0</v>
      </c>
      <c r="D40" s="118">
        <f t="shared" si="90"/>
        <v>0</v>
      </c>
      <c r="E40" s="118">
        <f t="shared" si="90"/>
        <v>0</v>
      </c>
      <c r="F40" s="118">
        <f t="shared" si="90"/>
        <v>0</v>
      </c>
      <c r="G40" s="118">
        <f t="shared" si="90"/>
        <v>0</v>
      </c>
      <c r="H40" s="118">
        <f t="shared" si="90"/>
        <v>0</v>
      </c>
      <c r="I40" s="118">
        <f t="shared" si="90"/>
        <v>0</v>
      </c>
      <c r="J40" s="118">
        <f t="shared" si="90"/>
        <v>0</v>
      </c>
      <c r="K40" s="118">
        <f t="shared" si="90"/>
        <v>0</v>
      </c>
      <c r="L40" s="118">
        <f t="shared" si="90"/>
        <v>0</v>
      </c>
      <c r="M40" s="118">
        <f t="shared" si="90"/>
        <v>0</v>
      </c>
      <c r="N40" s="118">
        <f t="shared" si="90"/>
        <v>0</v>
      </c>
      <c r="O40" s="118">
        <f t="shared" si="90"/>
        <v>0</v>
      </c>
      <c r="P40" s="122">
        <f t="shared" si="78"/>
        <v>0</v>
      </c>
      <c r="Q40" s="118">
        <f t="shared" ref="Q40:AC40" si="91">SUM(Q34:Q39)</f>
        <v>0</v>
      </c>
      <c r="R40" s="118">
        <f t="shared" si="91"/>
        <v>0</v>
      </c>
      <c r="S40" s="118">
        <f t="shared" si="91"/>
        <v>0</v>
      </c>
      <c r="T40" s="118">
        <f t="shared" si="91"/>
        <v>0</v>
      </c>
      <c r="U40" s="118">
        <f t="shared" si="91"/>
        <v>0</v>
      </c>
      <c r="V40" s="118">
        <f t="shared" si="91"/>
        <v>0</v>
      </c>
      <c r="W40" s="118">
        <f t="shared" si="91"/>
        <v>0</v>
      </c>
      <c r="X40" s="118">
        <f t="shared" si="91"/>
        <v>0</v>
      </c>
      <c r="Y40" s="118">
        <f t="shared" si="91"/>
        <v>0</v>
      </c>
      <c r="Z40" s="118">
        <f t="shared" si="91"/>
        <v>0</v>
      </c>
      <c r="AA40" s="118">
        <f t="shared" si="91"/>
        <v>0</v>
      </c>
      <c r="AB40" s="118">
        <f t="shared" si="91"/>
        <v>0</v>
      </c>
      <c r="AC40" s="118">
        <f t="shared" si="91"/>
        <v>0</v>
      </c>
      <c r="AD40" s="122">
        <f t="shared" si="79"/>
        <v>0</v>
      </c>
      <c r="AE40" s="118">
        <f t="shared" ref="AE40:AQ40" si="92">SUM(AE34:AE39)</f>
        <v>0</v>
      </c>
      <c r="AF40" s="118">
        <f t="shared" si="92"/>
        <v>0</v>
      </c>
      <c r="AG40" s="118">
        <f t="shared" si="92"/>
        <v>0</v>
      </c>
      <c r="AH40" s="118">
        <f t="shared" si="92"/>
        <v>0</v>
      </c>
      <c r="AI40" s="118">
        <f t="shared" si="92"/>
        <v>0</v>
      </c>
      <c r="AJ40" s="118">
        <f t="shared" si="92"/>
        <v>0</v>
      </c>
      <c r="AK40" s="118">
        <f t="shared" si="92"/>
        <v>0</v>
      </c>
      <c r="AL40" s="118">
        <f t="shared" si="92"/>
        <v>0</v>
      </c>
      <c r="AM40" s="118">
        <f t="shared" si="92"/>
        <v>0</v>
      </c>
      <c r="AN40" s="118">
        <f t="shared" si="92"/>
        <v>0</v>
      </c>
      <c r="AO40" s="118">
        <f t="shared" si="92"/>
        <v>0</v>
      </c>
      <c r="AP40" s="118">
        <f t="shared" si="92"/>
        <v>0</v>
      </c>
      <c r="AQ40" s="118">
        <f t="shared" si="92"/>
        <v>0</v>
      </c>
      <c r="AR40" s="122">
        <f t="shared" si="80"/>
        <v>0</v>
      </c>
      <c r="AS40" s="118">
        <f t="shared" ref="AS40:BE40" si="93">SUM(AS34:AS39)</f>
        <v>0</v>
      </c>
      <c r="AT40" s="118">
        <f t="shared" si="93"/>
        <v>0</v>
      </c>
      <c r="AU40" s="118">
        <f t="shared" si="93"/>
        <v>0</v>
      </c>
      <c r="AV40" s="118">
        <f t="shared" si="93"/>
        <v>0</v>
      </c>
      <c r="AW40" s="118">
        <f t="shared" si="93"/>
        <v>0</v>
      </c>
      <c r="AX40" s="118">
        <f t="shared" si="93"/>
        <v>0</v>
      </c>
      <c r="AY40" s="118">
        <f t="shared" si="93"/>
        <v>0</v>
      </c>
      <c r="AZ40" s="118">
        <f t="shared" si="93"/>
        <v>0</v>
      </c>
      <c r="BA40" s="118">
        <f t="shared" si="93"/>
        <v>0</v>
      </c>
      <c r="BB40" s="118">
        <f t="shared" si="93"/>
        <v>0</v>
      </c>
      <c r="BC40" s="118">
        <f t="shared" si="93"/>
        <v>0</v>
      </c>
      <c r="BD40" s="118">
        <f t="shared" si="93"/>
        <v>0</v>
      </c>
      <c r="BE40" s="118">
        <f t="shared" si="93"/>
        <v>0</v>
      </c>
      <c r="BF40" s="122">
        <f t="shared" si="81"/>
        <v>0</v>
      </c>
      <c r="BG40" s="118">
        <f t="shared" ref="BG40:BS40" si="94">SUM(BG34:BG39)</f>
        <v>0</v>
      </c>
      <c r="BH40" s="118">
        <f t="shared" si="94"/>
        <v>0</v>
      </c>
      <c r="BI40" s="118">
        <f t="shared" si="94"/>
        <v>0</v>
      </c>
      <c r="BJ40" s="118">
        <f t="shared" si="94"/>
        <v>0</v>
      </c>
      <c r="BK40" s="118">
        <f t="shared" si="94"/>
        <v>0</v>
      </c>
      <c r="BL40" s="118">
        <f t="shared" si="94"/>
        <v>0</v>
      </c>
      <c r="BM40" s="118">
        <f t="shared" si="94"/>
        <v>0</v>
      </c>
      <c r="BN40" s="118">
        <f t="shared" si="94"/>
        <v>0</v>
      </c>
      <c r="BO40" s="118">
        <f t="shared" si="94"/>
        <v>0</v>
      </c>
      <c r="BP40" s="118">
        <f t="shared" si="94"/>
        <v>0</v>
      </c>
      <c r="BQ40" s="118">
        <f t="shared" si="94"/>
        <v>0</v>
      </c>
      <c r="BR40" s="118">
        <f t="shared" si="94"/>
        <v>0</v>
      </c>
      <c r="BS40" s="118">
        <f t="shared" si="94"/>
        <v>0</v>
      </c>
      <c r="BT40" s="122">
        <f t="shared" si="82"/>
        <v>0</v>
      </c>
      <c r="BU40" s="118">
        <f t="shared" ref="BU40:CG40" si="95">SUM(BU34:BU39)</f>
        <v>0</v>
      </c>
      <c r="BV40" s="118">
        <f t="shared" si="95"/>
        <v>0</v>
      </c>
      <c r="BW40" s="118">
        <f t="shared" si="95"/>
        <v>0</v>
      </c>
      <c r="BX40" s="118">
        <f t="shared" si="95"/>
        <v>0</v>
      </c>
      <c r="BY40" s="118">
        <f t="shared" si="95"/>
        <v>0</v>
      </c>
      <c r="BZ40" s="118">
        <f t="shared" si="95"/>
        <v>0</v>
      </c>
      <c r="CA40" s="118">
        <f t="shared" si="95"/>
        <v>0</v>
      </c>
      <c r="CB40" s="118">
        <f t="shared" si="95"/>
        <v>0</v>
      </c>
      <c r="CC40" s="118">
        <f t="shared" si="95"/>
        <v>0</v>
      </c>
      <c r="CD40" s="118">
        <f t="shared" si="95"/>
        <v>0</v>
      </c>
      <c r="CE40" s="118">
        <f t="shared" si="95"/>
        <v>0</v>
      </c>
      <c r="CF40" s="118">
        <f t="shared" si="95"/>
        <v>0</v>
      </c>
      <c r="CG40" s="118">
        <f t="shared" si="95"/>
        <v>0</v>
      </c>
      <c r="CH40" s="122">
        <f t="shared" si="83"/>
        <v>0</v>
      </c>
    </row>
    <row r="41" spans="1:86" ht="12.25" hidden="1" customHeight="1" outlineLevel="1">
      <c r="A41" s="27"/>
      <c r="B41" s="10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22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22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22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22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22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22"/>
    </row>
    <row r="42" spans="1:86" ht="12.25" hidden="1" customHeight="1" outlineLevel="1">
      <c r="A42" s="25" t="s">
        <v>119</v>
      </c>
      <c r="C42" s="118" t="s">
        <v>25</v>
      </c>
      <c r="D42" s="118" t="s">
        <v>25</v>
      </c>
      <c r="E42" s="118" t="s">
        <v>25</v>
      </c>
      <c r="F42" s="118" t="s">
        <v>25</v>
      </c>
      <c r="G42" s="118" t="s">
        <v>25</v>
      </c>
      <c r="H42" s="118" t="s">
        <v>25</v>
      </c>
      <c r="I42" s="118" t="s">
        <v>25</v>
      </c>
      <c r="J42" s="118" t="s">
        <v>25</v>
      </c>
      <c r="K42" s="118" t="s">
        <v>25</v>
      </c>
      <c r="L42" s="118" t="s">
        <v>25</v>
      </c>
      <c r="M42" s="118" t="s">
        <v>25</v>
      </c>
      <c r="N42" s="118" t="s">
        <v>25</v>
      </c>
      <c r="O42" s="118" t="s">
        <v>25</v>
      </c>
      <c r="P42" s="122" t="s">
        <v>25</v>
      </c>
      <c r="Q42" s="118" t="s">
        <v>25</v>
      </c>
      <c r="R42" s="118" t="s">
        <v>25</v>
      </c>
      <c r="S42" s="118" t="s">
        <v>25</v>
      </c>
      <c r="T42" s="118" t="s">
        <v>25</v>
      </c>
      <c r="U42" s="118" t="s">
        <v>25</v>
      </c>
      <c r="V42" s="118" t="s">
        <v>25</v>
      </c>
      <c r="W42" s="118" t="s">
        <v>25</v>
      </c>
      <c r="X42" s="118" t="s">
        <v>25</v>
      </c>
      <c r="Y42" s="118" t="s">
        <v>25</v>
      </c>
      <c r="Z42" s="118" t="s">
        <v>25</v>
      </c>
      <c r="AA42" s="118" t="s">
        <v>25</v>
      </c>
      <c r="AB42" s="118" t="s">
        <v>25</v>
      </c>
      <c r="AC42" s="118" t="s">
        <v>25</v>
      </c>
      <c r="AD42" s="122" t="s">
        <v>25</v>
      </c>
      <c r="AE42" s="118" t="s">
        <v>25</v>
      </c>
      <c r="AF42" s="118" t="s">
        <v>25</v>
      </c>
      <c r="AG42" s="118" t="s">
        <v>25</v>
      </c>
      <c r="AH42" s="118" t="s">
        <v>25</v>
      </c>
      <c r="AI42" s="118" t="s">
        <v>25</v>
      </c>
      <c r="AJ42" s="118" t="s">
        <v>25</v>
      </c>
      <c r="AK42" s="118" t="s">
        <v>25</v>
      </c>
      <c r="AL42" s="118" t="s">
        <v>25</v>
      </c>
      <c r="AM42" s="118" t="s">
        <v>25</v>
      </c>
      <c r="AN42" s="118" t="s">
        <v>25</v>
      </c>
      <c r="AO42" s="118" t="s">
        <v>25</v>
      </c>
      <c r="AP42" s="118" t="s">
        <v>25</v>
      </c>
      <c r="AQ42" s="118" t="s">
        <v>25</v>
      </c>
      <c r="AR42" s="122" t="s">
        <v>25</v>
      </c>
      <c r="AS42" s="118" t="s">
        <v>25</v>
      </c>
      <c r="AT42" s="118" t="s">
        <v>25</v>
      </c>
      <c r="AU42" s="118" t="s">
        <v>25</v>
      </c>
      <c r="AV42" s="118" t="s">
        <v>25</v>
      </c>
      <c r="AW42" s="118" t="s">
        <v>25</v>
      </c>
      <c r="AX42" s="118" t="s">
        <v>25</v>
      </c>
      <c r="AY42" s="118" t="s">
        <v>25</v>
      </c>
      <c r="AZ42" s="118" t="s">
        <v>25</v>
      </c>
      <c r="BA42" s="118" t="s">
        <v>25</v>
      </c>
      <c r="BB42" s="118" t="s">
        <v>25</v>
      </c>
      <c r="BC42" s="118" t="s">
        <v>25</v>
      </c>
      <c r="BD42" s="118" t="s">
        <v>25</v>
      </c>
      <c r="BE42" s="118" t="s">
        <v>25</v>
      </c>
      <c r="BF42" s="122" t="s">
        <v>25</v>
      </c>
      <c r="BG42" s="118" t="s">
        <v>25</v>
      </c>
      <c r="BH42" s="118" t="s">
        <v>25</v>
      </c>
      <c r="BI42" s="118" t="s">
        <v>25</v>
      </c>
      <c r="BJ42" s="118" t="s">
        <v>25</v>
      </c>
      <c r="BK42" s="118" t="s">
        <v>25</v>
      </c>
      <c r="BL42" s="118" t="s">
        <v>25</v>
      </c>
      <c r="BM42" s="118" t="s">
        <v>25</v>
      </c>
      <c r="BN42" s="118" t="s">
        <v>25</v>
      </c>
      <c r="BO42" s="118" t="s">
        <v>25</v>
      </c>
      <c r="BP42" s="118" t="s">
        <v>25</v>
      </c>
      <c r="BQ42" s="118" t="s">
        <v>25</v>
      </c>
      <c r="BR42" s="118" t="s">
        <v>25</v>
      </c>
      <c r="BS42" s="118" t="s">
        <v>25</v>
      </c>
      <c r="BT42" s="122" t="s">
        <v>25</v>
      </c>
      <c r="BU42" s="118" t="s">
        <v>25</v>
      </c>
      <c r="BV42" s="118" t="s">
        <v>25</v>
      </c>
      <c r="BW42" s="118" t="s">
        <v>25</v>
      </c>
      <c r="BX42" s="118" t="s">
        <v>25</v>
      </c>
      <c r="BY42" s="118" t="s">
        <v>25</v>
      </c>
      <c r="BZ42" s="118" t="s">
        <v>25</v>
      </c>
      <c r="CA42" s="118" t="s">
        <v>25</v>
      </c>
      <c r="CB42" s="118" t="s">
        <v>25</v>
      </c>
      <c r="CC42" s="118" t="s">
        <v>25</v>
      </c>
      <c r="CD42" s="118" t="s">
        <v>25</v>
      </c>
      <c r="CE42" s="118" t="s">
        <v>25</v>
      </c>
      <c r="CF42" s="118" t="s">
        <v>25</v>
      </c>
      <c r="CG42" s="118" t="s">
        <v>25</v>
      </c>
      <c r="CH42" s="122" t="s">
        <v>25</v>
      </c>
    </row>
    <row r="43" spans="1:86" ht="12.25" hidden="1" customHeight="1" outlineLevel="1">
      <c r="A43" s="26" t="s">
        <v>25</v>
      </c>
      <c r="B43" s="10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22">
        <f t="shared" ref="P43:P61" si="96">O43-SUM(C43:N43)</f>
        <v>0</v>
      </c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22">
        <f t="shared" ref="AD43:AD61" si="97">AC43-SUM(Q43:AB43)</f>
        <v>0</v>
      </c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22">
        <f t="shared" ref="AR43:AR61" si="98">AQ43-SUM(AE43:AP43)</f>
        <v>0</v>
      </c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22">
        <f t="shared" ref="BF43:BF61" si="99">BE43-SUM(AS43:BD43)</f>
        <v>0</v>
      </c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22">
        <f t="shared" ref="BT43:BT61" si="100">BS43-SUM(BG43:BR43)</f>
        <v>0</v>
      </c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22">
        <f t="shared" ref="CH43:CH61" si="101">CG43-SUM(BU43:CF43)</f>
        <v>0</v>
      </c>
    </row>
    <row r="44" spans="1:86" ht="12.25" hidden="1" customHeight="1" outlineLevel="1">
      <c r="A44" s="26">
        <v>3000</v>
      </c>
      <c r="B44" s="10" t="s">
        <v>119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  <c r="N44" s="118">
        <v>0</v>
      </c>
      <c r="O44" s="118">
        <v>0</v>
      </c>
      <c r="P44" s="122">
        <f t="shared" ref="P44:P59" si="102">O44-SUM(C44:N44)</f>
        <v>0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B44" s="118">
        <v>0</v>
      </c>
      <c r="AC44" s="118">
        <v>0</v>
      </c>
      <c r="AD44" s="122">
        <f t="shared" ref="AD44:AD59" si="103">AC44-SUM(Q44:AB44)</f>
        <v>0</v>
      </c>
      <c r="AE44" s="118">
        <v>0</v>
      </c>
      <c r="AF44" s="118">
        <v>0</v>
      </c>
      <c r="AG44" s="118">
        <v>0</v>
      </c>
      <c r="AH44" s="118">
        <v>0</v>
      </c>
      <c r="AI44" s="118">
        <v>0</v>
      </c>
      <c r="AJ44" s="118">
        <v>0</v>
      </c>
      <c r="AK44" s="118">
        <v>0</v>
      </c>
      <c r="AL44" s="118">
        <v>0</v>
      </c>
      <c r="AM44" s="118">
        <v>0</v>
      </c>
      <c r="AN44" s="118">
        <v>0</v>
      </c>
      <c r="AO44" s="118">
        <v>0</v>
      </c>
      <c r="AP44" s="118">
        <v>0</v>
      </c>
      <c r="AQ44" s="118">
        <v>0</v>
      </c>
      <c r="AR44" s="122">
        <f t="shared" ref="AR44:AR59" si="104">AQ44-SUM(AE44:AP44)</f>
        <v>0</v>
      </c>
      <c r="AS44" s="118">
        <v>0</v>
      </c>
      <c r="AT44" s="118">
        <v>0</v>
      </c>
      <c r="AU44" s="118">
        <v>0</v>
      </c>
      <c r="AV44" s="118">
        <v>0</v>
      </c>
      <c r="AW44" s="118">
        <v>0</v>
      </c>
      <c r="AX44" s="118">
        <v>0</v>
      </c>
      <c r="AY44" s="11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22">
        <f t="shared" ref="BF44:BF59" si="105">BE44-SUM(AS44:BD44)</f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22">
        <f t="shared" ref="BT44:BT59" si="106">BS44-SUM(BG44:BR44)</f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0</v>
      </c>
      <c r="BZ44" s="118">
        <v>0</v>
      </c>
      <c r="CA44" s="118">
        <v>0</v>
      </c>
      <c r="CB44" s="118">
        <v>0</v>
      </c>
      <c r="CC44" s="118">
        <v>0</v>
      </c>
      <c r="CD44" s="118">
        <v>0</v>
      </c>
      <c r="CE44" s="118">
        <v>0</v>
      </c>
      <c r="CF44" s="118">
        <v>0</v>
      </c>
      <c r="CG44" s="118">
        <v>0</v>
      </c>
      <c r="CH44" s="122">
        <f t="shared" ref="CH44:CH59" si="107">CG44-SUM(BU44:CF44)</f>
        <v>0</v>
      </c>
    </row>
    <row r="45" spans="1:86" ht="12.25" hidden="1" customHeight="1" outlineLevel="1">
      <c r="A45" s="26">
        <v>3100</v>
      </c>
      <c r="B45" s="10" t="s">
        <v>186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22">
        <f t="shared" si="102"/>
        <v>0</v>
      </c>
      <c r="Q45" s="118">
        <v>0</v>
      </c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0</v>
      </c>
      <c r="AC45" s="118">
        <v>0</v>
      </c>
      <c r="AD45" s="122">
        <f t="shared" si="103"/>
        <v>0</v>
      </c>
      <c r="AE45" s="118">
        <v>0</v>
      </c>
      <c r="AF45" s="118">
        <v>0</v>
      </c>
      <c r="AG45" s="118">
        <v>0</v>
      </c>
      <c r="AH45" s="118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8">
        <v>0</v>
      </c>
      <c r="AO45" s="118">
        <v>0</v>
      </c>
      <c r="AP45" s="118">
        <v>0</v>
      </c>
      <c r="AQ45" s="118">
        <v>0</v>
      </c>
      <c r="AR45" s="122">
        <f t="shared" si="104"/>
        <v>0</v>
      </c>
      <c r="AS45" s="118">
        <v>0</v>
      </c>
      <c r="AT45" s="118">
        <v>0</v>
      </c>
      <c r="AU45" s="118">
        <v>0</v>
      </c>
      <c r="AV45" s="118">
        <v>0</v>
      </c>
      <c r="AW45" s="118">
        <v>0</v>
      </c>
      <c r="AX45" s="118">
        <v>0</v>
      </c>
      <c r="AY45" s="118">
        <v>0</v>
      </c>
      <c r="AZ45" s="118">
        <v>0</v>
      </c>
      <c r="BA45" s="118">
        <v>0</v>
      </c>
      <c r="BB45" s="118">
        <v>0</v>
      </c>
      <c r="BC45" s="118">
        <v>0</v>
      </c>
      <c r="BD45" s="118">
        <v>0</v>
      </c>
      <c r="BE45" s="118">
        <v>0</v>
      </c>
      <c r="BF45" s="122">
        <f t="shared" si="105"/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8">
        <v>0</v>
      </c>
      <c r="BM45" s="118">
        <v>0</v>
      </c>
      <c r="BN45" s="118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22">
        <f t="shared" si="106"/>
        <v>0</v>
      </c>
      <c r="BU45" s="118">
        <v>0</v>
      </c>
      <c r="BV45" s="118">
        <v>0</v>
      </c>
      <c r="BW45" s="118">
        <v>0</v>
      </c>
      <c r="BX45" s="118">
        <v>0</v>
      </c>
      <c r="BY45" s="118">
        <v>0</v>
      </c>
      <c r="BZ45" s="118">
        <v>0</v>
      </c>
      <c r="CA45" s="118">
        <v>0</v>
      </c>
      <c r="CB45" s="118">
        <v>0</v>
      </c>
      <c r="CC45" s="118">
        <v>0</v>
      </c>
      <c r="CD45" s="118">
        <v>0</v>
      </c>
      <c r="CE45" s="118">
        <v>0</v>
      </c>
      <c r="CF45" s="118">
        <v>0</v>
      </c>
      <c r="CG45" s="118">
        <v>0</v>
      </c>
      <c r="CH45" s="122">
        <f t="shared" si="107"/>
        <v>0</v>
      </c>
    </row>
    <row r="46" spans="1:86" ht="12.25" hidden="1" customHeight="1" outlineLevel="1">
      <c r="A46" s="26">
        <v>3110</v>
      </c>
      <c r="B46" s="10" t="s">
        <v>187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  <c r="N46" s="118">
        <v>0</v>
      </c>
      <c r="O46" s="118">
        <v>0</v>
      </c>
      <c r="P46" s="122">
        <f t="shared" si="102"/>
        <v>0</v>
      </c>
      <c r="Q46" s="118">
        <v>0</v>
      </c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B46" s="118">
        <v>0</v>
      </c>
      <c r="AC46" s="118">
        <v>0</v>
      </c>
      <c r="AD46" s="122">
        <f t="shared" si="103"/>
        <v>0</v>
      </c>
      <c r="AE46" s="118">
        <v>0</v>
      </c>
      <c r="AF46" s="118">
        <v>0</v>
      </c>
      <c r="AG46" s="118">
        <v>0</v>
      </c>
      <c r="AH46" s="118">
        <v>0</v>
      </c>
      <c r="AI46" s="118">
        <v>0</v>
      </c>
      <c r="AJ46" s="118">
        <v>0</v>
      </c>
      <c r="AK46" s="118">
        <v>0</v>
      </c>
      <c r="AL46" s="118">
        <v>0</v>
      </c>
      <c r="AM46" s="118">
        <v>0</v>
      </c>
      <c r="AN46" s="118">
        <v>0</v>
      </c>
      <c r="AO46" s="118">
        <v>0</v>
      </c>
      <c r="AP46" s="118">
        <v>0</v>
      </c>
      <c r="AQ46" s="118">
        <v>0</v>
      </c>
      <c r="AR46" s="122">
        <f t="shared" si="104"/>
        <v>0</v>
      </c>
      <c r="AS46" s="118">
        <v>0</v>
      </c>
      <c r="AT46" s="118">
        <v>0</v>
      </c>
      <c r="AU46" s="118">
        <v>0</v>
      </c>
      <c r="AV46" s="118">
        <v>0</v>
      </c>
      <c r="AW46" s="118">
        <v>0</v>
      </c>
      <c r="AX46" s="118">
        <v>0</v>
      </c>
      <c r="AY46" s="118">
        <v>0</v>
      </c>
      <c r="AZ46" s="118">
        <v>0</v>
      </c>
      <c r="BA46" s="118">
        <v>0</v>
      </c>
      <c r="BB46" s="118">
        <v>0</v>
      </c>
      <c r="BC46" s="118">
        <v>0</v>
      </c>
      <c r="BD46" s="118">
        <v>0</v>
      </c>
      <c r="BE46" s="118">
        <v>0</v>
      </c>
      <c r="BF46" s="122">
        <f t="shared" si="105"/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0</v>
      </c>
      <c r="BL46" s="118">
        <v>0</v>
      </c>
      <c r="BM46" s="118">
        <v>0</v>
      </c>
      <c r="BN46" s="118">
        <v>0</v>
      </c>
      <c r="BO46" s="118">
        <v>0</v>
      </c>
      <c r="BP46" s="118">
        <v>0</v>
      </c>
      <c r="BQ46" s="118">
        <v>0</v>
      </c>
      <c r="BR46" s="118">
        <v>0</v>
      </c>
      <c r="BS46" s="118">
        <v>0</v>
      </c>
      <c r="BT46" s="122">
        <f t="shared" si="106"/>
        <v>0</v>
      </c>
      <c r="BU46" s="118">
        <v>0</v>
      </c>
      <c r="BV46" s="118">
        <v>0</v>
      </c>
      <c r="BW46" s="118">
        <v>0</v>
      </c>
      <c r="BX46" s="118">
        <v>0</v>
      </c>
      <c r="BY46" s="118">
        <v>0</v>
      </c>
      <c r="BZ46" s="118">
        <v>0</v>
      </c>
      <c r="CA46" s="118">
        <v>0</v>
      </c>
      <c r="CB46" s="118">
        <v>0</v>
      </c>
      <c r="CC46" s="118">
        <v>0</v>
      </c>
      <c r="CD46" s="118">
        <v>0</v>
      </c>
      <c r="CE46" s="118">
        <v>0</v>
      </c>
      <c r="CF46" s="118">
        <v>0</v>
      </c>
      <c r="CG46" s="118">
        <v>0</v>
      </c>
      <c r="CH46" s="122">
        <f t="shared" si="107"/>
        <v>0</v>
      </c>
    </row>
    <row r="47" spans="1:86" ht="12.25" hidden="1" customHeight="1" outlineLevel="1">
      <c r="A47" s="26">
        <v>3110.201</v>
      </c>
      <c r="B47" s="10" t="s">
        <v>143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  <c r="N47" s="118">
        <v>0</v>
      </c>
      <c r="O47" s="118">
        <v>0</v>
      </c>
      <c r="P47" s="122">
        <f t="shared" si="102"/>
        <v>0</v>
      </c>
      <c r="Q47" s="118">
        <v>0</v>
      </c>
      <c r="R47" s="118">
        <v>96960</v>
      </c>
      <c r="S47" s="118">
        <v>96960</v>
      </c>
      <c r="T47" s="118">
        <v>96960</v>
      </c>
      <c r="U47" s="118">
        <v>193920</v>
      </c>
      <c r="V47" s="118">
        <v>121200</v>
      </c>
      <c r="W47" s="118">
        <v>121200</v>
      </c>
      <c r="X47" s="118">
        <v>153520</v>
      </c>
      <c r="Y47" s="118">
        <v>129280</v>
      </c>
      <c r="Z47" s="118">
        <v>129280</v>
      </c>
      <c r="AA47" s="118">
        <v>145000</v>
      </c>
      <c r="AB47" s="118">
        <v>129280</v>
      </c>
      <c r="AC47" s="118">
        <v>1551427.2</v>
      </c>
      <c r="AD47" s="122">
        <f t="shared" si="103"/>
        <v>137867.19999999995</v>
      </c>
      <c r="AE47" s="118">
        <v>0</v>
      </c>
      <c r="AF47" s="118">
        <v>208069.01250000001</v>
      </c>
      <c r="AG47" s="118">
        <v>208069.01250000001</v>
      </c>
      <c r="AH47" s="118">
        <v>208069.01250000001</v>
      </c>
      <c r="AI47" s="118">
        <v>208069.01250000001</v>
      </c>
      <c r="AJ47" s="118">
        <v>208069.01250000001</v>
      </c>
      <c r="AK47" s="118">
        <v>208069.01250000001</v>
      </c>
      <c r="AL47" s="118">
        <v>208069.01250000001</v>
      </c>
      <c r="AM47" s="118">
        <v>208069.01250000001</v>
      </c>
      <c r="AN47" s="118">
        <v>208069.01250000001</v>
      </c>
      <c r="AO47" s="118">
        <v>208069.01250000001</v>
      </c>
      <c r="AP47" s="118">
        <v>208069.01250000001</v>
      </c>
      <c r="AQ47" s="118">
        <v>2496828.15</v>
      </c>
      <c r="AR47" s="122">
        <f t="shared" si="104"/>
        <v>208069.01250000019</v>
      </c>
      <c r="AS47" s="118">
        <v>0</v>
      </c>
      <c r="AT47" s="118">
        <v>278604.40773749998</v>
      </c>
      <c r="AU47" s="118">
        <v>278604.40773749998</v>
      </c>
      <c r="AV47" s="118">
        <v>278604.40773749998</v>
      </c>
      <c r="AW47" s="118">
        <v>278604.40773749998</v>
      </c>
      <c r="AX47" s="118">
        <v>278604.40773749998</v>
      </c>
      <c r="AY47" s="118">
        <v>278604.40773749998</v>
      </c>
      <c r="AZ47" s="118">
        <v>278604.40773749998</v>
      </c>
      <c r="BA47" s="118">
        <v>278604.40773749998</v>
      </c>
      <c r="BB47" s="118">
        <v>278604.40773749998</v>
      </c>
      <c r="BC47" s="118">
        <v>278604.40773749998</v>
      </c>
      <c r="BD47" s="118">
        <v>278604.40773749998</v>
      </c>
      <c r="BE47" s="118">
        <v>3343252.8928499999</v>
      </c>
      <c r="BF47" s="122">
        <f t="shared" si="105"/>
        <v>278604.40773750003</v>
      </c>
      <c r="BG47" s="118">
        <v>0</v>
      </c>
      <c r="BH47" s="118">
        <v>375258.70611412497</v>
      </c>
      <c r="BI47" s="118">
        <v>375258.70611412497</v>
      </c>
      <c r="BJ47" s="118">
        <v>375258.70611412497</v>
      </c>
      <c r="BK47" s="118">
        <v>375258.70611412497</v>
      </c>
      <c r="BL47" s="118">
        <v>375258.70611412497</v>
      </c>
      <c r="BM47" s="118">
        <v>375258.70611412497</v>
      </c>
      <c r="BN47" s="118">
        <v>375258.70611412497</v>
      </c>
      <c r="BO47" s="118">
        <v>375258.70611412497</v>
      </c>
      <c r="BP47" s="118">
        <v>375258.70611412497</v>
      </c>
      <c r="BQ47" s="118">
        <v>375258.70611412497</v>
      </c>
      <c r="BR47" s="118">
        <v>375258.70611412497</v>
      </c>
      <c r="BS47" s="118">
        <v>4503104.4733694997</v>
      </c>
      <c r="BT47" s="122">
        <f t="shared" si="106"/>
        <v>375258.70611412497</v>
      </c>
      <c r="BU47" s="118">
        <v>0</v>
      </c>
      <c r="BV47" s="118">
        <v>454725.25564417499</v>
      </c>
      <c r="BW47" s="118">
        <v>454725.25564417499</v>
      </c>
      <c r="BX47" s="118">
        <v>454725.25564417499</v>
      </c>
      <c r="BY47" s="118">
        <v>454725.25564417499</v>
      </c>
      <c r="BZ47" s="118">
        <v>454725.25564417499</v>
      </c>
      <c r="CA47" s="118">
        <v>454725.25564417499</v>
      </c>
      <c r="CB47" s="118">
        <v>454725.25564417499</v>
      </c>
      <c r="CC47" s="118">
        <v>454725.25564417499</v>
      </c>
      <c r="CD47" s="118">
        <v>454725.25564417499</v>
      </c>
      <c r="CE47" s="118">
        <v>454725.25564417499</v>
      </c>
      <c r="CF47" s="118">
        <v>454725.25564417499</v>
      </c>
      <c r="CG47" s="118">
        <v>5456703.0677300999</v>
      </c>
      <c r="CH47" s="122">
        <f t="shared" si="107"/>
        <v>454725.25564417336</v>
      </c>
    </row>
    <row r="48" spans="1:86" ht="12.25" hidden="1" customHeight="1" outlineLevel="1">
      <c r="A48" s="26">
        <v>3110.21</v>
      </c>
      <c r="B48" s="10" t="s">
        <v>188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18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22">
        <f t="shared" si="102"/>
        <v>0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0</v>
      </c>
      <c r="AB48" s="118">
        <v>0</v>
      </c>
      <c r="AC48" s="118">
        <v>0</v>
      </c>
      <c r="AD48" s="122">
        <f t="shared" si="103"/>
        <v>0</v>
      </c>
      <c r="AE48" s="118">
        <v>0</v>
      </c>
      <c r="AF48" s="118">
        <v>0</v>
      </c>
      <c r="AG48" s="118">
        <v>0</v>
      </c>
      <c r="AH48" s="118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0</v>
      </c>
      <c r="AN48" s="118">
        <v>0</v>
      </c>
      <c r="AO48" s="118">
        <v>0</v>
      </c>
      <c r="AP48" s="118">
        <v>0</v>
      </c>
      <c r="AQ48" s="118">
        <v>0</v>
      </c>
      <c r="AR48" s="122">
        <f t="shared" si="104"/>
        <v>0</v>
      </c>
      <c r="AS48" s="118">
        <v>0</v>
      </c>
      <c r="AT48" s="118">
        <v>0</v>
      </c>
      <c r="AU48" s="118">
        <v>0</v>
      </c>
      <c r="AV48" s="118">
        <v>0</v>
      </c>
      <c r="AW48" s="118">
        <v>0</v>
      </c>
      <c r="AX48" s="118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0</v>
      </c>
      <c r="BD48" s="118">
        <v>0</v>
      </c>
      <c r="BE48" s="118">
        <v>0</v>
      </c>
      <c r="BF48" s="122">
        <f t="shared" si="105"/>
        <v>0</v>
      </c>
      <c r="BG48" s="118">
        <v>0</v>
      </c>
      <c r="BH48" s="118">
        <v>0</v>
      </c>
      <c r="BI48" s="118">
        <v>0</v>
      </c>
      <c r="BJ48" s="118">
        <v>0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18">
        <v>0</v>
      </c>
      <c r="BQ48" s="118">
        <v>0</v>
      </c>
      <c r="BR48" s="118">
        <v>0</v>
      </c>
      <c r="BS48" s="118">
        <v>0</v>
      </c>
      <c r="BT48" s="122">
        <f t="shared" si="106"/>
        <v>0</v>
      </c>
      <c r="BU48" s="118">
        <v>0</v>
      </c>
      <c r="BV48" s="118">
        <v>0</v>
      </c>
      <c r="BW48" s="118">
        <v>0</v>
      </c>
      <c r="BX48" s="118">
        <v>0</v>
      </c>
      <c r="BY48" s="118">
        <v>0</v>
      </c>
      <c r="BZ48" s="118">
        <v>0</v>
      </c>
      <c r="CA48" s="118">
        <v>0</v>
      </c>
      <c r="CB48" s="118">
        <v>0</v>
      </c>
      <c r="CC48" s="118">
        <v>0</v>
      </c>
      <c r="CD48" s="118">
        <v>0</v>
      </c>
      <c r="CE48" s="118">
        <v>0</v>
      </c>
      <c r="CF48" s="118">
        <v>0</v>
      </c>
      <c r="CG48" s="118">
        <v>0</v>
      </c>
      <c r="CH48" s="122">
        <f t="shared" si="107"/>
        <v>0</v>
      </c>
    </row>
    <row r="49" spans="1:86" ht="12.25" hidden="1" customHeight="1" outlineLevel="1">
      <c r="A49" s="26">
        <v>3110.2109999999998</v>
      </c>
      <c r="B49" s="10" t="s">
        <v>188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  <c r="N49" s="118">
        <v>0</v>
      </c>
      <c r="O49" s="118">
        <v>0</v>
      </c>
      <c r="P49" s="122">
        <f t="shared" si="102"/>
        <v>0</v>
      </c>
      <c r="Q49" s="118">
        <v>0</v>
      </c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B49" s="118">
        <v>0</v>
      </c>
      <c r="AC49" s="118">
        <v>0</v>
      </c>
      <c r="AD49" s="122">
        <f t="shared" si="103"/>
        <v>0</v>
      </c>
      <c r="AE49" s="118">
        <v>0</v>
      </c>
      <c r="AF49" s="118">
        <v>0</v>
      </c>
      <c r="AG49" s="118">
        <v>0</v>
      </c>
      <c r="AH49" s="118">
        <v>0</v>
      </c>
      <c r="AI49" s="118">
        <v>0</v>
      </c>
      <c r="AJ49" s="118">
        <v>0</v>
      </c>
      <c r="AK49" s="118">
        <v>0</v>
      </c>
      <c r="AL49" s="118">
        <v>0</v>
      </c>
      <c r="AM49" s="118">
        <v>0</v>
      </c>
      <c r="AN49" s="118">
        <v>0</v>
      </c>
      <c r="AO49" s="118">
        <v>0</v>
      </c>
      <c r="AP49" s="118">
        <v>0</v>
      </c>
      <c r="AQ49" s="118">
        <v>0</v>
      </c>
      <c r="AR49" s="122">
        <f t="shared" si="104"/>
        <v>0</v>
      </c>
      <c r="AS49" s="118">
        <v>0</v>
      </c>
      <c r="AT49" s="118">
        <v>0</v>
      </c>
      <c r="AU49" s="118">
        <v>0</v>
      </c>
      <c r="AV49" s="118">
        <v>0</v>
      </c>
      <c r="AW49" s="118">
        <v>0</v>
      </c>
      <c r="AX49" s="118">
        <v>0</v>
      </c>
      <c r="AY49" s="118">
        <v>0</v>
      </c>
      <c r="AZ49" s="118">
        <v>0</v>
      </c>
      <c r="BA49" s="118">
        <v>0</v>
      </c>
      <c r="BB49" s="118">
        <v>0</v>
      </c>
      <c r="BC49" s="118">
        <v>0</v>
      </c>
      <c r="BD49" s="118">
        <v>0</v>
      </c>
      <c r="BE49" s="118">
        <v>0</v>
      </c>
      <c r="BF49" s="122">
        <f t="shared" si="105"/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8">
        <v>0</v>
      </c>
      <c r="BM49" s="118">
        <v>0</v>
      </c>
      <c r="BN49" s="118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</v>
      </c>
      <c r="BT49" s="122">
        <f t="shared" si="106"/>
        <v>0</v>
      </c>
      <c r="BU49" s="118">
        <v>0</v>
      </c>
      <c r="BV49" s="118">
        <v>0</v>
      </c>
      <c r="BW49" s="118">
        <v>0</v>
      </c>
      <c r="BX49" s="118">
        <v>0</v>
      </c>
      <c r="BY49" s="118">
        <v>0</v>
      </c>
      <c r="BZ49" s="118">
        <v>0</v>
      </c>
      <c r="CA49" s="118">
        <v>0</v>
      </c>
      <c r="CB49" s="118">
        <v>0</v>
      </c>
      <c r="CC49" s="118">
        <v>0</v>
      </c>
      <c r="CD49" s="118">
        <v>0</v>
      </c>
      <c r="CE49" s="118">
        <v>0</v>
      </c>
      <c r="CF49" s="118">
        <v>0</v>
      </c>
      <c r="CG49" s="118">
        <v>0</v>
      </c>
      <c r="CH49" s="122">
        <f t="shared" si="107"/>
        <v>0</v>
      </c>
    </row>
    <row r="50" spans="1:86" ht="12.25" hidden="1" customHeight="1" outlineLevel="1">
      <c r="A50" s="26">
        <v>3110.212</v>
      </c>
      <c r="B50" s="10" t="s">
        <v>188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22">
        <f t="shared" si="102"/>
        <v>0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B50" s="118">
        <v>0</v>
      </c>
      <c r="AC50" s="118">
        <v>0</v>
      </c>
      <c r="AD50" s="122">
        <f t="shared" si="103"/>
        <v>0</v>
      </c>
      <c r="AE50" s="118">
        <v>0</v>
      </c>
      <c r="AF50" s="118">
        <v>0</v>
      </c>
      <c r="AG50" s="118">
        <v>0</v>
      </c>
      <c r="AH50" s="118">
        <v>0</v>
      </c>
      <c r="AI50" s="118">
        <v>0</v>
      </c>
      <c r="AJ50" s="118">
        <v>0</v>
      </c>
      <c r="AK50" s="118">
        <v>0</v>
      </c>
      <c r="AL50" s="118">
        <v>0</v>
      </c>
      <c r="AM50" s="118">
        <v>0</v>
      </c>
      <c r="AN50" s="118">
        <v>0</v>
      </c>
      <c r="AO50" s="118">
        <v>0</v>
      </c>
      <c r="AP50" s="118">
        <v>0</v>
      </c>
      <c r="AQ50" s="118">
        <v>0</v>
      </c>
      <c r="AR50" s="122">
        <f t="shared" si="104"/>
        <v>0</v>
      </c>
      <c r="AS50" s="118">
        <v>0</v>
      </c>
      <c r="AT50" s="118">
        <v>0</v>
      </c>
      <c r="AU50" s="118">
        <v>0</v>
      </c>
      <c r="AV50" s="118">
        <v>0</v>
      </c>
      <c r="AW50" s="118">
        <v>0</v>
      </c>
      <c r="AX50" s="118">
        <v>0</v>
      </c>
      <c r="AY50" s="118">
        <v>0</v>
      </c>
      <c r="AZ50" s="118">
        <v>0</v>
      </c>
      <c r="BA50" s="118">
        <v>0</v>
      </c>
      <c r="BB50" s="118">
        <v>0</v>
      </c>
      <c r="BC50" s="118">
        <v>0</v>
      </c>
      <c r="BD50" s="118">
        <v>0</v>
      </c>
      <c r="BE50" s="118">
        <v>0</v>
      </c>
      <c r="BF50" s="122">
        <f t="shared" si="105"/>
        <v>0</v>
      </c>
      <c r="BG50" s="118">
        <v>0</v>
      </c>
      <c r="BH50" s="118">
        <v>0</v>
      </c>
      <c r="BI50" s="118">
        <v>0</v>
      </c>
      <c r="BJ50" s="118">
        <v>0</v>
      </c>
      <c r="BK50" s="118">
        <v>0</v>
      </c>
      <c r="BL50" s="118">
        <v>0</v>
      </c>
      <c r="BM50" s="118">
        <v>0</v>
      </c>
      <c r="BN50" s="118">
        <v>0</v>
      </c>
      <c r="BO50" s="118">
        <v>0</v>
      </c>
      <c r="BP50" s="118">
        <v>0</v>
      </c>
      <c r="BQ50" s="118">
        <v>0</v>
      </c>
      <c r="BR50" s="118">
        <v>0</v>
      </c>
      <c r="BS50" s="118">
        <v>0</v>
      </c>
      <c r="BT50" s="122">
        <f t="shared" si="106"/>
        <v>0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18">
        <v>0</v>
      </c>
      <c r="CA50" s="118">
        <v>0</v>
      </c>
      <c r="CB50" s="118">
        <v>0</v>
      </c>
      <c r="CC50" s="118">
        <v>0</v>
      </c>
      <c r="CD50" s="118">
        <v>0</v>
      </c>
      <c r="CE50" s="118">
        <v>0</v>
      </c>
      <c r="CF50" s="118">
        <v>0</v>
      </c>
      <c r="CG50" s="118">
        <v>0</v>
      </c>
      <c r="CH50" s="122">
        <f t="shared" si="107"/>
        <v>0</v>
      </c>
    </row>
    <row r="51" spans="1:86" ht="12.25" hidden="1" customHeight="1" outlineLevel="1">
      <c r="A51" s="26">
        <v>3110.2130000000002</v>
      </c>
      <c r="B51" s="10" t="s">
        <v>188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22">
        <f t="shared" si="102"/>
        <v>0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B51" s="118">
        <v>0</v>
      </c>
      <c r="AC51" s="118">
        <v>0</v>
      </c>
      <c r="AD51" s="122">
        <f t="shared" si="103"/>
        <v>0</v>
      </c>
      <c r="AE51" s="118">
        <v>0</v>
      </c>
      <c r="AF51" s="118">
        <v>0</v>
      </c>
      <c r="AG51" s="118">
        <v>0</v>
      </c>
      <c r="AH51" s="118">
        <v>0</v>
      </c>
      <c r="AI51" s="118">
        <v>0</v>
      </c>
      <c r="AJ51" s="118">
        <v>0</v>
      </c>
      <c r="AK51" s="118">
        <v>0</v>
      </c>
      <c r="AL51" s="118">
        <v>0</v>
      </c>
      <c r="AM51" s="118">
        <v>0</v>
      </c>
      <c r="AN51" s="118">
        <v>0</v>
      </c>
      <c r="AO51" s="118">
        <v>0</v>
      </c>
      <c r="AP51" s="118">
        <v>0</v>
      </c>
      <c r="AQ51" s="118">
        <v>0</v>
      </c>
      <c r="AR51" s="122">
        <f t="shared" si="104"/>
        <v>0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</v>
      </c>
      <c r="AY51" s="118">
        <v>0</v>
      </c>
      <c r="AZ51" s="118">
        <v>0</v>
      </c>
      <c r="BA51" s="118">
        <v>0</v>
      </c>
      <c r="BB51" s="118">
        <v>0</v>
      </c>
      <c r="BC51" s="118">
        <v>0</v>
      </c>
      <c r="BD51" s="118">
        <v>0</v>
      </c>
      <c r="BE51" s="118">
        <v>0</v>
      </c>
      <c r="BF51" s="122">
        <f t="shared" si="105"/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18">
        <v>0</v>
      </c>
      <c r="BQ51" s="118">
        <v>0</v>
      </c>
      <c r="BR51" s="118">
        <v>0</v>
      </c>
      <c r="BS51" s="118">
        <v>0</v>
      </c>
      <c r="BT51" s="122">
        <f t="shared" si="106"/>
        <v>0</v>
      </c>
      <c r="BU51" s="118">
        <v>0</v>
      </c>
      <c r="BV51" s="118">
        <v>0</v>
      </c>
      <c r="BW51" s="118">
        <v>0</v>
      </c>
      <c r="BX51" s="118">
        <v>0</v>
      </c>
      <c r="BY51" s="118">
        <v>0</v>
      </c>
      <c r="BZ51" s="118">
        <v>0</v>
      </c>
      <c r="CA51" s="118">
        <v>0</v>
      </c>
      <c r="CB51" s="118">
        <v>0</v>
      </c>
      <c r="CC51" s="118">
        <v>0</v>
      </c>
      <c r="CD51" s="118">
        <v>0</v>
      </c>
      <c r="CE51" s="118">
        <v>0</v>
      </c>
      <c r="CF51" s="118">
        <v>0</v>
      </c>
      <c r="CG51" s="118">
        <v>0</v>
      </c>
      <c r="CH51" s="122">
        <f t="shared" si="107"/>
        <v>0</v>
      </c>
    </row>
    <row r="52" spans="1:86" ht="12.25" hidden="1" customHeight="1" outlineLevel="1">
      <c r="A52" s="26">
        <v>3115</v>
      </c>
      <c r="B52" s="10" t="s">
        <v>189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  <c r="N52" s="118">
        <v>0</v>
      </c>
      <c r="O52" s="118">
        <v>0</v>
      </c>
      <c r="P52" s="122">
        <f t="shared" si="102"/>
        <v>0</v>
      </c>
      <c r="Q52" s="118">
        <v>0</v>
      </c>
      <c r="R52" s="118">
        <v>0</v>
      </c>
      <c r="S52" s="118">
        <v>0</v>
      </c>
      <c r="T52" s="118">
        <v>0</v>
      </c>
      <c r="U52" s="118">
        <v>0</v>
      </c>
      <c r="V52" s="118">
        <v>0</v>
      </c>
      <c r="W52" s="118">
        <v>0</v>
      </c>
      <c r="X52" s="118">
        <v>0</v>
      </c>
      <c r="Y52" s="118">
        <v>0</v>
      </c>
      <c r="Z52" s="118">
        <v>0</v>
      </c>
      <c r="AA52" s="118">
        <v>0</v>
      </c>
      <c r="AB52" s="118">
        <v>0</v>
      </c>
      <c r="AC52" s="118">
        <v>0</v>
      </c>
      <c r="AD52" s="122">
        <f t="shared" si="103"/>
        <v>0</v>
      </c>
      <c r="AE52" s="118">
        <v>0</v>
      </c>
      <c r="AF52" s="118">
        <v>0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8">
        <v>0</v>
      </c>
      <c r="AM52" s="118">
        <v>0</v>
      </c>
      <c r="AN52" s="118">
        <v>0</v>
      </c>
      <c r="AO52" s="118">
        <v>0</v>
      </c>
      <c r="AP52" s="118">
        <v>0</v>
      </c>
      <c r="AQ52" s="118">
        <v>0</v>
      </c>
      <c r="AR52" s="122">
        <f t="shared" si="104"/>
        <v>0</v>
      </c>
      <c r="AS52" s="118">
        <v>0</v>
      </c>
      <c r="AT52" s="118">
        <v>0</v>
      </c>
      <c r="AU52" s="118">
        <v>0</v>
      </c>
      <c r="AV52" s="118">
        <v>0</v>
      </c>
      <c r="AW52" s="118">
        <v>0</v>
      </c>
      <c r="AX52" s="118">
        <v>0</v>
      </c>
      <c r="AY52" s="118">
        <v>0</v>
      </c>
      <c r="AZ52" s="118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22">
        <f t="shared" si="105"/>
        <v>0</v>
      </c>
      <c r="BG52" s="118">
        <v>0</v>
      </c>
      <c r="BH52" s="118">
        <v>0</v>
      </c>
      <c r="BI52" s="118">
        <v>0</v>
      </c>
      <c r="BJ52" s="118">
        <v>0</v>
      </c>
      <c r="BK52" s="118">
        <v>0</v>
      </c>
      <c r="BL52" s="118">
        <v>0</v>
      </c>
      <c r="BM52" s="118">
        <v>0</v>
      </c>
      <c r="BN52" s="118">
        <v>0</v>
      </c>
      <c r="BO52" s="118">
        <v>0</v>
      </c>
      <c r="BP52" s="118">
        <v>0</v>
      </c>
      <c r="BQ52" s="118">
        <v>0</v>
      </c>
      <c r="BR52" s="118">
        <v>0</v>
      </c>
      <c r="BS52" s="118">
        <v>0</v>
      </c>
      <c r="BT52" s="122">
        <f t="shared" si="106"/>
        <v>0</v>
      </c>
      <c r="BU52" s="118">
        <v>0</v>
      </c>
      <c r="BV52" s="118">
        <v>0</v>
      </c>
      <c r="BW52" s="118">
        <v>0</v>
      </c>
      <c r="BX52" s="118">
        <v>0</v>
      </c>
      <c r="BY52" s="118">
        <v>0</v>
      </c>
      <c r="BZ52" s="118">
        <v>0</v>
      </c>
      <c r="CA52" s="118">
        <v>0</v>
      </c>
      <c r="CB52" s="118">
        <v>0</v>
      </c>
      <c r="CC52" s="118">
        <v>0</v>
      </c>
      <c r="CD52" s="118">
        <v>0</v>
      </c>
      <c r="CE52" s="118">
        <v>0</v>
      </c>
      <c r="CF52" s="118">
        <v>0</v>
      </c>
      <c r="CG52" s="118">
        <v>0</v>
      </c>
      <c r="CH52" s="122">
        <f t="shared" si="107"/>
        <v>0</v>
      </c>
    </row>
    <row r="53" spans="1:86" ht="12.25" hidden="1" customHeight="1" outlineLevel="1">
      <c r="A53" s="26">
        <v>3200</v>
      </c>
      <c r="B53" s="10" t="s">
        <v>190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8">
        <v>0</v>
      </c>
      <c r="O53" s="118">
        <v>0</v>
      </c>
      <c r="P53" s="122">
        <f t="shared" si="102"/>
        <v>0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  <c r="V53" s="118">
        <v>0</v>
      </c>
      <c r="W53" s="118">
        <v>0</v>
      </c>
      <c r="X53" s="118">
        <v>0</v>
      </c>
      <c r="Y53" s="118">
        <v>0</v>
      </c>
      <c r="Z53" s="118">
        <v>0</v>
      </c>
      <c r="AA53" s="118">
        <v>0</v>
      </c>
      <c r="AB53" s="118">
        <v>0</v>
      </c>
      <c r="AC53" s="118">
        <v>0</v>
      </c>
      <c r="AD53" s="122">
        <f t="shared" si="103"/>
        <v>0</v>
      </c>
      <c r="AE53" s="118">
        <v>0</v>
      </c>
      <c r="AF53" s="118">
        <v>0</v>
      </c>
      <c r="AG53" s="118">
        <v>0</v>
      </c>
      <c r="AH53" s="118">
        <v>0</v>
      </c>
      <c r="AI53" s="118">
        <v>0</v>
      </c>
      <c r="AJ53" s="118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22">
        <f t="shared" si="104"/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22">
        <f t="shared" si="105"/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0</v>
      </c>
      <c r="BP53" s="118">
        <v>0</v>
      </c>
      <c r="BQ53" s="118">
        <v>0</v>
      </c>
      <c r="BR53" s="118">
        <v>0</v>
      </c>
      <c r="BS53" s="118">
        <v>0</v>
      </c>
      <c r="BT53" s="122">
        <f t="shared" si="106"/>
        <v>0</v>
      </c>
      <c r="BU53" s="118">
        <v>0</v>
      </c>
      <c r="BV53" s="118">
        <v>0</v>
      </c>
      <c r="BW53" s="118">
        <v>0</v>
      </c>
      <c r="BX53" s="118">
        <v>0</v>
      </c>
      <c r="BY53" s="118">
        <v>0</v>
      </c>
      <c r="BZ53" s="118">
        <v>0</v>
      </c>
      <c r="CA53" s="118">
        <v>0</v>
      </c>
      <c r="CB53" s="118">
        <v>0</v>
      </c>
      <c r="CC53" s="118">
        <v>0</v>
      </c>
      <c r="CD53" s="118">
        <v>0</v>
      </c>
      <c r="CE53" s="118">
        <v>0</v>
      </c>
      <c r="CF53" s="118">
        <v>0</v>
      </c>
      <c r="CG53" s="118">
        <v>0</v>
      </c>
      <c r="CH53" s="122">
        <f t="shared" si="107"/>
        <v>0</v>
      </c>
    </row>
    <row r="54" spans="1:86" ht="12.25" hidden="1" customHeight="1" outlineLevel="1">
      <c r="A54" s="26">
        <v>3230</v>
      </c>
      <c r="B54" s="10" t="s">
        <v>191</v>
      </c>
      <c r="C54" s="118">
        <v>0</v>
      </c>
      <c r="D54" s="118">
        <v>0</v>
      </c>
      <c r="E54" s="118">
        <v>0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v>0</v>
      </c>
      <c r="L54" s="118">
        <v>0</v>
      </c>
      <c r="M54" s="118">
        <v>0</v>
      </c>
      <c r="N54" s="118">
        <v>0</v>
      </c>
      <c r="O54" s="118">
        <v>0</v>
      </c>
      <c r="P54" s="122">
        <f t="shared" si="102"/>
        <v>0</v>
      </c>
      <c r="Q54" s="118">
        <v>0</v>
      </c>
      <c r="R54" s="118">
        <v>0</v>
      </c>
      <c r="S54" s="118">
        <v>0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0</v>
      </c>
      <c r="AD54" s="122">
        <f t="shared" si="103"/>
        <v>0</v>
      </c>
      <c r="AE54" s="118">
        <v>0</v>
      </c>
      <c r="AF54" s="118">
        <v>0</v>
      </c>
      <c r="AG54" s="118">
        <v>0</v>
      </c>
      <c r="AH54" s="118">
        <v>0</v>
      </c>
      <c r="AI54" s="118">
        <v>0</v>
      </c>
      <c r="AJ54" s="118">
        <v>0</v>
      </c>
      <c r="AK54" s="118">
        <v>0</v>
      </c>
      <c r="AL54" s="118">
        <v>0</v>
      </c>
      <c r="AM54" s="118">
        <v>0</v>
      </c>
      <c r="AN54" s="118">
        <v>0</v>
      </c>
      <c r="AO54" s="118">
        <v>0</v>
      </c>
      <c r="AP54" s="118">
        <v>0</v>
      </c>
      <c r="AQ54" s="118">
        <v>0</v>
      </c>
      <c r="AR54" s="122">
        <f t="shared" si="104"/>
        <v>0</v>
      </c>
      <c r="AS54" s="118">
        <v>0</v>
      </c>
      <c r="AT54" s="118">
        <v>0</v>
      </c>
      <c r="AU54" s="118">
        <v>0</v>
      </c>
      <c r="AV54" s="118">
        <v>0</v>
      </c>
      <c r="AW54" s="118">
        <v>0</v>
      </c>
      <c r="AX54" s="118">
        <v>0</v>
      </c>
      <c r="AY54" s="118">
        <v>0</v>
      </c>
      <c r="AZ54" s="118">
        <v>0</v>
      </c>
      <c r="BA54" s="118">
        <v>0</v>
      </c>
      <c r="BB54" s="118">
        <v>0</v>
      </c>
      <c r="BC54" s="118">
        <v>0</v>
      </c>
      <c r="BD54" s="118">
        <v>0</v>
      </c>
      <c r="BE54" s="118">
        <v>0</v>
      </c>
      <c r="BF54" s="122">
        <f t="shared" si="105"/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</v>
      </c>
      <c r="BL54" s="118">
        <v>0</v>
      </c>
      <c r="BM54" s="118">
        <v>0</v>
      </c>
      <c r="BN54" s="118">
        <v>0</v>
      </c>
      <c r="BO54" s="118">
        <v>0</v>
      </c>
      <c r="BP54" s="118">
        <v>0</v>
      </c>
      <c r="BQ54" s="118">
        <v>0</v>
      </c>
      <c r="BR54" s="118">
        <v>0</v>
      </c>
      <c r="BS54" s="118">
        <v>0</v>
      </c>
      <c r="BT54" s="122">
        <f t="shared" si="106"/>
        <v>0</v>
      </c>
      <c r="BU54" s="118">
        <v>0</v>
      </c>
      <c r="BV54" s="118">
        <v>0</v>
      </c>
      <c r="BW54" s="118">
        <v>0</v>
      </c>
      <c r="BX54" s="118">
        <v>0</v>
      </c>
      <c r="BY54" s="118">
        <v>0</v>
      </c>
      <c r="BZ54" s="118">
        <v>0</v>
      </c>
      <c r="CA54" s="118">
        <v>0</v>
      </c>
      <c r="CB54" s="118">
        <v>0</v>
      </c>
      <c r="CC54" s="118">
        <v>0</v>
      </c>
      <c r="CD54" s="118">
        <v>0</v>
      </c>
      <c r="CE54" s="118">
        <v>0</v>
      </c>
      <c r="CF54" s="118">
        <v>0</v>
      </c>
      <c r="CG54" s="118">
        <v>0</v>
      </c>
      <c r="CH54" s="122">
        <f t="shared" si="107"/>
        <v>0</v>
      </c>
    </row>
    <row r="55" spans="1:86" ht="12.25" hidden="1" customHeight="1" outlineLevel="1">
      <c r="A55" s="26">
        <v>3254</v>
      </c>
      <c r="B55" s="10" t="s">
        <v>192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22">
        <f t="shared" si="102"/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>
        <v>0</v>
      </c>
      <c r="AB55" s="118">
        <v>0</v>
      </c>
      <c r="AC55" s="118">
        <v>0</v>
      </c>
      <c r="AD55" s="122">
        <f t="shared" si="103"/>
        <v>0</v>
      </c>
      <c r="AE55" s="118">
        <v>0</v>
      </c>
      <c r="AF55" s="118">
        <v>4226.3333333333303</v>
      </c>
      <c r="AG55" s="118">
        <v>4226.3333333333303</v>
      </c>
      <c r="AH55" s="118">
        <v>4226.3333333333303</v>
      </c>
      <c r="AI55" s="118">
        <v>4226.3333333333303</v>
      </c>
      <c r="AJ55" s="118">
        <v>4226.3333333333303</v>
      </c>
      <c r="AK55" s="118">
        <v>4226.3333333333303</v>
      </c>
      <c r="AL55" s="118">
        <v>4226.3333333333303</v>
      </c>
      <c r="AM55" s="118">
        <v>4226.3333333333303</v>
      </c>
      <c r="AN55" s="118">
        <v>4226.3333333333303</v>
      </c>
      <c r="AO55" s="118">
        <v>4226.3333333333303</v>
      </c>
      <c r="AP55" s="118">
        <v>4226.3333333333303</v>
      </c>
      <c r="AQ55" s="118">
        <v>50716</v>
      </c>
      <c r="AR55" s="122">
        <f t="shared" si="104"/>
        <v>4226.3333333333794</v>
      </c>
      <c r="AS55" s="118">
        <v>0</v>
      </c>
      <c r="AT55" s="118">
        <v>6544</v>
      </c>
      <c r="AU55" s="118">
        <v>6544</v>
      </c>
      <c r="AV55" s="118">
        <v>6544</v>
      </c>
      <c r="AW55" s="118">
        <v>6544</v>
      </c>
      <c r="AX55" s="118">
        <v>6544</v>
      </c>
      <c r="AY55" s="118">
        <v>6544</v>
      </c>
      <c r="AZ55" s="118">
        <v>6544</v>
      </c>
      <c r="BA55" s="118">
        <v>6544</v>
      </c>
      <c r="BB55" s="118">
        <v>6544</v>
      </c>
      <c r="BC55" s="118">
        <v>6544</v>
      </c>
      <c r="BD55" s="118">
        <v>6544</v>
      </c>
      <c r="BE55" s="118">
        <v>78528</v>
      </c>
      <c r="BF55" s="122">
        <f t="shared" si="105"/>
        <v>6544</v>
      </c>
      <c r="BG55" s="118">
        <v>0</v>
      </c>
      <c r="BH55" s="118">
        <v>8316.3333333333303</v>
      </c>
      <c r="BI55" s="118">
        <v>8316.3333333333303</v>
      </c>
      <c r="BJ55" s="118">
        <v>8316.3333333333303</v>
      </c>
      <c r="BK55" s="118">
        <v>8316.3333333333303</v>
      </c>
      <c r="BL55" s="118">
        <v>8316.3333333333303</v>
      </c>
      <c r="BM55" s="118">
        <v>8316.3333333333303</v>
      </c>
      <c r="BN55" s="118">
        <v>8316.3333333333303</v>
      </c>
      <c r="BO55" s="118">
        <v>8316.3333333333303</v>
      </c>
      <c r="BP55" s="118">
        <v>8316.3333333333303</v>
      </c>
      <c r="BQ55" s="118">
        <v>8316.3333333333303</v>
      </c>
      <c r="BR55" s="118">
        <v>8316.3333333333303</v>
      </c>
      <c r="BS55" s="118">
        <v>99796</v>
      </c>
      <c r="BT55" s="122">
        <f t="shared" si="106"/>
        <v>8316.3333333333721</v>
      </c>
      <c r="BU55" s="118">
        <v>0</v>
      </c>
      <c r="BV55" s="118">
        <v>10906.666666666701</v>
      </c>
      <c r="BW55" s="118">
        <v>10906.666666666701</v>
      </c>
      <c r="BX55" s="118">
        <v>10906.666666666701</v>
      </c>
      <c r="BY55" s="118">
        <v>10906.666666666701</v>
      </c>
      <c r="BZ55" s="118">
        <v>10906.666666666701</v>
      </c>
      <c r="CA55" s="118">
        <v>10906.666666666701</v>
      </c>
      <c r="CB55" s="118">
        <v>10906.666666666701</v>
      </c>
      <c r="CC55" s="118">
        <v>10906.666666666701</v>
      </c>
      <c r="CD55" s="118">
        <v>10906.666666666701</v>
      </c>
      <c r="CE55" s="118">
        <v>10906.666666666701</v>
      </c>
      <c r="CF55" s="118">
        <v>10906.666666666701</v>
      </c>
      <c r="CG55" s="118">
        <v>130880</v>
      </c>
      <c r="CH55" s="122">
        <f t="shared" si="107"/>
        <v>10906.666666666293</v>
      </c>
    </row>
    <row r="56" spans="1:86" ht="12.25" hidden="1" customHeight="1" outlineLevel="1">
      <c r="A56" s="26">
        <v>3255</v>
      </c>
      <c r="B56" s="10" t="s">
        <v>193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22">
        <f t="shared" si="102"/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8">
        <v>0</v>
      </c>
      <c r="AD56" s="122">
        <f t="shared" si="103"/>
        <v>0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8">
        <v>0</v>
      </c>
      <c r="AK56" s="118">
        <v>0</v>
      </c>
      <c r="AL56" s="118">
        <v>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22">
        <f t="shared" si="104"/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22">
        <f t="shared" si="105"/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22">
        <f t="shared" si="106"/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22">
        <f t="shared" si="107"/>
        <v>0</v>
      </c>
    </row>
    <row r="57" spans="1:86" ht="12.25" hidden="1" customHeight="1" outlineLevel="1">
      <c r="A57" s="26">
        <v>3256</v>
      </c>
      <c r="B57" s="10" t="s">
        <v>146</v>
      </c>
      <c r="C57" s="118">
        <v>0</v>
      </c>
      <c r="D57" s="118">
        <v>0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  <c r="N57" s="118">
        <v>0</v>
      </c>
      <c r="O57" s="118">
        <v>0</v>
      </c>
      <c r="P57" s="122">
        <f t="shared" si="102"/>
        <v>0</v>
      </c>
      <c r="Q57" s="118">
        <v>0</v>
      </c>
      <c r="R57" s="118">
        <v>0</v>
      </c>
      <c r="S57" s="118">
        <v>0</v>
      </c>
      <c r="T57" s="118">
        <v>0</v>
      </c>
      <c r="U57" s="118">
        <v>0</v>
      </c>
      <c r="V57" s="118">
        <v>0</v>
      </c>
      <c r="W57" s="118">
        <v>0</v>
      </c>
      <c r="X57" s="118">
        <v>0</v>
      </c>
      <c r="Y57" s="118">
        <v>0</v>
      </c>
      <c r="Z57" s="118">
        <v>0</v>
      </c>
      <c r="AA57" s="118">
        <v>0</v>
      </c>
      <c r="AB57" s="118">
        <v>0</v>
      </c>
      <c r="AC57" s="118">
        <v>0</v>
      </c>
      <c r="AD57" s="122">
        <f t="shared" si="103"/>
        <v>0</v>
      </c>
      <c r="AE57" s="118">
        <v>0</v>
      </c>
      <c r="AF57" s="118">
        <v>0</v>
      </c>
      <c r="AG57" s="118">
        <v>0</v>
      </c>
      <c r="AH57" s="118">
        <v>0</v>
      </c>
      <c r="AI57" s="118">
        <v>0</v>
      </c>
      <c r="AJ57" s="118">
        <v>0</v>
      </c>
      <c r="AK57" s="118">
        <v>0</v>
      </c>
      <c r="AL57" s="118">
        <v>0</v>
      </c>
      <c r="AM57" s="118">
        <v>0</v>
      </c>
      <c r="AN57" s="118">
        <v>0</v>
      </c>
      <c r="AO57" s="118">
        <v>0</v>
      </c>
      <c r="AP57" s="118">
        <v>0</v>
      </c>
      <c r="AQ57" s="118">
        <v>0</v>
      </c>
      <c r="AR57" s="122">
        <f t="shared" si="104"/>
        <v>0</v>
      </c>
      <c r="AS57" s="118">
        <v>0</v>
      </c>
      <c r="AT57" s="118">
        <v>0</v>
      </c>
      <c r="AU57" s="118">
        <v>0</v>
      </c>
      <c r="AV57" s="118">
        <v>0</v>
      </c>
      <c r="AW57" s="118">
        <v>0</v>
      </c>
      <c r="AX57" s="118">
        <v>0</v>
      </c>
      <c r="AY57" s="118">
        <v>0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22">
        <f t="shared" si="105"/>
        <v>0</v>
      </c>
      <c r="BG57" s="118">
        <v>0</v>
      </c>
      <c r="BH57" s="118">
        <v>0</v>
      </c>
      <c r="BI57" s="118">
        <v>0</v>
      </c>
      <c r="BJ57" s="118">
        <v>0</v>
      </c>
      <c r="BK57" s="118">
        <v>0</v>
      </c>
      <c r="BL57" s="118">
        <v>0</v>
      </c>
      <c r="BM57" s="118">
        <v>0</v>
      </c>
      <c r="BN57" s="118">
        <v>0</v>
      </c>
      <c r="BO57" s="118">
        <v>0</v>
      </c>
      <c r="BP57" s="118">
        <v>0</v>
      </c>
      <c r="BQ57" s="118">
        <v>0</v>
      </c>
      <c r="BR57" s="118">
        <v>0</v>
      </c>
      <c r="BS57" s="118">
        <v>0</v>
      </c>
      <c r="BT57" s="122">
        <f t="shared" si="106"/>
        <v>0</v>
      </c>
      <c r="BU57" s="118">
        <v>0</v>
      </c>
      <c r="BV57" s="118">
        <v>0</v>
      </c>
      <c r="BW57" s="118">
        <v>0</v>
      </c>
      <c r="BX57" s="118">
        <v>0</v>
      </c>
      <c r="BY57" s="118">
        <v>0</v>
      </c>
      <c r="BZ57" s="118">
        <v>0</v>
      </c>
      <c r="CA57" s="118">
        <v>0</v>
      </c>
      <c r="CB57" s="118">
        <v>0</v>
      </c>
      <c r="CC57" s="118">
        <v>0</v>
      </c>
      <c r="CD57" s="118">
        <v>0</v>
      </c>
      <c r="CE57" s="118">
        <v>0</v>
      </c>
      <c r="CF57" s="118">
        <v>0</v>
      </c>
      <c r="CG57" s="118">
        <v>0</v>
      </c>
      <c r="CH57" s="122">
        <f t="shared" si="107"/>
        <v>0</v>
      </c>
    </row>
    <row r="58" spans="1:86" ht="12.25" hidden="1" customHeight="1" outlineLevel="1">
      <c r="A58" s="26">
        <v>3270</v>
      </c>
      <c r="B58" s="10" t="s">
        <v>126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  <c r="N58" s="118">
        <v>0</v>
      </c>
      <c r="O58" s="118">
        <v>0</v>
      </c>
      <c r="P58" s="122">
        <f t="shared" si="102"/>
        <v>0</v>
      </c>
      <c r="Q58" s="118">
        <v>0</v>
      </c>
      <c r="R58" s="118">
        <v>0</v>
      </c>
      <c r="S58" s="118">
        <v>0</v>
      </c>
      <c r="T58" s="118">
        <v>0</v>
      </c>
      <c r="U58" s="118">
        <v>0</v>
      </c>
      <c r="V58" s="118">
        <v>0</v>
      </c>
      <c r="W58" s="118">
        <v>0</v>
      </c>
      <c r="X58" s="118">
        <v>0</v>
      </c>
      <c r="Y58" s="118">
        <v>0</v>
      </c>
      <c r="Z58" s="118">
        <v>0</v>
      </c>
      <c r="AA58" s="118">
        <v>0</v>
      </c>
      <c r="AB58" s="118">
        <v>0</v>
      </c>
      <c r="AC58" s="118">
        <v>0</v>
      </c>
      <c r="AD58" s="122">
        <f t="shared" si="103"/>
        <v>0</v>
      </c>
      <c r="AE58" s="118">
        <v>0</v>
      </c>
      <c r="AF58" s="118">
        <v>7082.70507</v>
      </c>
      <c r="AG58" s="118">
        <v>7082.70507</v>
      </c>
      <c r="AH58" s="118">
        <v>7082.70507</v>
      </c>
      <c r="AI58" s="118">
        <v>7082.70507</v>
      </c>
      <c r="AJ58" s="118">
        <v>7082.70507</v>
      </c>
      <c r="AK58" s="118">
        <v>7082.70507</v>
      </c>
      <c r="AL58" s="118">
        <v>7082.70507</v>
      </c>
      <c r="AM58" s="118">
        <v>7082.70507</v>
      </c>
      <c r="AN58" s="118">
        <v>7082.70507</v>
      </c>
      <c r="AO58" s="118">
        <v>7082.70507</v>
      </c>
      <c r="AP58" s="118">
        <v>7082.70507</v>
      </c>
      <c r="AQ58" s="118">
        <v>84992.46084</v>
      </c>
      <c r="AR58" s="122">
        <f t="shared" si="104"/>
        <v>7082.7050700000254</v>
      </c>
      <c r="AS58" s="118">
        <v>0</v>
      </c>
      <c r="AT58" s="118">
        <v>12040.598619</v>
      </c>
      <c r="AU58" s="118">
        <v>12040.598619</v>
      </c>
      <c r="AV58" s="118">
        <v>12040.598619</v>
      </c>
      <c r="AW58" s="118">
        <v>12040.598619</v>
      </c>
      <c r="AX58" s="118">
        <v>12040.598619</v>
      </c>
      <c r="AY58" s="118">
        <v>12040.598619</v>
      </c>
      <c r="AZ58" s="118">
        <v>12040.598619</v>
      </c>
      <c r="BA58" s="118">
        <v>12040.598619</v>
      </c>
      <c r="BB58" s="118">
        <v>12040.598619</v>
      </c>
      <c r="BC58" s="118">
        <v>12040.598619</v>
      </c>
      <c r="BD58" s="118">
        <v>12040.598619</v>
      </c>
      <c r="BE58" s="118">
        <v>144487.18342799999</v>
      </c>
      <c r="BF58" s="122">
        <f t="shared" si="105"/>
        <v>12040.598618999997</v>
      </c>
      <c r="BG58" s="118">
        <v>0</v>
      </c>
      <c r="BH58" s="118">
        <v>16141.282491528</v>
      </c>
      <c r="BI58" s="118">
        <v>16141.282491528</v>
      </c>
      <c r="BJ58" s="118">
        <v>16141.282491528</v>
      </c>
      <c r="BK58" s="118">
        <v>16141.282491528</v>
      </c>
      <c r="BL58" s="118">
        <v>16141.282491528</v>
      </c>
      <c r="BM58" s="118">
        <v>16141.282491528</v>
      </c>
      <c r="BN58" s="118">
        <v>16141.282491528</v>
      </c>
      <c r="BO58" s="118">
        <v>16141.282491528</v>
      </c>
      <c r="BP58" s="118">
        <v>16141.282491528</v>
      </c>
      <c r="BQ58" s="118">
        <v>16141.282491528</v>
      </c>
      <c r="BR58" s="118">
        <v>16141.282491528</v>
      </c>
      <c r="BS58" s="118">
        <v>193695.389898336</v>
      </c>
      <c r="BT58" s="122">
        <f t="shared" si="106"/>
        <v>16141.282491528051</v>
      </c>
      <c r="BU58" s="118">
        <v>0</v>
      </c>
      <c r="BV58" s="118">
        <v>21474.923662641599</v>
      </c>
      <c r="BW58" s="118">
        <v>21474.923662641599</v>
      </c>
      <c r="BX58" s="118">
        <v>21474.923662641599</v>
      </c>
      <c r="BY58" s="118">
        <v>21474.923662641599</v>
      </c>
      <c r="BZ58" s="118">
        <v>21474.923662641599</v>
      </c>
      <c r="CA58" s="118">
        <v>21474.923662641599</v>
      </c>
      <c r="CB58" s="118">
        <v>21474.923662641599</v>
      </c>
      <c r="CC58" s="118">
        <v>21474.923662641599</v>
      </c>
      <c r="CD58" s="118">
        <v>21474.923662641599</v>
      </c>
      <c r="CE58" s="118">
        <v>21474.923662641599</v>
      </c>
      <c r="CF58" s="118">
        <v>21474.923662641599</v>
      </c>
      <c r="CG58" s="118">
        <v>257699.08395169899</v>
      </c>
      <c r="CH58" s="122">
        <f t="shared" si="107"/>
        <v>21474.923662641377</v>
      </c>
    </row>
    <row r="59" spans="1:86" ht="12.25" hidden="1" customHeight="1" outlineLevel="1">
      <c r="A59" s="26">
        <v>3800</v>
      </c>
      <c r="B59" s="10" t="s">
        <v>194</v>
      </c>
      <c r="C59" s="118">
        <v>0</v>
      </c>
      <c r="D59" s="118">
        <v>0</v>
      </c>
      <c r="E59" s="118">
        <v>0</v>
      </c>
      <c r="F59" s="118">
        <v>0</v>
      </c>
      <c r="G59" s="118">
        <v>0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22">
        <f t="shared" si="102"/>
        <v>0</v>
      </c>
      <c r="Q59" s="118">
        <v>0</v>
      </c>
      <c r="R59" s="118">
        <v>0</v>
      </c>
      <c r="S59" s="118">
        <v>0</v>
      </c>
      <c r="T59" s="118">
        <v>0</v>
      </c>
      <c r="U59" s="118">
        <v>0</v>
      </c>
      <c r="V59" s="118">
        <v>0</v>
      </c>
      <c r="W59" s="118">
        <v>0</v>
      </c>
      <c r="X59" s="118">
        <v>0</v>
      </c>
      <c r="Y59" s="118">
        <v>0</v>
      </c>
      <c r="Z59" s="118">
        <v>0</v>
      </c>
      <c r="AA59" s="118">
        <v>0</v>
      </c>
      <c r="AB59" s="118">
        <v>0</v>
      </c>
      <c r="AC59" s="118">
        <v>0</v>
      </c>
      <c r="AD59" s="122">
        <f t="shared" si="103"/>
        <v>0</v>
      </c>
      <c r="AE59" s="118">
        <v>0</v>
      </c>
      <c r="AF59" s="118">
        <v>0</v>
      </c>
      <c r="AG59" s="118">
        <v>0</v>
      </c>
      <c r="AH59" s="118">
        <v>0</v>
      </c>
      <c r="AI59" s="118">
        <v>0</v>
      </c>
      <c r="AJ59" s="118">
        <v>0</v>
      </c>
      <c r="AK59" s="118">
        <v>0</v>
      </c>
      <c r="AL59" s="118">
        <v>0</v>
      </c>
      <c r="AM59" s="118">
        <v>0</v>
      </c>
      <c r="AN59" s="118">
        <v>0</v>
      </c>
      <c r="AO59" s="118">
        <v>0</v>
      </c>
      <c r="AP59" s="118">
        <v>0</v>
      </c>
      <c r="AQ59" s="118">
        <v>0</v>
      </c>
      <c r="AR59" s="122">
        <f t="shared" si="104"/>
        <v>0</v>
      </c>
      <c r="AS59" s="118">
        <v>0</v>
      </c>
      <c r="AT59" s="118">
        <v>0</v>
      </c>
      <c r="AU59" s="118">
        <v>0</v>
      </c>
      <c r="AV59" s="118">
        <v>0</v>
      </c>
      <c r="AW59" s="118">
        <v>0</v>
      </c>
      <c r="AX59" s="118">
        <v>0</v>
      </c>
      <c r="AY59" s="118">
        <v>0</v>
      </c>
      <c r="AZ59" s="118">
        <v>0</v>
      </c>
      <c r="BA59" s="118">
        <v>0</v>
      </c>
      <c r="BB59" s="118">
        <v>0</v>
      </c>
      <c r="BC59" s="118">
        <v>0</v>
      </c>
      <c r="BD59" s="118">
        <v>0</v>
      </c>
      <c r="BE59" s="118">
        <v>0</v>
      </c>
      <c r="BF59" s="122">
        <f t="shared" si="105"/>
        <v>0</v>
      </c>
      <c r="BG59" s="118">
        <v>0</v>
      </c>
      <c r="BH59" s="118">
        <v>0</v>
      </c>
      <c r="BI59" s="118">
        <v>0</v>
      </c>
      <c r="BJ59" s="118">
        <v>0</v>
      </c>
      <c r="BK59" s="118">
        <v>0</v>
      </c>
      <c r="BL59" s="118">
        <v>0</v>
      </c>
      <c r="BM59" s="118">
        <v>0</v>
      </c>
      <c r="BN59" s="118">
        <v>0</v>
      </c>
      <c r="BO59" s="118">
        <v>0</v>
      </c>
      <c r="BP59" s="118">
        <v>0</v>
      </c>
      <c r="BQ59" s="118">
        <v>0</v>
      </c>
      <c r="BR59" s="118">
        <v>0</v>
      </c>
      <c r="BS59" s="118">
        <v>0</v>
      </c>
      <c r="BT59" s="122">
        <f t="shared" si="106"/>
        <v>0</v>
      </c>
      <c r="BU59" s="118">
        <v>0</v>
      </c>
      <c r="BV59" s="118">
        <v>0</v>
      </c>
      <c r="BW59" s="118">
        <v>0</v>
      </c>
      <c r="BX59" s="118">
        <v>0</v>
      </c>
      <c r="BY59" s="118">
        <v>0</v>
      </c>
      <c r="BZ59" s="118">
        <v>0</v>
      </c>
      <c r="CA59" s="118">
        <v>0</v>
      </c>
      <c r="CB59" s="118">
        <v>0</v>
      </c>
      <c r="CC59" s="118">
        <v>0</v>
      </c>
      <c r="CD59" s="118">
        <v>0</v>
      </c>
      <c r="CE59" s="118">
        <v>0</v>
      </c>
      <c r="CF59" s="118">
        <v>0</v>
      </c>
      <c r="CG59" s="118">
        <v>0</v>
      </c>
      <c r="CH59" s="122">
        <f t="shared" si="107"/>
        <v>0</v>
      </c>
    </row>
    <row r="60" spans="1:86" ht="12.25" hidden="1" customHeight="1" outlineLevel="1">
      <c r="A60" s="26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22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22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22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22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22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22"/>
    </row>
    <row r="61" spans="1:86" ht="12.25" customHeight="1" collapsed="1">
      <c r="A61" s="27"/>
      <c r="B61" s="1" t="s">
        <v>119</v>
      </c>
      <c r="C61" s="118">
        <f t="shared" ref="C61:O61" si="108">SUM(C43:C60)</f>
        <v>0</v>
      </c>
      <c r="D61" s="118">
        <f t="shared" si="108"/>
        <v>0</v>
      </c>
      <c r="E61" s="118">
        <f t="shared" si="108"/>
        <v>0</v>
      </c>
      <c r="F61" s="118">
        <f t="shared" si="108"/>
        <v>0</v>
      </c>
      <c r="G61" s="118">
        <f t="shared" si="108"/>
        <v>0</v>
      </c>
      <c r="H61" s="118">
        <f t="shared" si="108"/>
        <v>0</v>
      </c>
      <c r="I61" s="118">
        <f t="shared" si="108"/>
        <v>0</v>
      </c>
      <c r="J61" s="118">
        <f t="shared" si="108"/>
        <v>0</v>
      </c>
      <c r="K61" s="118">
        <f t="shared" si="108"/>
        <v>0</v>
      </c>
      <c r="L61" s="118">
        <f t="shared" si="108"/>
        <v>0</v>
      </c>
      <c r="M61" s="118">
        <f t="shared" si="108"/>
        <v>0</v>
      </c>
      <c r="N61" s="118">
        <f t="shared" si="108"/>
        <v>0</v>
      </c>
      <c r="O61" s="118">
        <f t="shared" si="108"/>
        <v>0</v>
      </c>
      <c r="P61" s="122">
        <f t="shared" si="96"/>
        <v>0</v>
      </c>
      <c r="Q61" s="118">
        <f t="shared" ref="Q61:AC61" si="109">SUM(Q43:Q60)</f>
        <v>0</v>
      </c>
      <c r="R61" s="118">
        <f t="shared" si="109"/>
        <v>96960</v>
      </c>
      <c r="S61" s="118">
        <f t="shared" si="109"/>
        <v>96960</v>
      </c>
      <c r="T61" s="118">
        <f t="shared" si="109"/>
        <v>96960</v>
      </c>
      <c r="U61" s="118">
        <f t="shared" si="109"/>
        <v>193920</v>
      </c>
      <c r="V61" s="118">
        <f t="shared" si="109"/>
        <v>121200</v>
      </c>
      <c r="W61" s="118">
        <f t="shared" si="109"/>
        <v>121200</v>
      </c>
      <c r="X61" s="118">
        <f t="shared" si="109"/>
        <v>153520</v>
      </c>
      <c r="Y61" s="118">
        <f t="shared" si="109"/>
        <v>129280</v>
      </c>
      <c r="Z61" s="118">
        <f t="shared" si="109"/>
        <v>129280</v>
      </c>
      <c r="AA61" s="118">
        <f t="shared" si="109"/>
        <v>145000</v>
      </c>
      <c r="AB61" s="118">
        <f t="shared" si="109"/>
        <v>129280</v>
      </c>
      <c r="AC61" s="118">
        <f t="shared" si="109"/>
        <v>1551427.2</v>
      </c>
      <c r="AD61" s="122">
        <f t="shared" si="97"/>
        <v>137867.19999999995</v>
      </c>
      <c r="AE61" s="118">
        <f t="shared" ref="AE61:AQ61" si="110">SUM(AE43:AE60)</f>
        <v>0</v>
      </c>
      <c r="AF61" s="118">
        <f t="shared" si="110"/>
        <v>219378.05090333335</v>
      </c>
      <c r="AG61" s="118">
        <f t="shared" si="110"/>
        <v>219378.05090333335</v>
      </c>
      <c r="AH61" s="118">
        <f t="shared" si="110"/>
        <v>219378.05090333335</v>
      </c>
      <c r="AI61" s="118">
        <f t="shared" si="110"/>
        <v>219378.05090333335</v>
      </c>
      <c r="AJ61" s="118">
        <f t="shared" si="110"/>
        <v>219378.05090333335</v>
      </c>
      <c r="AK61" s="118">
        <f t="shared" si="110"/>
        <v>219378.05090333335</v>
      </c>
      <c r="AL61" s="118">
        <f t="shared" si="110"/>
        <v>219378.05090333335</v>
      </c>
      <c r="AM61" s="118">
        <f t="shared" si="110"/>
        <v>219378.05090333335</v>
      </c>
      <c r="AN61" s="118">
        <f t="shared" si="110"/>
        <v>219378.05090333335</v>
      </c>
      <c r="AO61" s="118">
        <f t="shared" si="110"/>
        <v>219378.05090333335</v>
      </c>
      <c r="AP61" s="118">
        <f t="shared" si="110"/>
        <v>219378.05090333335</v>
      </c>
      <c r="AQ61" s="118">
        <f t="shared" si="110"/>
        <v>2632536.6108399997</v>
      </c>
      <c r="AR61" s="122">
        <f t="shared" si="98"/>
        <v>219378.05090333289</v>
      </c>
      <c r="AS61" s="118">
        <f t="shared" ref="AS61:BE61" si="111">SUM(AS43:AS60)</f>
        <v>0</v>
      </c>
      <c r="AT61" s="118">
        <f t="shared" si="111"/>
        <v>297189.00635649997</v>
      </c>
      <c r="AU61" s="118">
        <f t="shared" si="111"/>
        <v>297189.00635649997</v>
      </c>
      <c r="AV61" s="118">
        <f t="shared" si="111"/>
        <v>297189.00635649997</v>
      </c>
      <c r="AW61" s="118">
        <f t="shared" si="111"/>
        <v>297189.00635649997</v>
      </c>
      <c r="AX61" s="118">
        <f t="shared" si="111"/>
        <v>297189.00635649997</v>
      </c>
      <c r="AY61" s="118">
        <f t="shared" si="111"/>
        <v>297189.00635649997</v>
      </c>
      <c r="AZ61" s="118">
        <f t="shared" si="111"/>
        <v>297189.00635649997</v>
      </c>
      <c r="BA61" s="118">
        <f t="shared" si="111"/>
        <v>297189.00635649997</v>
      </c>
      <c r="BB61" s="118">
        <f t="shared" si="111"/>
        <v>297189.00635649997</v>
      </c>
      <c r="BC61" s="118">
        <f t="shared" si="111"/>
        <v>297189.00635649997</v>
      </c>
      <c r="BD61" s="118">
        <f t="shared" si="111"/>
        <v>297189.00635649997</v>
      </c>
      <c r="BE61" s="118">
        <f t="shared" si="111"/>
        <v>3566268.0762780001</v>
      </c>
      <c r="BF61" s="122">
        <f t="shared" si="99"/>
        <v>297189.00635649962</v>
      </c>
      <c r="BG61" s="118">
        <f t="shared" ref="BG61:BS61" si="112">SUM(BG43:BG60)</f>
        <v>0</v>
      </c>
      <c r="BH61" s="118">
        <f t="shared" si="112"/>
        <v>399716.32193898631</v>
      </c>
      <c r="BI61" s="118">
        <f t="shared" si="112"/>
        <v>399716.32193898631</v>
      </c>
      <c r="BJ61" s="118">
        <f t="shared" si="112"/>
        <v>399716.32193898631</v>
      </c>
      <c r="BK61" s="118">
        <f t="shared" si="112"/>
        <v>399716.32193898631</v>
      </c>
      <c r="BL61" s="118">
        <f t="shared" si="112"/>
        <v>399716.32193898631</v>
      </c>
      <c r="BM61" s="118">
        <f t="shared" si="112"/>
        <v>399716.32193898631</v>
      </c>
      <c r="BN61" s="118">
        <f t="shared" si="112"/>
        <v>399716.32193898631</v>
      </c>
      <c r="BO61" s="118">
        <f t="shared" si="112"/>
        <v>399716.32193898631</v>
      </c>
      <c r="BP61" s="118">
        <f t="shared" si="112"/>
        <v>399716.32193898631</v>
      </c>
      <c r="BQ61" s="118">
        <f t="shared" si="112"/>
        <v>399716.32193898631</v>
      </c>
      <c r="BR61" s="118">
        <f t="shared" si="112"/>
        <v>399716.32193898631</v>
      </c>
      <c r="BS61" s="118">
        <f t="shared" si="112"/>
        <v>4796595.8632678352</v>
      </c>
      <c r="BT61" s="122">
        <f t="shared" si="100"/>
        <v>399716.32193898503</v>
      </c>
      <c r="BU61" s="118">
        <f t="shared" ref="BU61:CG61" si="113">SUM(BU43:BU60)</f>
        <v>0</v>
      </c>
      <c r="BV61" s="118">
        <f t="shared" si="113"/>
        <v>487106.84597348329</v>
      </c>
      <c r="BW61" s="118">
        <f t="shared" si="113"/>
        <v>487106.84597348329</v>
      </c>
      <c r="BX61" s="118">
        <f t="shared" si="113"/>
        <v>487106.84597348329</v>
      </c>
      <c r="BY61" s="118">
        <f t="shared" si="113"/>
        <v>487106.84597348329</v>
      </c>
      <c r="BZ61" s="118">
        <f t="shared" si="113"/>
        <v>487106.84597348329</v>
      </c>
      <c r="CA61" s="118">
        <f t="shared" si="113"/>
        <v>487106.84597348329</v>
      </c>
      <c r="CB61" s="118">
        <f t="shared" si="113"/>
        <v>487106.84597348329</v>
      </c>
      <c r="CC61" s="118">
        <f t="shared" si="113"/>
        <v>487106.84597348329</v>
      </c>
      <c r="CD61" s="118">
        <f t="shared" si="113"/>
        <v>487106.84597348329</v>
      </c>
      <c r="CE61" s="118">
        <f t="shared" si="113"/>
        <v>487106.84597348329</v>
      </c>
      <c r="CF61" s="118">
        <f t="shared" si="113"/>
        <v>487106.84597348329</v>
      </c>
      <c r="CG61" s="118">
        <f t="shared" si="113"/>
        <v>5845282.1516817985</v>
      </c>
      <c r="CH61" s="122">
        <f t="shared" si="101"/>
        <v>487106.84597348236</v>
      </c>
    </row>
    <row r="62" spans="1:86" ht="12.25" hidden="1" customHeight="1" outlineLevel="1">
      <c r="A62" s="27"/>
      <c r="B62" s="10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22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22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22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22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22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22"/>
    </row>
    <row r="63" spans="1:86" ht="12.25" hidden="1" customHeight="1" outlineLevel="1">
      <c r="A63" s="25" t="s">
        <v>120</v>
      </c>
      <c r="C63" s="118" t="s">
        <v>25</v>
      </c>
      <c r="D63" s="118" t="s">
        <v>25</v>
      </c>
      <c r="E63" s="118" t="s">
        <v>25</v>
      </c>
      <c r="F63" s="118" t="s">
        <v>25</v>
      </c>
      <c r="G63" s="118" t="s">
        <v>25</v>
      </c>
      <c r="H63" s="118" t="s">
        <v>25</v>
      </c>
      <c r="I63" s="118" t="s">
        <v>25</v>
      </c>
      <c r="J63" s="118" t="s">
        <v>25</v>
      </c>
      <c r="K63" s="118" t="s">
        <v>25</v>
      </c>
      <c r="L63" s="118" t="s">
        <v>25</v>
      </c>
      <c r="M63" s="118" t="s">
        <v>25</v>
      </c>
      <c r="N63" s="118" t="s">
        <v>25</v>
      </c>
      <c r="O63" s="118" t="s">
        <v>25</v>
      </c>
      <c r="P63" s="122" t="s">
        <v>25</v>
      </c>
      <c r="Q63" s="118" t="s">
        <v>25</v>
      </c>
      <c r="R63" s="118" t="s">
        <v>25</v>
      </c>
      <c r="S63" s="118" t="s">
        <v>25</v>
      </c>
      <c r="T63" s="118" t="s">
        <v>25</v>
      </c>
      <c r="U63" s="118" t="s">
        <v>25</v>
      </c>
      <c r="V63" s="118" t="s">
        <v>25</v>
      </c>
      <c r="W63" s="118" t="s">
        <v>25</v>
      </c>
      <c r="X63" s="118" t="s">
        <v>25</v>
      </c>
      <c r="Y63" s="118" t="s">
        <v>25</v>
      </c>
      <c r="Z63" s="118" t="s">
        <v>25</v>
      </c>
      <c r="AA63" s="118" t="s">
        <v>25</v>
      </c>
      <c r="AB63" s="118" t="s">
        <v>25</v>
      </c>
      <c r="AC63" s="118" t="s">
        <v>25</v>
      </c>
      <c r="AD63" s="122" t="s">
        <v>25</v>
      </c>
      <c r="AE63" s="118" t="s">
        <v>25</v>
      </c>
      <c r="AF63" s="118" t="s">
        <v>25</v>
      </c>
      <c r="AG63" s="118" t="s">
        <v>25</v>
      </c>
      <c r="AH63" s="118" t="s">
        <v>25</v>
      </c>
      <c r="AI63" s="118" t="s">
        <v>25</v>
      </c>
      <c r="AJ63" s="118" t="s">
        <v>25</v>
      </c>
      <c r="AK63" s="118" t="s">
        <v>25</v>
      </c>
      <c r="AL63" s="118" t="s">
        <v>25</v>
      </c>
      <c r="AM63" s="118" t="s">
        <v>25</v>
      </c>
      <c r="AN63" s="118" t="s">
        <v>25</v>
      </c>
      <c r="AO63" s="118" t="s">
        <v>25</v>
      </c>
      <c r="AP63" s="118" t="s">
        <v>25</v>
      </c>
      <c r="AQ63" s="118" t="s">
        <v>25</v>
      </c>
      <c r="AR63" s="122" t="s">
        <v>25</v>
      </c>
      <c r="AS63" s="118" t="s">
        <v>25</v>
      </c>
      <c r="AT63" s="118" t="s">
        <v>25</v>
      </c>
      <c r="AU63" s="118" t="s">
        <v>25</v>
      </c>
      <c r="AV63" s="118" t="s">
        <v>25</v>
      </c>
      <c r="AW63" s="118" t="s">
        <v>25</v>
      </c>
      <c r="AX63" s="118" t="s">
        <v>25</v>
      </c>
      <c r="AY63" s="118" t="s">
        <v>25</v>
      </c>
      <c r="AZ63" s="118" t="s">
        <v>25</v>
      </c>
      <c r="BA63" s="118" t="s">
        <v>25</v>
      </c>
      <c r="BB63" s="118" t="s">
        <v>25</v>
      </c>
      <c r="BC63" s="118" t="s">
        <v>25</v>
      </c>
      <c r="BD63" s="118" t="s">
        <v>25</v>
      </c>
      <c r="BE63" s="118" t="s">
        <v>25</v>
      </c>
      <c r="BF63" s="122" t="s">
        <v>25</v>
      </c>
      <c r="BG63" s="118" t="s">
        <v>25</v>
      </c>
      <c r="BH63" s="118" t="s">
        <v>25</v>
      </c>
      <c r="BI63" s="118" t="s">
        <v>25</v>
      </c>
      <c r="BJ63" s="118" t="s">
        <v>25</v>
      </c>
      <c r="BK63" s="118" t="s">
        <v>25</v>
      </c>
      <c r="BL63" s="118" t="s">
        <v>25</v>
      </c>
      <c r="BM63" s="118" t="s">
        <v>25</v>
      </c>
      <c r="BN63" s="118" t="s">
        <v>25</v>
      </c>
      <c r="BO63" s="118" t="s">
        <v>25</v>
      </c>
      <c r="BP63" s="118" t="s">
        <v>25</v>
      </c>
      <c r="BQ63" s="118" t="s">
        <v>25</v>
      </c>
      <c r="BR63" s="118" t="s">
        <v>25</v>
      </c>
      <c r="BS63" s="118" t="s">
        <v>25</v>
      </c>
      <c r="BT63" s="122" t="s">
        <v>25</v>
      </c>
      <c r="BU63" s="118" t="s">
        <v>25</v>
      </c>
      <c r="BV63" s="118" t="s">
        <v>25</v>
      </c>
      <c r="BW63" s="118" t="s">
        <v>25</v>
      </c>
      <c r="BX63" s="118" t="s">
        <v>25</v>
      </c>
      <c r="BY63" s="118" t="s">
        <v>25</v>
      </c>
      <c r="BZ63" s="118" t="s">
        <v>25</v>
      </c>
      <c r="CA63" s="118" t="s">
        <v>25</v>
      </c>
      <c r="CB63" s="118" t="s">
        <v>25</v>
      </c>
      <c r="CC63" s="118" t="s">
        <v>25</v>
      </c>
      <c r="CD63" s="118" t="s">
        <v>25</v>
      </c>
      <c r="CE63" s="118" t="s">
        <v>25</v>
      </c>
      <c r="CF63" s="118" t="s">
        <v>25</v>
      </c>
      <c r="CG63" s="118" t="s">
        <v>25</v>
      </c>
      <c r="CH63" s="122" t="s">
        <v>25</v>
      </c>
    </row>
    <row r="64" spans="1:86" ht="12.25" hidden="1" customHeight="1" outlineLevel="1">
      <c r="A64" s="26" t="s">
        <v>25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22">
        <f t="shared" ref="P64" si="114">O64-SUM(C64:N64)</f>
        <v>0</v>
      </c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22">
        <f t="shared" ref="AD64" si="115">AC64-SUM(Q64:AB64)</f>
        <v>0</v>
      </c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22">
        <f t="shared" ref="AR64" si="116">AQ64-SUM(AE64:AP64)</f>
        <v>0</v>
      </c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22">
        <f t="shared" ref="BF64" si="117">BE64-SUM(AS64:BD64)</f>
        <v>0</v>
      </c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22">
        <f t="shared" ref="BT64" si="118">BS64-SUM(BG64:BR64)</f>
        <v>0</v>
      </c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22">
        <f t="shared" ref="CH64" si="119">CG64-SUM(BU64:CF64)</f>
        <v>0</v>
      </c>
    </row>
    <row r="65" spans="1:86" ht="12.25" hidden="1" customHeight="1" outlineLevel="1">
      <c r="A65" s="26">
        <v>4000</v>
      </c>
      <c r="B65" s="1" t="s">
        <v>120</v>
      </c>
      <c r="C65" s="118">
        <v>0</v>
      </c>
      <c r="D65" s="118">
        <v>0</v>
      </c>
      <c r="E65" s="118">
        <v>0</v>
      </c>
      <c r="F65" s="118">
        <v>0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22">
        <f t="shared" ref="P65:P104" si="120">O65-SUM(C65:N65)</f>
        <v>0</v>
      </c>
      <c r="Q65" s="118">
        <v>0</v>
      </c>
      <c r="R65" s="118">
        <v>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  <c r="Z65" s="118">
        <v>0</v>
      </c>
      <c r="AA65" s="118">
        <v>0</v>
      </c>
      <c r="AB65" s="118">
        <v>0</v>
      </c>
      <c r="AC65" s="118">
        <v>0</v>
      </c>
      <c r="AD65" s="122">
        <f t="shared" ref="AD65:AD104" si="121">AC65-SUM(Q65:AB65)</f>
        <v>0</v>
      </c>
      <c r="AE65" s="118">
        <v>0</v>
      </c>
      <c r="AF65" s="118">
        <v>0</v>
      </c>
      <c r="AG65" s="118">
        <v>0</v>
      </c>
      <c r="AH65" s="118">
        <v>0</v>
      </c>
      <c r="AI65" s="118">
        <v>0</v>
      </c>
      <c r="AJ65" s="118">
        <v>0</v>
      </c>
      <c r="AK65" s="118">
        <v>0</v>
      </c>
      <c r="AL65" s="118">
        <v>0</v>
      </c>
      <c r="AM65" s="118">
        <v>0</v>
      </c>
      <c r="AN65" s="118">
        <v>0</v>
      </c>
      <c r="AO65" s="118">
        <v>0</v>
      </c>
      <c r="AP65" s="118">
        <v>0</v>
      </c>
      <c r="AQ65" s="118">
        <v>0</v>
      </c>
      <c r="AR65" s="122">
        <f t="shared" ref="AR65:AR104" si="122">AQ65-SUM(AE65:AP65)</f>
        <v>0</v>
      </c>
      <c r="AS65" s="118">
        <v>0</v>
      </c>
      <c r="AT65" s="118">
        <v>0</v>
      </c>
      <c r="AU65" s="118">
        <v>0</v>
      </c>
      <c r="AV65" s="118">
        <v>0</v>
      </c>
      <c r="AW65" s="118">
        <v>0</v>
      </c>
      <c r="AX65" s="118">
        <v>0</v>
      </c>
      <c r="AY65" s="118">
        <v>0</v>
      </c>
      <c r="AZ65" s="118">
        <v>0</v>
      </c>
      <c r="BA65" s="118">
        <v>0</v>
      </c>
      <c r="BB65" s="118">
        <v>0</v>
      </c>
      <c r="BC65" s="118">
        <v>0</v>
      </c>
      <c r="BD65" s="118">
        <v>0</v>
      </c>
      <c r="BE65" s="118">
        <v>0</v>
      </c>
      <c r="BF65" s="122">
        <f t="shared" ref="BF65:BF104" si="123">BE65-SUM(AS65:BD65)</f>
        <v>0</v>
      </c>
      <c r="BG65" s="118">
        <v>0</v>
      </c>
      <c r="BH65" s="118">
        <v>0</v>
      </c>
      <c r="BI65" s="118">
        <v>0</v>
      </c>
      <c r="BJ65" s="118">
        <v>0</v>
      </c>
      <c r="BK65" s="118">
        <v>0</v>
      </c>
      <c r="BL65" s="118">
        <v>0</v>
      </c>
      <c r="BM65" s="118">
        <v>0</v>
      </c>
      <c r="BN65" s="118">
        <v>0</v>
      </c>
      <c r="BO65" s="118">
        <v>0</v>
      </c>
      <c r="BP65" s="118">
        <v>0</v>
      </c>
      <c r="BQ65" s="118">
        <v>0</v>
      </c>
      <c r="BR65" s="118">
        <v>0</v>
      </c>
      <c r="BS65" s="118">
        <v>0</v>
      </c>
      <c r="BT65" s="122">
        <f t="shared" ref="BT65:BT104" si="124">BS65-SUM(BG65:BR65)</f>
        <v>0</v>
      </c>
      <c r="BU65" s="118">
        <v>0</v>
      </c>
      <c r="BV65" s="118">
        <v>0</v>
      </c>
      <c r="BW65" s="118">
        <v>0</v>
      </c>
      <c r="BX65" s="118">
        <v>0</v>
      </c>
      <c r="BY65" s="118">
        <v>0</v>
      </c>
      <c r="BZ65" s="118">
        <v>0</v>
      </c>
      <c r="CA65" s="118">
        <v>0</v>
      </c>
      <c r="CB65" s="118">
        <v>0</v>
      </c>
      <c r="CC65" s="118">
        <v>0</v>
      </c>
      <c r="CD65" s="118">
        <v>0</v>
      </c>
      <c r="CE65" s="118">
        <v>0</v>
      </c>
      <c r="CF65" s="118">
        <v>0</v>
      </c>
      <c r="CG65" s="118">
        <v>0</v>
      </c>
      <c r="CH65" s="122">
        <f t="shared" ref="CH65:CH104" si="125">CG65-SUM(BU65:CF65)</f>
        <v>0</v>
      </c>
    </row>
    <row r="66" spans="1:86" ht="12.25" hidden="1" customHeight="1" outlineLevel="1">
      <c r="A66" s="26">
        <v>4100</v>
      </c>
      <c r="B66" s="1" t="s">
        <v>195</v>
      </c>
      <c r="C66" s="118">
        <v>0</v>
      </c>
      <c r="D66" s="118">
        <v>0</v>
      </c>
      <c r="E66" s="118">
        <v>0</v>
      </c>
      <c r="F66" s="118">
        <v>0</v>
      </c>
      <c r="G66" s="118">
        <v>0</v>
      </c>
      <c r="H66" s="118">
        <v>0</v>
      </c>
      <c r="I66" s="118">
        <v>0</v>
      </c>
      <c r="J66" s="118">
        <v>0</v>
      </c>
      <c r="K66" s="118">
        <v>0</v>
      </c>
      <c r="L66" s="118">
        <v>0</v>
      </c>
      <c r="M66" s="118">
        <v>0</v>
      </c>
      <c r="N66" s="118">
        <v>0</v>
      </c>
      <c r="O66" s="118">
        <v>0</v>
      </c>
      <c r="P66" s="122">
        <f t="shared" si="120"/>
        <v>0</v>
      </c>
      <c r="Q66" s="118">
        <v>0</v>
      </c>
      <c r="R66" s="118">
        <v>0</v>
      </c>
      <c r="S66" s="118">
        <v>0</v>
      </c>
      <c r="T66" s="118">
        <v>0</v>
      </c>
      <c r="U66" s="118">
        <v>0</v>
      </c>
      <c r="V66" s="118">
        <v>0</v>
      </c>
      <c r="W66" s="118">
        <v>0</v>
      </c>
      <c r="X66" s="118">
        <v>0</v>
      </c>
      <c r="Y66" s="118">
        <v>0</v>
      </c>
      <c r="Z66" s="118">
        <v>0</v>
      </c>
      <c r="AA66" s="118">
        <v>0</v>
      </c>
      <c r="AB66" s="118">
        <v>0</v>
      </c>
      <c r="AC66" s="118">
        <v>0</v>
      </c>
      <c r="AD66" s="122">
        <f t="shared" si="121"/>
        <v>0</v>
      </c>
      <c r="AE66" s="118">
        <v>0</v>
      </c>
      <c r="AF66" s="118">
        <v>0</v>
      </c>
      <c r="AG66" s="118">
        <v>0</v>
      </c>
      <c r="AH66" s="118">
        <v>0</v>
      </c>
      <c r="AI66" s="118">
        <v>0</v>
      </c>
      <c r="AJ66" s="118">
        <v>0</v>
      </c>
      <c r="AK66" s="118">
        <v>0</v>
      </c>
      <c r="AL66" s="118">
        <v>0</v>
      </c>
      <c r="AM66" s="118">
        <v>0</v>
      </c>
      <c r="AN66" s="118">
        <v>0</v>
      </c>
      <c r="AO66" s="118">
        <v>0</v>
      </c>
      <c r="AP66" s="118">
        <v>0</v>
      </c>
      <c r="AQ66" s="118">
        <v>0</v>
      </c>
      <c r="AR66" s="122">
        <f t="shared" si="122"/>
        <v>0</v>
      </c>
      <c r="AS66" s="118">
        <v>0</v>
      </c>
      <c r="AT66" s="118">
        <v>0</v>
      </c>
      <c r="AU66" s="118">
        <v>0</v>
      </c>
      <c r="AV66" s="118">
        <v>0</v>
      </c>
      <c r="AW66" s="118">
        <v>0</v>
      </c>
      <c r="AX66" s="118">
        <v>0</v>
      </c>
      <c r="AY66" s="118">
        <v>0</v>
      </c>
      <c r="AZ66" s="118">
        <v>0</v>
      </c>
      <c r="BA66" s="118">
        <v>0</v>
      </c>
      <c r="BB66" s="118">
        <v>0</v>
      </c>
      <c r="BC66" s="118">
        <v>0</v>
      </c>
      <c r="BD66" s="118">
        <v>0</v>
      </c>
      <c r="BE66" s="118">
        <v>0</v>
      </c>
      <c r="BF66" s="122">
        <f t="shared" si="123"/>
        <v>0</v>
      </c>
      <c r="BG66" s="118">
        <v>0</v>
      </c>
      <c r="BH66" s="118">
        <v>0</v>
      </c>
      <c r="BI66" s="118">
        <v>0</v>
      </c>
      <c r="BJ66" s="118">
        <v>0</v>
      </c>
      <c r="BK66" s="118">
        <v>0</v>
      </c>
      <c r="BL66" s="118">
        <v>0</v>
      </c>
      <c r="BM66" s="118">
        <v>0</v>
      </c>
      <c r="BN66" s="118">
        <v>0</v>
      </c>
      <c r="BO66" s="118">
        <v>0</v>
      </c>
      <c r="BP66" s="118">
        <v>0</v>
      </c>
      <c r="BQ66" s="118">
        <v>0</v>
      </c>
      <c r="BR66" s="118">
        <v>0</v>
      </c>
      <c r="BS66" s="118">
        <v>0</v>
      </c>
      <c r="BT66" s="122">
        <f t="shared" si="124"/>
        <v>0</v>
      </c>
      <c r="BU66" s="118">
        <v>0</v>
      </c>
      <c r="BV66" s="118">
        <v>0</v>
      </c>
      <c r="BW66" s="118">
        <v>0</v>
      </c>
      <c r="BX66" s="118">
        <v>0</v>
      </c>
      <c r="BY66" s="118">
        <v>0</v>
      </c>
      <c r="BZ66" s="118">
        <v>0</v>
      </c>
      <c r="CA66" s="118">
        <v>0</v>
      </c>
      <c r="CB66" s="118">
        <v>0</v>
      </c>
      <c r="CC66" s="118">
        <v>0</v>
      </c>
      <c r="CD66" s="118">
        <v>0</v>
      </c>
      <c r="CE66" s="118">
        <v>0</v>
      </c>
      <c r="CF66" s="118">
        <v>0</v>
      </c>
      <c r="CG66" s="118">
        <v>0</v>
      </c>
      <c r="CH66" s="122">
        <f t="shared" si="125"/>
        <v>0</v>
      </c>
    </row>
    <row r="67" spans="1:86" ht="12.25" hidden="1" customHeight="1" outlineLevel="1">
      <c r="A67" s="26">
        <v>4200</v>
      </c>
      <c r="B67" s="1" t="s">
        <v>196</v>
      </c>
      <c r="C67" s="118">
        <v>0</v>
      </c>
      <c r="D67" s="118">
        <v>0</v>
      </c>
      <c r="E67" s="118">
        <v>0</v>
      </c>
      <c r="F67" s="118">
        <v>0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22">
        <f t="shared" si="120"/>
        <v>0</v>
      </c>
      <c r="Q67" s="118">
        <v>0</v>
      </c>
      <c r="R67" s="118">
        <v>0</v>
      </c>
      <c r="S67" s="118">
        <v>0</v>
      </c>
      <c r="T67" s="118">
        <v>0</v>
      </c>
      <c r="U67" s="118">
        <v>0</v>
      </c>
      <c r="V67" s="118">
        <v>0</v>
      </c>
      <c r="W67" s="118">
        <v>0</v>
      </c>
      <c r="X67" s="118">
        <v>0</v>
      </c>
      <c r="Y67" s="118">
        <v>0</v>
      </c>
      <c r="Z67" s="118">
        <v>0</v>
      </c>
      <c r="AA67" s="118">
        <v>0</v>
      </c>
      <c r="AB67" s="118">
        <v>0</v>
      </c>
      <c r="AC67" s="118">
        <v>0</v>
      </c>
      <c r="AD67" s="122">
        <f t="shared" si="121"/>
        <v>0</v>
      </c>
      <c r="AE67" s="118">
        <v>0</v>
      </c>
      <c r="AF67" s="118">
        <v>0</v>
      </c>
      <c r="AG67" s="118">
        <v>0</v>
      </c>
      <c r="AH67" s="118">
        <v>0</v>
      </c>
      <c r="AI67" s="118">
        <v>0</v>
      </c>
      <c r="AJ67" s="118">
        <v>0</v>
      </c>
      <c r="AK67" s="118">
        <v>0</v>
      </c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22">
        <f t="shared" si="122"/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22">
        <f t="shared" si="123"/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22">
        <f t="shared" si="124"/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22">
        <f t="shared" si="125"/>
        <v>0</v>
      </c>
    </row>
    <row r="68" spans="1:86" ht="12.25" hidden="1" customHeight="1" outlineLevel="1">
      <c r="A68" s="26">
        <v>4300</v>
      </c>
      <c r="B68" s="1" t="s">
        <v>197</v>
      </c>
      <c r="C68" s="118">
        <v>0</v>
      </c>
      <c r="D68" s="118">
        <v>0</v>
      </c>
      <c r="E68" s="118">
        <v>0</v>
      </c>
      <c r="F68" s="118">
        <v>0</v>
      </c>
      <c r="G68" s="118">
        <v>0</v>
      </c>
      <c r="H68" s="118">
        <v>0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  <c r="N68" s="118">
        <v>0</v>
      </c>
      <c r="O68" s="118">
        <v>0</v>
      </c>
      <c r="P68" s="122">
        <f t="shared" si="120"/>
        <v>0</v>
      </c>
      <c r="Q68" s="118">
        <v>0</v>
      </c>
      <c r="R68" s="118">
        <v>0</v>
      </c>
      <c r="S68" s="118">
        <v>0</v>
      </c>
      <c r="T68" s="118">
        <v>0</v>
      </c>
      <c r="U68" s="118">
        <v>0</v>
      </c>
      <c r="V68" s="118">
        <v>0</v>
      </c>
      <c r="W68" s="118">
        <v>0</v>
      </c>
      <c r="X68" s="118">
        <v>0</v>
      </c>
      <c r="Y68" s="118">
        <v>0</v>
      </c>
      <c r="Z68" s="118">
        <v>0</v>
      </c>
      <c r="AA68" s="118">
        <v>0</v>
      </c>
      <c r="AB68" s="118">
        <v>0</v>
      </c>
      <c r="AC68" s="118">
        <v>0</v>
      </c>
      <c r="AD68" s="122">
        <f t="shared" si="121"/>
        <v>0</v>
      </c>
      <c r="AE68" s="118">
        <v>0</v>
      </c>
      <c r="AF68" s="118">
        <v>0</v>
      </c>
      <c r="AG68" s="118">
        <v>0</v>
      </c>
      <c r="AH68" s="118">
        <v>0</v>
      </c>
      <c r="AI68" s="118">
        <v>0</v>
      </c>
      <c r="AJ68" s="118">
        <v>0</v>
      </c>
      <c r="AK68" s="118">
        <v>0</v>
      </c>
      <c r="AL68" s="118">
        <v>0</v>
      </c>
      <c r="AM68" s="118">
        <v>0</v>
      </c>
      <c r="AN68" s="118">
        <v>0</v>
      </c>
      <c r="AO68" s="118">
        <v>0</v>
      </c>
      <c r="AP68" s="118">
        <v>0</v>
      </c>
      <c r="AQ68" s="118">
        <v>0</v>
      </c>
      <c r="AR68" s="122">
        <f t="shared" si="122"/>
        <v>0</v>
      </c>
      <c r="AS68" s="118">
        <v>0</v>
      </c>
      <c r="AT68" s="118">
        <v>0</v>
      </c>
      <c r="AU68" s="118">
        <v>0</v>
      </c>
      <c r="AV68" s="118">
        <v>0</v>
      </c>
      <c r="AW68" s="118">
        <v>0</v>
      </c>
      <c r="AX68" s="118">
        <v>0</v>
      </c>
      <c r="AY68" s="118">
        <v>0</v>
      </c>
      <c r="AZ68" s="118">
        <v>0</v>
      </c>
      <c r="BA68" s="118">
        <v>0</v>
      </c>
      <c r="BB68" s="118">
        <v>0</v>
      </c>
      <c r="BC68" s="118">
        <v>0</v>
      </c>
      <c r="BD68" s="118">
        <v>0</v>
      </c>
      <c r="BE68" s="118">
        <v>0</v>
      </c>
      <c r="BF68" s="122">
        <f t="shared" si="123"/>
        <v>0</v>
      </c>
      <c r="BG68" s="118">
        <v>0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v>0</v>
      </c>
      <c r="BN68" s="118">
        <v>0</v>
      </c>
      <c r="BO68" s="118">
        <v>0</v>
      </c>
      <c r="BP68" s="118">
        <v>0</v>
      </c>
      <c r="BQ68" s="118">
        <v>0</v>
      </c>
      <c r="BR68" s="118">
        <v>0</v>
      </c>
      <c r="BS68" s="118">
        <v>0</v>
      </c>
      <c r="BT68" s="122">
        <f t="shared" si="124"/>
        <v>0</v>
      </c>
      <c r="BU68" s="118">
        <v>0</v>
      </c>
      <c r="BV68" s="118">
        <v>0</v>
      </c>
      <c r="BW68" s="118">
        <v>0</v>
      </c>
      <c r="BX68" s="118">
        <v>0</v>
      </c>
      <c r="BY68" s="118">
        <v>0</v>
      </c>
      <c r="BZ68" s="118">
        <v>0</v>
      </c>
      <c r="CA68" s="118">
        <v>0</v>
      </c>
      <c r="CB68" s="118">
        <v>0</v>
      </c>
      <c r="CC68" s="118">
        <v>0</v>
      </c>
      <c r="CD68" s="118">
        <v>0</v>
      </c>
      <c r="CE68" s="118">
        <v>0</v>
      </c>
      <c r="CF68" s="118">
        <v>0</v>
      </c>
      <c r="CG68" s="118">
        <v>0</v>
      </c>
      <c r="CH68" s="122">
        <f t="shared" si="125"/>
        <v>0</v>
      </c>
    </row>
    <row r="69" spans="1:86" ht="12.25" hidden="1" customHeight="1" outlineLevel="1">
      <c r="A69" s="26">
        <v>4500</v>
      </c>
      <c r="B69" s="1" t="s">
        <v>198</v>
      </c>
      <c r="C69" s="118">
        <v>0</v>
      </c>
      <c r="D69" s="118">
        <v>0</v>
      </c>
      <c r="E69" s="118">
        <v>0</v>
      </c>
      <c r="F69" s="118">
        <v>0</v>
      </c>
      <c r="G69" s="118">
        <v>0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  <c r="N69" s="118">
        <v>0</v>
      </c>
      <c r="O69" s="118">
        <v>0</v>
      </c>
      <c r="P69" s="122">
        <f t="shared" si="120"/>
        <v>0</v>
      </c>
      <c r="Q69" s="118">
        <v>0</v>
      </c>
      <c r="R69" s="118">
        <v>0</v>
      </c>
      <c r="S69" s="118">
        <v>0</v>
      </c>
      <c r="T69" s="118">
        <v>0</v>
      </c>
      <c r="U69" s="118">
        <v>0</v>
      </c>
      <c r="V69" s="118">
        <v>0</v>
      </c>
      <c r="W69" s="118">
        <v>0</v>
      </c>
      <c r="X69" s="118">
        <v>0</v>
      </c>
      <c r="Y69" s="118">
        <v>0</v>
      </c>
      <c r="Z69" s="118">
        <v>0</v>
      </c>
      <c r="AA69" s="118">
        <v>0</v>
      </c>
      <c r="AB69" s="118">
        <v>0</v>
      </c>
      <c r="AC69" s="118">
        <v>0</v>
      </c>
      <c r="AD69" s="122">
        <f t="shared" si="121"/>
        <v>0</v>
      </c>
      <c r="AE69" s="118">
        <v>0</v>
      </c>
      <c r="AF69" s="118">
        <v>0</v>
      </c>
      <c r="AG69" s="118">
        <v>0</v>
      </c>
      <c r="AH69" s="118">
        <v>0</v>
      </c>
      <c r="AI69" s="118">
        <v>0</v>
      </c>
      <c r="AJ69" s="118">
        <v>0</v>
      </c>
      <c r="AK69" s="118">
        <v>0</v>
      </c>
      <c r="AL69" s="118">
        <v>0</v>
      </c>
      <c r="AM69" s="118">
        <v>0</v>
      </c>
      <c r="AN69" s="118">
        <v>0</v>
      </c>
      <c r="AO69" s="118">
        <v>0</v>
      </c>
      <c r="AP69" s="118">
        <v>0</v>
      </c>
      <c r="AQ69" s="118">
        <v>0</v>
      </c>
      <c r="AR69" s="122">
        <f t="shared" si="122"/>
        <v>0</v>
      </c>
      <c r="AS69" s="118">
        <v>0</v>
      </c>
      <c r="AT69" s="118">
        <v>0</v>
      </c>
      <c r="AU69" s="118">
        <v>0</v>
      </c>
      <c r="AV69" s="118">
        <v>0</v>
      </c>
      <c r="AW69" s="118">
        <v>0</v>
      </c>
      <c r="AX69" s="118">
        <v>0</v>
      </c>
      <c r="AY69" s="118">
        <v>0</v>
      </c>
      <c r="AZ69" s="118">
        <v>0</v>
      </c>
      <c r="BA69" s="118">
        <v>0</v>
      </c>
      <c r="BB69" s="118">
        <v>0</v>
      </c>
      <c r="BC69" s="118">
        <v>0</v>
      </c>
      <c r="BD69" s="118">
        <v>0</v>
      </c>
      <c r="BE69" s="118">
        <v>0</v>
      </c>
      <c r="BF69" s="122">
        <f t="shared" si="123"/>
        <v>0</v>
      </c>
      <c r="BG69" s="118">
        <v>0</v>
      </c>
      <c r="BH69" s="118">
        <v>0</v>
      </c>
      <c r="BI69" s="118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0</v>
      </c>
      <c r="BO69" s="118">
        <v>0</v>
      </c>
      <c r="BP69" s="118">
        <v>0</v>
      </c>
      <c r="BQ69" s="118">
        <v>0</v>
      </c>
      <c r="BR69" s="118">
        <v>0</v>
      </c>
      <c r="BS69" s="118">
        <v>0</v>
      </c>
      <c r="BT69" s="122">
        <f t="shared" si="124"/>
        <v>0</v>
      </c>
      <c r="BU69" s="118">
        <v>0</v>
      </c>
      <c r="BV69" s="118">
        <v>0</v>
      </c>
      <c r="BW69" s="118">
        <v>0</v>
      </c>
      <c r="BX69" s="118">
        <v>0</v>
      </c>
      <c r="BY69" s="118">
        <v>0</v>
      </c>
      <c r="BZ69" s="118">
        <v>0</v>
      </c>
      <c r="CA69" s="118">
        <v>0</v>
      </c>
      <c r="CB69" s="118">
        <v>0</v>
      </c>
      <c r="CC69" s="118">
        <v>0</v>
      </c>
      <c r="CD69" s="118">
        <v>0</v>
      </c>
      <c r="CE69" s="118">
        <v>0</v>
      </c>
      <c r="CF69" s="118">
        <v>0</v>
      </c>
      <c r="CG69" s="118">
        <v>0</v>
      </c>
      <c r="CH69" s="122">
        <f t="shared" si="125"/>
        <v>0</v>
      </c>
    </row>
    <row r="70" spans="1:86" ht="12.25" hidden="1" customHeight="1" outlineLevel="1">
      <c r="A70" s="26">
        <v>4500.2889999999998</v>
      </c>
      <c r="C70" s="118">
        <v>0</v>
      </c>
      <c r="D70" s="118">
        <v>0</v>
      </c>
      <c r="E70" s="118">
        <v>0</v>
      </c>
      <c r="F70" s="118">
        <v>0</v>
      </c>
      <c r="G70" s="118">
        <v>0</v>
      </c>
      <c r="H70" s="118">
        <v>0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  <c r="N70" s="118">
        <v>0</v>
      </c>
      <c r="O70" s="118">
        <v>0</v>
      </c>
      <c r="P70" s="122">
        <f t="shared" si="120"/>
        <v>0</v>
      </c>
      <c r="Q70" s="118">
        <v>0</v>
      </c>
      <c r="R70" s="118">
        <v>0</v>
      </c>
      <c r="S70" s="118">
        <v>0</v>
      </c>
      <c r="T70" s="118">
        <v>0</v>
      </c>
      <c r="U70" s="118">
        <v>0</v>
      </c>
      <c r="V70" s="118">
        <v>0</v>
      </c>
      <c r="W70" s="118">
        <v>0</v>
      </c>
      <c r="X70" s="118">
        <v>0</v>
      </c>
      <c r="Y70" s="118">
        <v>0</v>
      </c>
      <c r="Z70" s="118">
        <v>0</v>
      </c>
      <c r="AA70" s="118">
        <v>0</v>
      </c>
      <c r="AB70" s="118">
        <v>0</v>
      </c>
      <c r="AC70" s="118">
        <v>0</v>
      </c>
      <c r="AD70" s="122">
        <f t="shared" si="121"/>
        <v>0</v>
      </c>
      <c r="AE70" s="118">
        <v>0</v>
      </c>
      <c r="AF70" s="118">
        <v>0</v>
      </c>
      <c r="AG70" s="118">
        <v>0</v>
      </c>
      <c r="AH70" s="118">
        <v>0</v>
      </c>
      <c r="AI70" s="118">
        <v>0</v>
      </c>
      <c r="AJ70" s="118">
        <v>0</v>
      </c>
      <c r="AK70" s="118">
        <v>0</v>
      </c>
      <c r="AL70" s="118">
        <v>0</v>
      </c>
      <c r="AM70" s="118">
        <v>0</v>
      </c>
      <c r="AN70" s="118">
        <v>0</v>
      </c>
      <c r="AO70" s="118">
        <v>0</v>
      </c>
      <c r="AP70" s="118">
        <v>0</v>
      </c>
      <c r="AQ70" s="118">
        <v>0</v>
      </c>
      <c r="AR70" s="122">
        <f t="shared" si="122"/>
        <v>0</v>
      </c>
      <c r="AS70" s="118">
        <v>0</v>
      </c>
      <c r="AT70" s="118">
        <v>0</v>
      </c>
      <c r="AU70" s="118">
        <v>0</v>
      </c>
      <c r="AV70" s="118">
        <v>0</v>
      </c>
      <c r="AW70" s="118">
        <v>0</v>
      </c>
      <c r="AX70" s="118">
        <v>0</v>
      </c>
      <c r="AY70" s="118">
        <v>0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22">
        <f t="shared" si="123"/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18">
        <v>0</v>
      </c>
      <c r="BQ70" s="118">
        <v>0</v>
      </c>
      <c r="BR70" s="118">
        <v>0</v>
      </c>
      <c r="BS70" s="118">
        <v>0</v>
      </c>
      <c r="BT70" s="122">
        <f t="shared" si="124"/>
        <v>0</v>
      </c>
      <c r="BU70" s="118">
        <v>0</v>
      </c>
      <c r="BV70" s="118">
        <v>0</v>
      </c>
      <c r="BW70" s="118">
        <v>0</v>
      </c>
      <c r="BX70" s="118">
        <v>0</v>
      </c>
      <c r="BY70" s="118">
        <v>0</v>
      </c>
      <c r="BZ70" s="118">
        <v>0</v>
      </c>
      <c r="CA70" s="118">
        <v>0</v>
      </c>
      <c r="CB70" s="118">
        <v>0</v>
      </c>
      <c r="CC70" s="118">
        <v>0</v>
      </c>
      <c r="CD70" s="118">
        <v>0</v>
      </c>
      <c r="CE70" s="118">
        <v>0</v>
      </c>
      <c r="CF70" s="118">
        <v>0</v>
      </c>
      <c r="CG70" s="118">
        <v>0</v>
      </c>
      <c r="CH70" s="122">
        <f t="shared" si="125"/>
        <v>0</v>
      </c>
    </row>
    <row r="71" spans="1:86" ht="12.25" hidden="1" customHeight="1" outlineLevel="1">
      <c r="A71" s="26">
        <v>4500.34</v>
      </c>
      <c r="B71" s="1" t="s">
        <v>199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0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22">
        <f t="shared" si="120"/>
        <v>0</v>
      </c>
      <c r="Q71" s="118">
        <v>0</v>
      </c>
      <c r="R71" s="118">
        <v>0</v>
      </c>
      <c r="S71" s="118">
        <v>0</v>
      </c>
      <c r="T71" s="118">
        <v>0</v>
      </c>
      <c r="U71" s="118">
        <v>0</v>
      </c>
      <c r="V71" s="118">
        <v>0</v>
      </c>
      <c r="W71" s="118">
        <v>0</v>
      </c>
      <c r="X71" s="118">
        <v>0</v>
      </c>
      <c r="Y71" s="118">
        <v>0</v>
      </c>
      <c r="Z71" s="118">
        <v>0</v>
      </c>
      <c r="AA71" s="118">
        <v>0</v>
      </c>
      <c r="AB71" s="118">
        <v>0</v>
      </c>
      <c r="AC71" s="118">
        <v>0</v>
      </c>
      <c r="AD71" s="122">
        <f t="shared" si="121"/>
        <v>0</v>
      </c>
      <c r="AE71" s="118">
        <v>0</v>
      </c>
      <c r="AF71" s="118">
        <v>0</v>
      </c>
      <c r="AG71" s="118">
        <v>0</v>
      </c>
      <c r="AH71" s="118">
        <v>0</v>
      </c>
      <c r="AI71" s="118">
        <v>0</v>
      </c>
      <c r="AJ71" s="118">
        <v>0</v>
      </c>
      <c r="AK71" s="118">
        <v>0</v>
      </c>
      <c r="AL71" s="118">
        <v>0</v>
      </c>
      <c r="AM71" s="118">
        <v>0</v>
      </c>
      <c r="AN71" s="118">
        <v>0</v>
      </c>
      <c r="AO71" s="118">
        <v>0</v>
      </c>
      <c r="AP71" s="118">
        <v>0</v>
      </c>
      <c r="AQ71" s="118">
        <v>0</v>
      </c>
      <c r="AR71" s="122">
        <f t="shared" si="122"/>
        <v>0</v>
      </c>
      <c r="AS71" s="118">
        <v>0</v>
      </c>
      <c r="AT71" s="118">
        <v>0</v>
      </c>
      <c r="AU71" s="118">
        <v>0</v>
      </c>
      <c r="AV71" s="118">
        <v>0</v>
      </c>
      <c r="AW71" s="118">
        <v>0</v>
      </c>
      <c r="AX71" s="118">
        <v>0</v>
      </c>
      <c r="AY71" s="118">
        <v>0</v>
      </c>
      <c r="AZ71" s="118">
        <v>0</v>
      </c>
      <c r="BA71" s="118">
        <v>0</v>
      </c>
      <c r="BB71" s="118">
        <v>0</v>
      </c>
      <c r="BC71" s="118">
        <v>0</v>
      </c>
      <c r="BD71" s="118">
        <v>0</v>
      </c>
      <c r="BE71" s="118">
        <v>0</v>
      </c>
      <c r="BF71" s="122">
        <f t="shared" si="123"/>
        <v>0</v>
      </c>
      <c r="BG71" s="118">
        <v>0</v>
      </c>
      <c r="BH71" s="118">
        <v>0</v>
      </c>
      <c r="BI71" s="118">
        <v>0</v>
      </c>
      <c r="BJ71" s="118">
        <v>0</v>
      </c>
      <c r="BK71" s="118">
        <v>0</v>
      </c>
      <c r="BL71" s="118">
        <v>0</v>
      </c>
      <c r="BM71" s="118">
        <v>0</v>
      </c>
      <c r="BN71" s="118">
        <v>0</v>
      </c>
      <c r="BO71" s="118">
        <v>0</v>
      </c>
      <c r="BP71" s="118">
        <v>0</v>
      </c>
      <c r="BQ71" s="118">
        <v>0</v>
      </c>
      <c r="BR71" s="118">
        <v>0</v>
      </c>
      <c r="BS71" s="118">
        <v>0</v>
      </c>
      <c r="BT71" s="122">
        <f t="shared" si="124"/>
        <v>0</v>
      </c>
      <c r="BU71" s="118">
        <v>0</v>
      </c>
      <c r="BV71" s="118">
        <v>0</v>
      </c>
      <c r="BW71" s="118">
        <v>0</v>
      </c>
      <c r="BX71" s="118">
        <v>0</v>
      </c>
      <c r="BY71" s="118">
        <v>0</v>
      </c>
      <c r="BZ71" s="118">
        <v>0</v>
      </c>
      <c r="CA71" s="118">
        <v>0</v>
      </c>
      <c r="CB71" s="118">
        <v>0</v>
      </c>
      <c r="CC71" s="118">
        <v>0</v>
      </c>
      <c r="CD71" s="118">
        <v>0</v>
      </c>
      <c r="CE71" s="118">
        <v>0</v>
      </c>
      <c r="CF71" s="118">
        <v>0</v>
      </c>
      <c r="CG71" s="118">
        <v>0</v>
      </c>
      <c r="CH71" s="122">
        <f t="shared" si="125"/>
        <v>0</v>
      </c>
    </row>
    <row r="72" spans="1:86" ht="12.25" hidden="1" customHeight="1" outlineLevel="1">
      <c r="A72" s="26">
        <v>4500.6329999999998</v>
      </c>
      <c r="B72" s="1" t="s">
        <v>200</v>
      </c>
      <c r="C72" s="118">
        <v>0</v>
      </c>
      <c r="D72" s="118">
        <v>0</v>
      </c>
      <c r="E72" s="118">
        <v>0</v>
      </c>
      <c r="F72" s="118">
        <v>0</v>
      </c>
      <c r="G72" s="118">
        <v>0</v>
      </c>
      <c r="H72" s="118">
        <v>0</v>
      </c>
      <c r="I72" s="118">
        <v>0</v>
      </c>
      <c r="J72" s="118">
        <v>0</v>
      </c>
      <c r="K72" s="118">
        <v>0</v>
      </c>
      <c r="L72" s="118">
        <v>0</v>
      </c>
      <c r="M72" s="118">
        <v>0</v>
      </c>
      <c r="N72" s="118">
        <v>0</v>
      </c>
      <c r="O72" s="118">
        <v>0</v>
      </c>
      <c r="P72" s="122">
        <f t="shared" si="120"/>
        <v>0</v>
      </c>
      <c r="Q72" s="118">
        <v>0</v>
      </c>
      <c r="R72" s="118">
        <v>0</v>
      </c>
      <c r="S72" s="118">
        <v>0</v>
      </c>
      <c r="T72" s="118">
        <v>0</v>
      </c>
      <c r="U72" s="118">
        <v>0</v>
      </c>
      <c r="V72" s="118">
        <v>0</v>
      </c>
      <c r="W72" s="118">
        <v>10766.666666666701</v>
      </c>
      <c r="X72" s="118">
        <v>10766.666666666701</v>
      </c>
      <c r="Y72" s="118">
        <v>10766.666666666701</v>
      </c>
      <c r="Z72" s="118">
        <v>10766.666666666701</v>
      </c>
      <c r="AA72" s="118">
        <v>10766.666666666701</v>
      </c>
      <c r="AB72" s="118">
        <v>10766.666666666701</v>
      </c>
      <c r="AC72" s="118">
        <v>64600</v>
      </c>
      <c r="AD72" s="122">
        <f t="shared" si="121"/>
        <v>-2.0372681319713593E-10</v>
      </c>
      <c r="AE72" s="118">
        <v>0</v>
      </c>
      <c r="AF72" s="118">
        <v>0</v>
      </c>
      <c r="AG72" s="118">
        <v>0</v>
      </c>
      <c r="AH72" s="118">
        <v>0</v>
      </c>
      <c r="AI72" s="118">
        <v>0</v>
      </c>
      <c r="AJ72" s="118">
        <v>0</v>
      </c>
      <c r="AK72" s="118">
        <v>16858.333333333299</v>
      </c>
      <c r="AL72" s="118">
        <v>16858.333333333299</v>
      </c>
      <c r="AM72" s="118">
        <v>16858.333333333299</v>
      </c>
      <c r="AN72" s="118">
        <v>16858.333333333299</v>
      </c>
      <c r="AO72" s="118">
        <v>16858.333333333299</v>
      </c>
      <c r="AP72" s="118">
        <v>16858.333333333299</v>
      </c>
      <c r="AQ72" s="118">
        <v>101150</v>
      </c>
      <c r="AR72" s="122">
        <f t="shared" si="122"/>
        <v>2.0372681319713593E-10</v>
      </c>
      <c r="AS72" s="118">
        <v>0</v>
      </c>
      <c r="AT72" s="118">
        <v>0</v>
      </c>
      <c r="AU72" s="118">
        <v>0</v>
      </c>
      <c r="AV72" s="118">
        <v>0</v>
      </c>
      <c r="AW72" s="118">
        <v>0</v>
      </c>
      <c r="AX72" s="118">
        <v>0</v>
      </c>
      <c r="AY72" s="118">
        <v>21887.5</v>
      </c>
      <c r="AZ72" s="118">
        <v>21887.5</v>
      </c>
      <c r="BA72" s="118">
        <v>21887.5</v>
      </c>
      <c r="BB72" s="118">
        <v>21887.5</v>
      </c>
      <c r="BC72" s="118">
        <v>21887.5</v>
      </c>
      <c r="BD72" s="118">
        <v>21887.5</v>
      </c>
      <c r="BE72" s="118">
        <v>131325</v>
      </c>
      <c r="BF72" s="122">
        <f t="shared" si="123"/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v>28616.666666666701</v>
      </c>
      <c r="BN72" s="118">
        <v>28616.666666666701</v>
      </c>
      <c r="BO72" s="118">
        <v>28616.666666666701</v>
      </c>
      <c r="BP72" s="118">
        <v>28616.666666666701</v>
      </c>
      <c r="BQ72" s="118">
        <v>28616.666666666701</v>
      </c>
      <c r="BR72" s="118">
        <v>28616.666666666701</v>
      </c>
      <c r="BS72" s="118">
        <v>171700</v>
      </c>
      <c r="BT72" s="122">
        <f t="shared" si="124"/>
        <v>0</v>
      </c>
      <c r="BU72" s="118">
        <v>0</v>
      </c>
      <c r="BV72" s="118">
        <v>0</v>
      </c>
      <c r="BW72" s="118">
        <v>0</v>
      </c>
      <c r="BX72" s="118">
        <v>0</v>
      </c>
      <c r="BY72" s="118">
        <v>0</v>
      </c>
      <c r="BZ72" s="118">
        <v>0</v>
      </c>
      <c r="CA72" s="118">
        <v>33645.833333333299</v>
      </c>
      <c r="CB72" s="118">
        <v>33645.833333333299</v>
      </c>
      <c r="CC72" s="118">
        <v>33645.833333333299</v>
      </c>
      <c r="CD72" s="118">
        <v>33645.833333333299</v>
      </c>
      <c r="CE72" s="118">
        <v>33645.833333333299</v>
      </c>
      <c r="CF72" s="118">
        <v>33645.833333333299</v>
      </c>
      <c r="CG72" s="118">
        <v>201875</v>
      </c>
      <c r="CH72" s="122">
        <f t="shared" si="125"/>
        <v>0</v>
      </c>
    </row>
    <row r="73" spans="1:86" ht="12.25" hidden="1" customHeight="1" outlineLevel="1">
      <c r="A73" s="26">
        <v>4500.6390000000001</v>
      </c>
      <c r="B73" s="1" t="s">
        <v>201</v>
      </c>
      <c r="C73" s="118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22">
        <f t="shared" si="120"/>
        <v>0</v>
      </c>
      <c r="Q73" s="118">
        <v>0</v>
      </c>
      <c r="R73" s="118">
        <v>0</v>
      </c>
      <c r="S73" s="118">
        <v>0</v>
      </c>
      <c r="T73" s="118">
        <v>0</v>
      </c>
      <c r="U73" s="118">
        <v>0</v>
      </c>
      <c r="V73" s="118">
        <v>0</v>
      </c>
      <c r="W73" s="118">
        <v>3976</v>
      </c>
      <c r="X73" s="118">
        <v>3976</v>
      </c>
      <c r="Y73" s="118">
        <v>3976</v>
      </c>
      <c r="Z73" s="118">
        <v>3976</v>
      </c>
      <c r="AA73" s="118">
        <v>3976</v>
      </c>
      <c r="AB73" s="118">
        <v>3976</v>
      </c>
      <c r="AC73" s="118">
        <v>23856</v>
      </c>
      <c r="AD73" s="122">
        <f t="shared" si="121"/>
        <v>0</v>
      </c>
      <c r="AE73" s="118">
        <v>0</v>
      </c>
      <c r="AF73" s="118">
        <v>0</v>
      </c>
      <c r="AG73" s="118">
        <v>0</v>
      </c>
      <c r="AH73" s="118">
        <v>0</v>
      </c>
      <c r="AI73" s="118">
        <v>0</v>
      </c>
      <c r="AJ73" s="118">
        <v>0</v>
      </c>
      <c r="AK73" s="118">
        <v>6626.6666666666697</v>
      </c>
      <c r="AL73" s="118">
        <v>6626.6666666666697</v>
      </c>
      <c r="AM73" s="118">
        <v>6626.6666666666697</v>
      </c>
      <c r="AN73" s="118">
        <v>6626.6666666666697</v>
      </c>
      <c r="AO73" s="118">
        <v>6626.6666666666697</v>
      </c>
      <c r="AP73" s="118">
        <v>6626.6666666666697</v>
      </c>
      <c r="AQ73" s="118">
        <v>39760</v>
      </c>
      <c r="AR73" s="122">
        <f t="shared" si="122"/>
        <v>0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8709.3333333333303</v>
      </c>
      <c r="AZ73" s="118">
        <v>8709.3333333333303</v>
      </c>
      <c r="BA73" s="118">
        <v>8709.3333333333303</v>
      </c>
      <c r="BB73" s="118">
        <v>8709.3333333333303</v>
      </c>
      <c r="BC73" s="118">
        <v>8709.3333333333303</v>
      </c>
      <c r="BD73" s="118">
        <v>8709.3333333333303</v>
      </c>
      <c r="BE73" s="118">
        <v>52256</v>
      </c>
      <c r="BF73" s="122">
        <f t="shared" si="123"/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11360</v>
      </c>
      <c r="BN73" s="118">
        <v>11360</v>
      </c>
      <c r="BO73" s="118">
        <v>11360</v>
      </c>
      <c r="BP73" s="118">
        <v>11360</v>
      </c>
      <c r="BQ73" s="118">
        <v>11360</v>
      </c>
      <c r="BR73" s="118">
        <v>11360</v>
      </c>
      <c r="BS73" s="118">
        <v>68160</v>
      </c>
      <c r="BT73" s="122">
        <f t="shared" si="124"/>
        <v>0</v>
      </c>
      <c r="BU73" s="118">
        <v>0</v>
      </c>
      <c r="BV73" s="118">
        <v>0</v>
      </c>
      <c r="BW73" s="118">
        <v>0</v>
      </c>
      <c r="BX73" s="118">
        <v>0</v>
      </c>
      <c r="BY73" s="118">
        <v>0</v>
      </c>
      <c r="BZ73" s="118">
        <v>0</v>
      </c>
      <c r="CA73" s="118">
        <v>13253.333333333299</v>
      </c>
      <c r="CB73" s="118">
        <v>13253.333333333299</v>
      </c>
      <c r="CC73" s="118">
        <v>13253.333333333299</v>
      </c>
      <c r="CD73" s="118">
        <v>13253.333333333299</v>
      </c>
      <c r="CE73" s="118">
        <v>13253.333333333299</v>
      </c>
      <c r="CF73" s="118">
        <v>13253.333333333299</v>
      </c>
      <c r="CG73" s="118">
        <v>79520</v>
      </c>
      <c r="CH73" s="122">
        <f t="shared" si="125"/>
        <v>2.0372681319713593E-10</v>
      </c>
    </row>
    <row r="74" spans="1:86" ht="12.25" hidden="1" customHeight="1" outlineLevel="1">
      <c r="A74" s="26">
        <v>4500.6580000000004</v>
      </c>
      <c r="B74" s="1" t="s">
        <v>202</v>
      </c>
      <c r="C74" s="118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118">
        <v>0</v>
      </c>
      <c r="O74" s="118">
        <v>0</v>
      </c>
      <c r="P74" s="122">
        <f t="shared" si="120"/>
        <v>0</v>
      </c>
      <c r="Q74" s="118">
        <v>0</v>
      </c>
      <c r="R74" s="118">
        <v>0</v>
      </c>
      <c r="S74" s="118">
        <v>0</v>
      </c>
      <c r="T74" s="118">
        <v>0</v>
      </c>
      <c r="U74" s="118">
        <v>0</v>
      </c>
      <c r="V74" s="118">
        <v>0</v>
      </c>
      <c r="W74" s="118">
        <v>566.66666666666697</v>
      </c>
      <c r="X74" s="118">
        <v>566.66666666666697</v>
      </c>
      <c r="Y74" s="118">
        <v>566.66666666666697</v>
      </c>
      <c r="Z74" s="118">
        <v>566.66666666666697</v>
      </c>
      <c r="AA74" s="118">
        <v>566.66666666666697</v>
      </c>
      <c r="AB74" s="118">
        <v>566.66666666666697</v>
      </c>
      <c r="AC74" s="118">
        <v>3400</v>
      </c>
      <c r="AD74" s="122">
        <f t="shared" si="121"/>
        <v>0</v>
      </c>
      <c r="AE74" s="118">
        <v>0</v>
      </c>
      <c r="AF74" s="118">
        <v>0</v>
      </c>
      <c r="AG74" s="118">
        <v>0</v>
      </c>
      <c r="AH74" s="118">
        <v>0</v>
      </c>
      <c r="AI74" s="118">
        <v>0</v>
      </c>
      <c r="AJ74" s="118">
        <v>0</v>
      </c>
      <c r="AK74" s="118">
        <v>883.33333333333303</v>
      </c>
      <c r="AL74" s="118">
        <v>883.33333333333303</v>
      </c>
      <c r="AM74" s="118">
        <v>883.33333333333303</v>
      </c>
      <c r="AN74" s="118">
        <v>883.33333333333303</v>
      </c>
      <c r="AO74" s="118">
        <v>883.33333333333303</v>
      </c>
      <c r="AP74" s="118">
        <v>883.33333333333303</v>
      </c>
      <c r="AQ74" s="118">
        <v>5300</v>
      </c>
      <c r="AR74" s="122">
        <f t="shared" si="122"/>
        <v>0</v>
      </c>
      <c r="AS74" s="118">
        <v>0</v>
      </c>
      <c r="AT74" s="118">
        <v>0</v>
      </c>
      <c r="AU74" s="118">
        <v>0</v>
      </c>
      <c r="AV74" s="118">
        <v>0</v>
      </c>
      <c r="AW74" s="118">
        <v>0</v>
      </c>
      <c r="AX74" s="118">
        <v>0</v>
      </c>
      <c r="AY74" s="118">
        <v>1133.3333333333301</v>
      </c>
      <c r="AZ74" s="118">
        <v>1133.3333333333301</v>
      </c>
      <c r="BA74" s="118">
        <v>1133.3333333333301</v>
      </c>
      <c r="BB74" s="118">
        <v>1133.3333333333301</v>
      </c>
      <c r="BC74" s="118">
        <v>1133.3333333333301</v>
      </c>
      <c r="BD74" s="118">
        <v>1133.3333333333301</v>
      </c>
      <c r="BE74" s="118">
        <v>6800</v>
      </c>
      <c r="BF74" s="122">
        <f t="shared" si="123"/>
        <v>1.9099388737231493E-11</v>
      </c>
      <c r="BG74" s="118">
        <v>0</v>
      </c>
      <c r="BH74" s="118">
        <v>0</v>
      </c>
      <c r="BI74" s="118">
        <v>0</v>
      </c>
      <c r="BJ74" s="118">
        <v>0</v>
      </c>
      <c r="BK74" s="118">
        <v>0</v>
      </c>
      <c r="BL74" s="118">
        <v>0</v>
      </c>
      <c r="BM74" s="118">
        <v>1483.3333333333301</v>
      </c>
      <c r="BN74" s="118">
        <v>1483.3333333333301</v>
      </c>
      <c r="BO74" s="118">
        <v>1483.3333333333301</v>
      </c>
      <c r="BP74" s="118">
        <v>1483.3333333333301</v>
      </c>
      <c r="BQ74" s="118">
        <v>1483.3333333333301</v>
      </c>
      <c r="BR74" s="118">
        <v>1483.3333333333301</v>
      </c>
      <c r="BS74" s="118">
        <v>8900</v>
      </c>
      <c r="BT74" s="122">
        <f t="shared" si="124"/>
        <v>2.0008883439004421E-11</v>
      </c>
      <c r="BU74" s="118">
        <v>0</v>
      </c>
      <c r="BV74" s="118">
        <v>0</v>
      </c>
      <c r="BW74" s="118">
        <v>0</v>
      </c>
      <c r="BX74" s="118">
        <v>0</v>
      </c>
      <c r="BY74" s="118">
        <v>0</v>
      </c>
      <c r="BZ74" s="118">
        <v>0</v>
      </c>
      <c r="CA74" s="118">
        <v>1750</v>
      </c>
      <c r="CB74" s="118">
        <v>1750</v>
      </c>
      <c r="CC74" s="118">
        <v>1750</v>
      </c>
      <c r="CD74" s="118">
        <v>1750</v>
      </c>
      <c r="CE74" s="118">
        <v>1750</v>
      </c>
      <c r="CF74" s="118">
        <v>1750</v>
      </c>
      <c r="CG74" s="118">
        <v>10500</v>
      </c>
      <c r="CH74" s="122">
        <f t="shared" si="125"/>
        <v>0</v>
      </c>
    </row>
    <row r="75" spans="1:86" ht="12.25" hidden="1" customHeight="1" outlineLevel="1">
      <c r="A75" s="26">
        <v>4500.6589999999997</v>
      </c>
      <c r="B75" s="1" t="s">
        <v>203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22">
        <f t="shared" si="120"/>
        <v>0</v>
      </c>
      <c r="Q75" s="118">
        <v>0</v>
      </c>
      <c r="R75" s="118">
        <v>0</v>
      </c>
      <c r="S75" s="118">
        <v>0</v>
      </c>
      <c r="T75" s="118">
        <v>0</v>
      </c>
      <c r="U75" s="118">
        <v>0</v>
      </c>
      <c r="V75" s="118">
        <v>0</v>
      </c>
      <c r="W75" s="118">
        <v>0</v>
      </c>
      <c r="X75" s="118">
        <v>0</v>
      </c>
      <c r="Y75" s="118">
        <v>0</v>
      </c>
      <c r="Z75" s="118">
        <v>0</v>
      </c>
      <c r="AA75" s="118">
        <v>0</v>
      </c>
      <c r="AB75" s="118">
        <v>0</v>
      </c>
      <c r="AC75" s="118">
        <v>0</v>
      </c>
      <c r="AD75" s="122">
        <f t="shared" si="121"/>
        <v>0</v>
      </c>
      <c r="AE75" s="118">
        <v>0</v>
      </c>
      <c r="AF75" s="118">
        <v>0</v>
      </c>
      <c r="AG75" s="118">
        <v>0</v>
      </c>
      <c r="AH75" s="118">
        <v>0</v>
      </c>
      <c r="AI75" s="118">
        <v>0</v>
      </c>
      <c r="AJ75" s="118">
        <v>0</v>
      </c>
      <c r="AK75" s="118">
        <v>0</v>
      </c>
      <c r="AL75" s="118">
        <v>0</v>
      </c>
      <c r="AM75" s="118">
        <v>0</v>
      </c>
      <c r="AN75" s="118">
        <v>0</v>
      </c>
      <c r="AO75" s="118">
        <v>0</v>
      </c>
      <c r="AP75" s="118">
        <v>0</v>
      </c>
      <c r="AQ75" s="118">
        <v>0</v>
      </c>
      <c r="AR75" s="122">
        <f t="shared" si="122"/>
        <v>0</v>
      </c>
      <c r="AS75" s="118">
        <v>0</v>
      </c>
      <c r="AT75" s="118">
        <v>0</v>
      </c>
      <c r="AU75" s="118">
        <v>0</v>
      </c>
      <c r="AV75" s="118">
        <v>0</v>
      </c>
      <c r="AW75" s="118">
        <v>0</v>
      </c>
      <c r="AX75" s="118">
        <v>0</v>
      </c>
      <c r="AY75" s="118">
        <v>0</v>
      </c>
      <c r="AZ75" s="118">
        <v>0</v>
      </c>
      <c r="BA75" s="118">
        <v>0</v>
      </c>
      <c r="BB75" s="118">
        <v>0</v>
      </c>
      <c r="BC75" s="118">
        <v>0</v>
      </c>
      <c r="BD75" s="118">
        <v>0</v>
      </c>
      <c r="BE75" s="118">
        <v>0</v>
      </c>
      <c r="BF75" s="122">
        <f t="shared" si="123"/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</v>
      </c>
      <c r="BL75" s="118">
        <v>0</v>
      </c>
      <c r="BM75" s="118">
        <v>0</v>
      </c>
      <c r="BN75" s="118">
        <v>0</v>
      </c>
      <c r="BO75" s="118">
        <v>0</v>
      </c>
      <c r="BP75" s="118">
        <v>0</v>
      </c>
      <c r="BQ75" s="118">
        <v>0</v>
      </c>
      <c r="BR75" s="118">
        <v>0</v>
      </c>
      <c r="BS75" s="118">
        <v>0</v>
      </c>
      <c r="BT75" s="122">
        <f t="shared" si="124"/>
        <v>0</v>
      </c>
      <c r="BU75" s="118">
        <v>0</v>
      </c>
      <c r="BV75" s="118">
        <v>0</v>
      </c>
      <c r="BW75" s="118">
        <v>0</v>
      </c>
      <c r="BX75" s="118">
        <v>0</v>
      </c>
      <c r="BY75" s="118">
        <v>0</v>
      </c>
      <c r="BZ75" s="118">
        <v>0</v>
      </c>
      <c r="CA75" s="118">
        <v>0</v>
      </c>
      <c r="CB75" s="118">
        <v>0</v>
      </c>
      <c r="CC75" s="118">
        <v>0</v>
      </c>
      <c r="CD75" s="118">
        <v>0</v>
      </c>
      <c r="CE75" s="118">
        <v>0</v>
      </c>
      <c r="CF75" s="118">
        <v>0</v>
      </c>
      <c r="CG75" s="118">
        <v>0</v>
      </c>
      <c r="CH75" s="122">
        <f t="shared" si="125"/>
        <v>0</v>
      </c>
    </row>
    <row r="76" spans="1:86" ht="12.25" hidden="1" customHeight="1" outlineLevel="1">
      <c r="A76" s="26">
        <v>4500.6610000000001</v>
      </c>
      <c r="B76" s="1" t="s">
        <v>204</v>
      </c>
      <c r="C76" s="118">
        <v>28695.47</v>
      </c>
      <c r="D76" s="118">
        <v>29674.67</v>
      </c>
      <c r="E76" s="118">
        <v>23238.26</v>
      </c>
      <c r="F76" s="118">
        <v>24586.68</v>
      </c>
      <c r="G76" s="118">
        <v>16236.32</v>
      </c>
      <c r="H76" s="118">
        <v>32283.15</v>
      </c>
      <c r="I76" s="118">
        <v>44047.33</v>
      </c>
      <c r="J76" s="118">
        <v>20528.2</v>
      </c>
      <c r="K76" s="118">
        <v>24774.47</v>
      </c>
      <c r="L76" s="118">
        <v>218725</v>
      </c>
      <c r="M76" s="118">
        <v>0</v>
      </c>
      <c r="N76" s="118">
        <v>0</v>
      </c>
      <c r="O76" s="118">
        <v>845987.16</v>
      </c>
      <c r="P76" s="122">
        <f t="shared" si="120"/>
        <v>383197.61</v>
      </c>
      <c r="Q76" s="118">
        <v>0</v>
      </c>
      <c r="R76" s="118">
        <v>0</v>
      </c>
      <c r="S76" s="118">
        <v>58718.82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0</v>
      </c>
      <c r="AA76" s="118">
        <v>0</v>
      </c>
      <c r="AB76" s="118">
        <v>0</v>
      </c>
      <c r="AC76" s="118">
        <v>58718.82</v>
      </c>
      <c r="AD76" s="122">
        <f t="shared" si="121"/>
        <v>0</v>
      </c>
      <c r="AE76" s="118">
        <v>0</v>
      </c>
      <c r="AF76" s="118">
        <v>0</v>
      </c>
      <c r="AG76" s="118">
        <v>0</v>
      </c>
      <c r="AH76" s="118">
        <v>0</v>
      </c>
      <c r="AI76" s="118">
        <v>0</v>
      </c>
      <c r="AJ76" s="118">
        <v>0</v>
      </c>
      <c r="AK76" s="118">
        <v>0</v>
      </c>
      <c r="AL76" s="118">
        <v>0</v>
      </c>
      <c r="AM76" s="118">
        <v>0</v>
      </c>
      <c r="AN76" s="118">
        <v>0</v>
      </c>
      <c r="AO76" s="118">
        <v>0</v>
      </c>
      <c r="AP76" s="118">
        <v>0</v>
      </c>
      <c r="AQ76" s="118">
        <v>0</v>
      </c>
      <c r="AR76" s="122">
        <f t="shared" si="122"/>
        <v>0</v>
      </c>
      <c r="AS76" s="118">
        <v>0</v>
      </c>
      <c r="AT76" s="118">
        <v>0</v>
      </c>
      <c r="AU76" s="118">
        <v>0</v>
      </c>
      <c r="AV76" s="118">
        <v>0</v>
      </c>
      <c r="AW76" s="118">
        <v>0</v>
      </c>
      <c r="AX76" s="118">
        <v>0</v>
      </c>
      <c r="AY76" s="118">
        <v>0</v>
      </c>
      <c r="AZ76" s="118">
        <v>0</v>
      </c>
      <c r="BA76" s="118">
        <v>0</v>
      </c>
      <c r="BB76" s="118">
        <v>0</v>
      </c>
      <c r="BC76" s="118">
        <v>0</v>
      </c>
      <c r="BD76" s="118">
        <v>0</v>
      </c>
      <c r="BE76" s="118">
        <v>0</v>
      </c>
      <c r="BF76" s="122">
        <f t="shared" si="123"/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</v>
      </c>
      <c r="BL76" s="118">
        <v>0</v>
      </c>
      <c r="BM76" s="118">
        <v>0</v>
      </c>
      <c r="BN76" s="118">
        <v>0</v>
      </c>
      <c r="BO76" s="118">
        <v>0</v>
      </c>
      <c r="BP76" s="118">
        <v>0</v>
      </c>
      <c r="BQ76" s="118">
        <v>0</v>
      </c>
      <c r="BR76" s="118">
        <v>0</v>
      </c>
      <c r="BS76" s="118">
        <v>0</v>
      </c>
      <c r="BT76" s="122">
        <f t="shared" si="124"/>
        <v>0</v>
      </c>
      <c r="BU76" s="118">
        <v>0</v>
      </c>
      <c r="BV76" s="118">
        <v>0</v>
      </c>
      <c r="BW76" s="118">
        <v>0</v>
      </c>
      <c r="BX76" s="118">
        <v>0</v>
      </c>
      <c r="BY76" s="118">
        <v>0</v>
      </c>
      <c r="BZ76" s="118">
        <v>0</v>
      </c>
      <c r="CA76" s="118">
        <v>0</v>
      </c>
      <c r="CB76" s="118">
        <v>0</v>
      </c>
      <c r="CC76" s="118">
        <v>0</v>
      </c>
      <c r="CD76" s="118">
        <v>0</v>
      </c>
      <c r="CE76" s="118">
        <v>0</v>
      </c>
      <c r="CF76" s="118">
        <v>0</v>
      </c>
      <c r="CG76" s="118">
        <v>0</v>
      </c>
      <c r="CH76" s="122">
        <f t="shared" si="125"/>
        <v>0</v>
      </c>
    </row>
    <row r="77" spans="1:86" ht="12.25" hidden="1" customHeight="1" outlineLevel="1">
      <c r="A77" s="26">
        <v>4500.6859999999997</v>
      </c>
      <c r="B77" s="1" t="s">
        <v>205</v>
      </c>
      <c r="C77" s="118">
        <v>0</v>
      </c>
      <c r="D77" s="118">
        <v>0</v>
      </c>
      <c r="E77" s="118">
        <v>0</v>
      </c>
      <c r="F77" s="118">
        <v>0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22">
        <f t="shared" si="120"/>
        <v>0</v>
      </c>
      <c r="Q77" s="118">
        <v>0</v>
      </c>
      <c r="R77" s="118">
        <v>0</v>
      </c>
      <c r="S77" s="118">
        <v>0</v>
      </c>
      <c r="T77" s="118">
        <v>0</v>
      </c>
      <c r="U77" s="118">
        <v>0</v>
      </c>
      <c r="V77" s="118">
        <v>0</v>
      </c>
      <c r="W77" s="118">
        <v>0</v>
      </c>
      <c r="X77" s="118">
        <v>0</v>
      </c>
      <c r="Y77" s="118">
        <v>0</v>
      </c>
      <c r="Z77" s="118">
        <v>0</v>
      </c>
      <c r="AA77" s="118">
        <v>0</v>
      </c>
      <c r="AB77" s="118">
        <v>0</v>
      </c>
      <c r="AC77" s="118">
        <v>0</v>
      </c>
      <c r="AD77" s="122">
        <f t="shared" si="121"/>
        <v>0</v>
      </c>
      <c r="AE77" s="118">
        <v>0</v>
      </c>
      <c r="AF77" s="118">
        <v>0</v>
      </c>
      <c r="AG77" s="118">
        <v>0</v>
      </c>
      <c r="AH77" s="118">
        <v>0</v>
      </c>
      <c r="AI77" s="118">
        <v>0</v>
      </c>
      <c r="AJ77" s="118">
        <v>0</v>
      </c>
      <c r="AK77" s="118">
        <v>0</v>
      </c>
      <c r="AL77" s="118">
        <v>0</v>
      </c>
      <c r="AM77" s="118">
        <v>0</v>
      </c>
      <c r="AN77" s="118">
        <v>0</v>
      </c>
      <c r="AO77" s="118">
        <v>0</v>
      </c>
      <c r="AP77" s="118">
        <v>0</v>
      </c>
      <c r="AQ77" s="118">
        <v>0</v>
      </c>
      <c r="AR77" s="122">
        <f t="shared" si="122"/>
        <v>0</v>
      </c>
      <c r="AS77" s="118">
        <v>0</v>
      </c>
      <c r="AT77" s="118">
        <v>0</v>
      </c>
      <c r="AU77" s="118">
        <v>0</v>
      </c>
      <c r="AV77" s="118">
        <v>0</v>
      </c>
      <c r="AW77" s="118">
        <v>0</v>
      </c>
      <c r="AX77" s="118">
        <v>0</v>
      </c>
      <c r="AY77" s="118">
        <v>0</v>
      </c>
      <c r="AZ77" s="118">
        <v>0</v>
      </c>
      <c r="BA77" s="118">
        <v>0</v>
      </c>
      <c r="BB77" s="118">
        <v>0</v>
      </c>
      <c r="BC77" s="118">
        <v>0</v>
      </c>
      <c r="BD77" s="118">
        <v>0</v>
      </c>
      <c r="BE77" s="118">
        <v>0</v>
      </c>
      <c r="BF77" s="122">
        <f t="shared" si="123"/>
        <v>0</v>
      </c>
      <c r="BG77" s="118">
        <v>0</v>
      </c>
      <c r="BH77" s="118">
        <v>0</v>
      </c>
      <c r="BI77" s="118">
        <v>0</v>
      </c>
      <c r="BJ77" s="118">
        <v>0</v>
      </c>
      <c r="BK77" s="118">
        <v>0</v>
      </c>
      <c r="BL77" s="118">
        <v>0</v>
      </c>
      <c r="BM77" s="118">
        <v>0</v>
      </c>
      <c r="BN77" s="118">
        <v>0</v>
      </c>
      <c r="BO77" s="118">
        <v>0</v>
      </c>
      <c r="BP77" s="118">
        <v>0</v>
      </c>
      <c r="BQ77" s="118">
        <v>0</v>
      </c>
      <c r="BR77" s="118">
        <v>0</v>
      </c>
      <c r="BS77" s="118">
        <v>0</v>
      </c>
      <c r="BT77" s="122">
        <f t="shared" si="124"/>
        <v>0</v>
      </c>
      <c r="BU77" s="118">
        <v>0</v>
      </c>
      <c r="BV77" s="118">
        <v>0</v>
      </c>
      <c r="BW77" s="118">
        <v>0</v>
      </c>
      <c r="BX77" s="118">
        <v>0</v>
      </c>
      <c r="BY77" s="118">
        <v>0</v>
      </c>
      <c r="BZ77" s="118">
        <v>0</v>
      </c>
      <c r="CA77" s="118">
        <v>0</v>
      </c>
      <c r="CB77" s="118">
        <v>0</v>
      </c>
      <c r="CC77" s="118">
        <v>0</v>
      </c>
      <c r="CD77" s="118">
        <v>0</v>
      </c>
      <c r="CE77" s="118">
        <v>0</v>
      </c>
      <c r="CF77" s="118">
        <v>0</v>
      </c>
      <c r="CG77" s="118">
        <v>0</v>
      </c>
      <c r="CH77" s="122">
        <f t="shared" si="125"/>
        <v>0</v>
      </c>
    </row>
    <row r="78" spans="1:86" ht="12.25" hidden="1" customHeight="1" outlineLevel="1">
      <c r="A78" s="26">
        <v>4500.6880000000001</v>
      </c>
      <c r="B78" s="1" t="s">
        <v>206</v>
      </c>
      <c r="C78" s="118">
        <v>0</v>
      </c>
      <c r="D78" s="118">
        <v>0</v>
      </c>
      <c r="E78" s="118">
        <v>0</v>
      </c>
      <c r="F78" s="118">
        <v>0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0</v>
      </c>
      <c r="N78" s="118">
        <v>0</v>
      </c>
      <c r="O78" s="118">
        <v>0</v>
      </c>
      <c r="P78" s="122">
        <f t="shared" si="120"/>
        <v>0</v>
      </c>
      <c r="Q78" s="118">
        <v>0</v>
      </c>
      <c r="R78" s="118">
        <v>0</v>
      </c>
      <c r="S78" s="118">
        <v>0</v>
      </c>
      <c r="T78" s="118">
        <v>0</v>
      </c>
      <c r="U78" s="118">
        <v>0</v>
      </c>
      <c r="V78" s="118">
        <v>0</v>
      </c>
      <c r="W78" s="118">
        <v>0</v>
      </c>
      <c r="X78" s="118">
        <v>0</v>
      </c>
      <c r="Y78" s="118">
        <v>0</v>
      </c>
      <c r="Z78" s="118">
        <v>0</v>
      </c>
      <c r="AA78" s="118">
        <v>0</v>
      </c>
      <c r="AB78" s="118">
        <v>0</v>
      </c>
      <c r="AC78" s="118">
        <v>0</v>
      </c>
      <c r="AD78" s="122">
        <f t="shared" si="121"/>
        <v>0</v>
      </c>
      <c r="AE78" s="118">
        <v>0</v>
      </c>
      <c r="AF78" s="118">
        <v>0</v>
      </c>
      <c r="AG78" s="118">
        <v>0</v>
      </c>
      <c r="AH78" s="118">
        <v>0</v>
      </c>
      <c r="AI78" s="118">
        <v>0</v>
      </c>
      <c r="AJ78" s="118">
        <v>0</v>
      </c>
      <c r="AK78" s="118">
        <v>0</v>
      </c>
      <c r="AL78" s="118">
        <v>0</v>
      </c>
      <c r="AM78" s="118">
        <v>0</v>
      </c>
      <c r="AN78" s="118">
        <v>0</v>
      </c>
      <c r="AO78" s="118">
        <v>0</v>
      </c>
      <c r="AP78" s="118">
        <v>0</v>
      </c>
      <c r="AQ78" s="118">
        <v>0</v>
      </c>
      <c r="AR78" s="122">
        <f t="shared" si="122"/>
        <v>0</v>
      </c>
      <c r="AS78" s="118">
        <v>0</v>
      </c>
      <c r="AT78" s="118">
        <v>0</v>
      </c>
      <c r="AU78" s="118">
        <v>0</v>
      </c>
      <c r="AV78" s="118">
        <v>0</v>
      </c>
      <c r="AW78" s="118">
        <v>0</v>
      </c>
      <c r="AX78" s="118">
        <v>0</v>
      </c>
      <c r="AY78" s="118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0</v>
      </c>
      <c r="BE78" s="118">
        <v>0</v>
      </c>
      <c r="BF78" s="122">
        <f t="shared" si="123"/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v>0</v>
      </c>
      <c r="BN78" s="118">
        <v>0</v>
      </c>
      <c r="BO78" s="118">
        <v>0</v>
      </c>
      <c r="BP78" s="118">
        <v>0</v>
      </c>
      <c r="BQ78" s="118">
        <v>0</v>
      </c>
      <c r="BR78" s="118">
        <v>0</v>
      </c>
      <c r="BS78" s="118">
        <v>0</v>
      </c>
      <c r="BT78" s="122">
        <f t="shared" si="124"/>
        <v>0</v>
      </c>
      <c r="BU78" s="118">
        <v>0</v>
      </c>
      <c r="BV78" s="118">
        <v>0</v>
      </c>
      <c r="BW78" s="118">
        <v>0</v>
      </c>
      <c r="BX78" s="118">
        <v>0</v>
      </c>
      <c r="BY78" s="118">
        <v>0</v>
      </c>
      <c r="BZ78" s="118">
        <v>0</v>
      </c>
      <c r="CA78" s="118">
        <v>0</v>
      </c>
      <c r="CB78" s="118">
        <v>0</v>
      </c>
      <c r="CC78" s="118">
        <v>0</v>
      </c>
      <c r="CD78" s="118">
        <v>0</v>
      </c>
      <c r="CE78" s="118">
        <v>0</v>
      </c>
      <c r="CF78" s="118">
        <v>0</v>
      </c>
      <c r="CG78" s="118">
        <v>0</v>
      </c>
      <c r="CH78" s="122">
        <f t="shared" si="125"/>
        <v>0</v>
      </c>
    </row>
    <row r="79" spans="1:86" ht="12.25" hidden="1" customHeight="1" outlineLevel="1">
      <c r="A79" s="26">
        <v>4500.6980000000003</v>
      </c>
      <c r="B79" s="1" t="s">
        <v>207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22">
        <f t="shared" si="120"/>
        <v>0</v>
      </c>
      <c r="Q79" s="118">
        <v>0</v>
      </c>
      <c r="R79" s="118">
        <v>0</v>
      </c>
      <c r="S79" s="118">
        <v>0</v>
      </c>
      <c r="T79" s="118">
        <v>0</v>
      </c>
      <c r="U79" s="118">
        <v>0</v>
      </c>
      <c r="V79" s="118">
        <v>0</v>
      </c>
      <c r="W79" s="118">
        <v>0</v>
      </c>
      <c r="X79" s="118">
        <v>0</v>
      </c>
      <c r="Y79" s="118">
        <v>0</v>
      </c>
      <c r="Z79" s="118">
        <v>0</v>
      </c>
      <c r="AA79" s="118">
        <v>0</v>
      </c>
      <c r="AB79" s="118">
        <v>0</v>
      </c>
      <c r="AC79" s="118">
        <v>0</v>
      </c>
      <c r="AD79" s="122">
        <f t="shared" si="121"/>
        <v>0</v>
      </c>
      <c r="AE79" s="118">
        <v>0</v>
      </c>
      <c r="AF79" s="118">
        <v>0</v>
      </c>
      <c r="AG79" s="118">
        <v>0</v>
      </c>
      <c r="AH79" s="118">
        <v>0</v>
      </c>
      <c r="AI79" s="118">
        <v>0</v>
      </c>
      <c r="AJ79" s="118">
        <v>0</v>
      </c>
      <c r="AK79" s="118">
        <v>0</v>
      </c>
      <c r="AL79" s="118">
        <v>0</v>
      </c>
      <c r="AM79" s="118">
        <v>0</v>
      </c>
      <c r="AN79" s="118">
        <v>0</v>
      </c>
      <c r="AO79" s="118">
        <v>0</v>
      </c>
      <c r="AP79" s="118">
        <v>0</v>
      </c>
      <c r="AQ79" s="118">
        <v>0</v>
      </c>
      <c r="AR79" s="122">
        <f t="shared" si="122"/>
        <v>0</v>
      </c>
      <c r="AS79" s="118">
        <v>0</v>
      </c>
      <c r="AT79" s="118">
        <v>0</v>
      </c>
      <c r="AU79" s="118">
        <v>0</v>
      </c>
      <c r="AV79" s="118">
        <v>0</v>
      </c>
      <c r="AW79" s="118">
        <v>0</v>
      </c>
      <c r="AX79" s="118">
        <v>0</v>
      </c>
      <c r="AY79" s="118">
        <v>0</v>
      </c>
      <c r="AZ79" s="118">
        <v>0</v>
      </c>
      <c r="BA79" s="118">
        <v>0</v>
      </c>
      <c r="BB79" s="118">
        <v>0</v>
      </c>
      <c r="BC79" s="118">
        <v>0</v>
      </c>
      <c r="BD79" s="118">
        <v>0</v>
      </c>
      <c r="BE79" s="118">
        <v>0</v>
      </c>
      <c r="BF79" s="122">
        <f t="shared" si="123"/>
        <v>0</v>
      </c>
      <c r="BG79" s="118">
        <v>0</v>
      </c>
      <c r="BH79" s="118">
        <v>0</v>
      </c>
      <c r="BI79" s="118">
        <v>0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18">
        <v>0</v>
      </c>
      <c r="BP79" s="118">
        <v>0</v>
      </c>
      <c r="BQ79" s="118">
        <v>0</v>
      </c>
      <c r="BR79" s="118">
        <v>0</v>
      </c>
      <c r="BS79" s="118">
        <v>0</v>
      </c>
      <c r="BT79" s="122">
        <f t="shared" si="124"/>
        <v>0</v>
      </c>
      <c r="BU79" s="118">
        <v>0</v>
      </c>
      <c r="BV79" s="118">
        <v>0</v>
      </c>
      <c r="BW79" s="118">
        <v>0</v>
      </c>
      <c r="BX79" s="118">
        <v>0</v>
      </c>
      <c r="BY79" s="118">
        <v>0</v>
      </c>
      <c r="BZ79" s="118">
        <v>0</v>
      </c>
      <c r="CA79" s="118">
        <v>0</v>
      </c>
      <c r="CB79" s="118">
        <v>0</v>
      </c>
      <c r="CC79" s="118">
        <v>0</v>
      </c>
      <c r="CD79" s="118">
        <v>0</v>
      </c>
      <c r="CE79" s="118">
        <v>0</v>
      </c>
      <c r="CF79" s="118">
        <v>0</v>
      </c>
      <c r="CG79" s="118">
        <v>0</v>
      </c>
      <c r="CH79" s="122">
        <f t="shared" si="125"/>
        <v>0</v>
      </c>
    </row>
    <row r="80" spans="1:86" ht="12.25" hidden="1" customHeight="1" outlineLevel="1">
      <c r="A80" s="26">
        <v>4500.7089999999998</v>
      </c>
      <c r="B80" s="1" t="s">
        <v>208</v>
      </c>
      <c r="C80" s="118">
        <v>0</v>
      </c>
      <c r="D80" s="118">
        <v>0</v>
      </c>
      <c r="E80" s="118">
        <v>0</v>
      </c>
      <c r="F80" s="118">
        <v>0</v>
      </c>
      <c r="G80" s="118">
        <v>0</v>
      </c>
      <c r="H80" s="118">
        <v>0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  <c r="N80" s="118">
        <v>0</v>
      </c>
      <c r="O80" s="118">
        <v>0</v>
      </c>
      <c r="P80" s="122">
        <f t="shared" si="120"/>
        <v>0</v>
      </c>
      <c r="Q80" s="118">
        <v>0</v>
      </c>
      <c r="R80" s="118">
        <v>0</v>
      </c>
      <c r="S80" s="118">
        <v>0</v>
      </c>
      <c r="T80" s="118">
        <v>0</v>
      </c>
      <c r="U80" s="118">
        <v>0</v>
      </c>
      <c r="V80" s="118">
        <v>0</v>
      </c>
      <c r="W80" s="118">
        <v>633.33333333333303</v>
      </c>
      <c r="X80" s="118">
        <v>633.33333333333303</v>
      </c>
      <c r="Y80" s="118">
        <v>633.33333333333303</v>
      </c>
      <c r="Z80" s="118">
        <v>633.33333333333303</v>
      </c>
      <c r="AA80" s="118">
        <v>633.33333333333303</v>
      </c>
      <c r="AB80" s="118">
        <v>633.33333333333303</v>
      </c>
      <c r="AC80" s="118">
        <v>3800</v>
      </c>
      <c r="AD80" s="122">
        <f t="shared" si="121"/>
        <v>0</v>
      </c>
      <c r="AE80" s="118">
        <v>0</v>
      </c>
      <c r="AF80" s="118">
        <v>0</v>
      </c>
      <c r="AG80" s="118">
        <v>0</v>
      </c>
      <c r="AH80" s="118">
        <v>0</v>
      </c>
      <c r="AI80" s="118">
        <v>0</v>
      </c>
      <c r="AJ80" s="118">
        <v>0</v>
      </c>
      <c r="AK80" s="118">
        <v>991.66666666666697</v>
      </c>
      <c r="AL80" s="118">
        <v>991.66666666666697</v>
      </c>
      <c r="AM80" s="118">
        <v>991.66666666666697</v>
      </c>
      <c r="AN80" s="118">
        <v>991.66666666666697</v>
      </c>
      <c r="AO80" s="118">
        <v>991.66666666666697</v>
      </c>
      <c r="AP80" s="118">
        <v>991.66666666666697</v>
      </c>
      <c r="AQ80" s="118">
        <v>5950</v>
      </c>
      <c r="AR80" s="122">
        <f t="shared" si="122"/>
        <v>0</v>
      </c>
      <c r="AS80" s="118">
        <v>0</v>
      </c>
      <c r="AT80" s="118">
        <v>0</v>
      </c>
      <c r="AU80" s="118">
        <v>0</v>
      </c>
      <c r="AV80" s="118">
        <v>0</v>
      </c>
      <c r="AW80" s="118">
        <v>0</v>
      </c>
      <c r="AX80" s="118">
        <v>0</v>
      </c>
      <c r="AY80" s="118">
        <v>1287.5</v>
      </c>
      <c r="AZ80" s="118">
        <v>1287.5</v>
      </c>
      <c r="BA80" s="118">
        <v>1287.5</v>
      </c>
      <c r="BB80" s="118">
        <v>1287.5</v>
      </c>
      <c r="BC80" s="118">
        <v>1287.5</v>
      </c>
      <c r="BD80" s="118">
        <v>1287.5</v>
      </c>
      <c r="BE80" s="118">
        <v>7725</v>
      </c>
      <c r="BF80" s="122">
        <f t="shared" si="123"/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</v>
      </c>
      <c r="BL80" s="118">
        <v>0</v>
      </c>
      <c r="BM80" s="118">
        <v>1683.3333333333301</v>
      </c>
      <c r="BN80" s="118">
        <v>1683.3333333333301</v>
      </c>
      <c r="BO80" s="118">
        <v>1683.3333333333301</v>
      </c>
      <c r="BP80" s="118">
        <v>1683.3333333333301</v>
      </c>
      <c r="BQ80" s="118">
        <v>1683.3333333333301</v>
      </c>
      <c r="BR80" s="118">
        <v>1683.3333333333301</v>
      </c>
      <c r="BS80" s="118">
        <v>10100</v>
      </c>
      <c r="BT80" s="122">
        <f t="shared" si="124"/>
        <v>2.0008883439004421E-11</v>
      </c>
      <c r="BU80" s="118">
        <v>0</v>
      </c>
      <c r="BV80" s="118">
        <v>0</v>
      </c>
      <c r="BW80" s="118">
        <v>0</v>
      </c>
      <c r="BX80" s="118">
        <v>0</v>
      </c>
      <c r="BY80" s="118">
        <v>0</v>
      </c>
      <c r="BZ80" s="118">
        <v>0</v>
      </c>
      <c r="CA80" s="118">
        <v>1979.1666666666699</v>
      </c>
      <c r="CB80" s="118">
        <v>1979.1666666666699</v>
      </c>
      <c r="CC80" s="118">
        <v>1979.1666666666699</v>
      </c>
      <c r="CD80" s="118">
        <v>1979.1666666666699</v>
      </c>
      <c r="CE80" s="118">
        <v>1979.1666666666699</v>
      </c>
      <c r="CF80" s="118">
        <v>1979.1666666666699</v>
      </c>
      <c r="CG80" s="118">
        <v>11875</v>
      </c>
      <c r="CH80" s="122">
        <f t="shared" si="125"/>
        <v>-2.0008883439004421E-11</v>
      </c>
    </row>
    <row r="81" spans="1:86" ht="12.25" hidden="1" customHeight="1" outlineLevel="1">
      <c r="A81" s="26">
        <v>4500.7150000000001</v>
      </c>
      <c r="B81" s="1" t="s">
        <v>209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22">
        <f t="shared" si="120"/>
        <v>0</v>
      </c>
      <c r="Q81" s="118">
        <v>0</v>
      </c>
      <c r="R81" s="118">
        <v>0</v>
      </c>
      <c r="S81" s="118">
        <v>0</v>
      </c>
      <c r="T81" s="118">
        <v>0</v>
      </c>
      <c r="U81" s="118">
        <v>0</v>
      </c>
      <c r="V81" s="118">
        <v>0</v>
      </c>
      <c r="W81" s="118">
        <v>633.33333333333303</v>
      </c>
      <c r="X81" s="118">
        <v>633.33333333333303</v>
      </c>
      <c r="Y81" s="118">
        <v>633.33333333333303</v>
      </c>
      <c r="Z81" s="118">
        <v>633.33333333333303</v>
      </c>
      <c r="AA81" s="118">
        <v>633.33333333333303</v>
      </c>
      <c r="AB81" s="118">
        <v>633.33333333333303</v>
      </c>
      <c r="AC81" s="118">
        <v>3800</v>
      </c>
      <c r="AD81" s="122">
        <f t="shared" si="121"/>
        <v>0</v>
      </c>
      <c r="AE81" s="118">
        <v>0</v>
      </c>
      <c r="AF81" s="118">
        <v>0</v>
      </c>
      <c r="AG81" s="118">
        <v>0</v>
      </c>
      <c r="AH81" s="118">
        <v>0</v>
      </c>
      <c r="AI81" s="118">
        <v>0</v>
      </c>
      <c r="AJ81" s="118">
        <v>0</v>
      </c>
      <c r="AK81" s="118">
        <v>991.66666666666697</v>
      </c>
      <c r="AL81" s="118">
        <v>991.66666666666697</v>
      </c>
      <c r="AM81" s="118">
        <v>991.66666666666697</v>
      </c>
      <c r="AN81" s="118">
        <v>991.66666666666697</v>
      </c>
      <c r="AO81" s="118">
        <v>991.66666666666697</v>
      </c>
      <c r="AP81" s="118">
        <v>991.66666666666697</v>
      </c>
      <c r="AQ81" s="118">
        <v>5950</v>
      </c>
      <c r="AR81" s="122">
        <f t="shared" si="122"/>
        <v>0</v>
      </c>
      <c r="AS81" s="118">
        <v>0</v>
      </c>
      <c r="AT81" s="118">
        <v>0</v>
      </c>
      <c r="AU81" s="118">
        <v>0</v>
      </c>
      <c r="AV81" s="118">
        <v>0</v>
      </c>
      <c r="AW81" s="118">
        <v>0</v>
      </c>
      <c r="AX81" s="118">
        <v>0</v>
      </c>
      <c r="AY81" s="118">
        <v>1287.5</v>
      </c>
      <c r="AZ81" s="118">
        <v>1287.5</v>
      </c>
      <c r="BA81" s="118">
        <v>1287.5</v>
      </c>
      <c r="BB81" s="118">
        <v>1287.5</v>
      </c>
      <c r="BC81" s="118">
        <v>1287.5</v>
      </c>
      <c r="BD81" s="118">
        <v>1287.5</v>
      </c>
      <c r="BE81" s="118">
        <v>7725</v>
      </c>
      <c r="BF81" s="122">
        <f t="shared" si="123"/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</v>
      </c>
      <c r="BL81" s="118">
        <v>0</v>
      </c>
      <c r="BM81" s="118">
        <v>1683.3333333333301</v>
      </c>
      <c r="BN81" s="118">
        <v>1683.3333333333301</v>
      </c>
      <c r="BO81" s="118">
        <v>1683.3333333333301</v>
      </c>
      <c r="BP81" s="118">
        <v>1683.3333333333301</v>
      </c>
      <c r="BQ81" s="118">
        <v>1683.3333333333301</v>
      </c>
      <c r="BR81" s="118">
        <v>1683.3333333333301</v>
      </c>
      <c r="BS81" s="118">
        <v>10100</v>
      </c>
      <c r="BT81" s="122">
        <f t="shared" si="124"/>
        <v>2.0008883439004421E-11</v>
      </c>
      <c r="BU81" s="118">
        <v>0</v>
      </c>
      <c r="BV81" s="118">
        <v>0</v>
      </c>
      <c r="BW81" s="118">
        <v>0</v>
      </c>
      <c r="BX81" s="118">
        <v>0</v>
      </c>
      <c r="BY81" s="118">
        <v>0</v>
      </c>
      <c r="BZ81" s="118">
        <v>0</v>
      </c>
      <c r="CA81" s="118">
        <v>1979.1666666666699</v>
      </c>
      <c r="CB81" s="118">
        <v>1979.1666666666699</v>
      </c>
      <c r="CC81" s="118">
        <v>1979.1666666666699</v>
      </c>
      <c r="CD81" s="118">
        <v>1979.1666666666699</v>
      </c>
      <c r="CE81" s="118">
        <v>1979.1666666666699</v>
      </c>
      <c r="CF81" s="118">
        <v>1979.1666666666699</v>
      </c>
      <c r="CG81" s="118">
        <v>11875</v>
      </c>
      <c r="CH81" s="122">
        <f t="shared" si="125"/>
        <v>-2.0008883439004421E-11</v>
      </c>
    </row>
    <row r="82" spans="1:86" ht="12.25" hidden="1" customHeight="1" outlineLevel="1">
      <c r="A82" s="26">
        <v>4500.7160000000003</v>
      </c>
      <c r="B82" s="1" t="s">
        <v>210</v>
      </c>
      <c r="C82" s="118">
        <v>0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  <c r="N82" s="118">
        <v>0</v>
      </c>
      <c r="O82" s="118">
        <v>0</v>
      </c>
      <c r="P82" s="122">
        <f t="shared" si="120"/>
        <v>0</v>
      </c>
      <c r="Q82" s="118">
        <v>0</v>
      </c>
      <c r="R82" s="118">
        <v>0</v>
      </c>
      <c r="S82" s="118">
        <v>0</v>
      </c>
      <c r="T82" s="118">
        <v>0</v>
      </c>
      <c r="U82" s="118">
        <v>0</v>
      </c>
      <c r="V82" s="118">
        <v>0</v>
      </c>
      <c r="W82" s="118">
        <v>0</v>
      </c>
      <c r="X82" s="118">
        <v>0</v>
      </c>
      <c r="Y82" s="118">
        <v>0</v>
      </c>
      <c r="Z82" s="118">
        <v>0</v>
      </c>
      <c r="AA82" s="118">
        <v>0</v>
      </c>
      <c r="AB82" s="118">
        <v>0</v>
      </c>
      <c r="AC82" s="118">
        <v>0</v>
      </c>
      <c r="AD82" s="122">
        <f t="shared" si="121"/>
        <v>0</v>
      </c>
      <c r="AE82" s="118">
        <v>0</v>
      </c>
      <c r="AF82" s="118">
        <v>0</v>
      </c>
      <c r="AG82" s="118">
        <v>0</v>
      </c>
      <c r="AH82" s="118">
        <v>0</v>
      </c>
      <c r="AI82" s="118">
        <v>0</v>
      </c>
      <c r="AJ82" s="118">
        <v>0</v>
      </c>
      <c r="AK82" s="118">
        <v>0</v>
      </c>
      <c r="AL82" s="118">
        <v>0</v>
      </c>
      <c r="AM82" s="118">
        <v>0</v>
      </c>
      <c r="AN82" s="118">
        <v>0</v>
      </c>
      <c r="AO82" s="118">
        <v>0</v>
      </c>
      <c r="AP82" s="118">
        <v>0</v>
      </c>
      <c r="AQ82" s="118">
        <v>0</v>
      </c>
      <c r="AR82" s="122">
        <f t="shared" si="122"/>
        <v>0</v>
      </c>
      <c r="AS82" s="118">
        <v>0</v>
      </c>
      <c r="AT82" s="118">
        <v>0</v>
      </c>
      <c r="AU82" s="118">
        <v>0</v>
      </c>
      <c r="AV82" s="118">
        <v>0</v>
      </c>
      <c r="AW82" s="118">
        <v>0</v>
      </c>
      <c r="AX82" s="118">
        <v>0</v>
      </c>
      <c r="AY82" s="118">
        <v>0</v>
      </c>
      <c r="AZ82" s="118">
        <v>0</v>
      </c>
      <c r="BA82" s="118">
        <v>0</v>
      </c>
      <c r="BB82" s="118">
        <v>0</v>
      </c>
      <c r="BC82" s="118">
        <v>0</v>
      </c>
      <c r="BD82" s="118">
        <v>0</v>
      </c>
      <c r="BE82" s="118">
        <v>0</v>
      </c>
      <c r="BF82" s="122">
        <f t="shared" si="123"/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22">
        <f t="shared" si="124"/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0</v>
      </c>
      <c r="CA82" s="118">
        <v>0</v>
      </c>
      <c r="CB82" s="118">
        <v>0</v>
      </c>
      <c r="CC82" s="118">
        <v>0</v>
      </c>
      <c r="CD82" s="118">
        <v>0</v>
      </c>
      <c r="CE82" s="118">
        <v>0</v>
      </c>
      <c r="CF82" s="118">
        <v>0</v>
      </c>
      <c r="CG82" s="118">
        <v>0</v>
      </c>
      <c r="CH82" s="122">
        <f t="shared" si="125"/>
        <v>0</v>
      </c>
    </row>
    <row r="83" spans="1:86" ht="12.25" hidden="1" customHeight="1" outlineLevel="1">
      <c r="A83" s="26">
        <v>4500.7169999999996</v>
      </c>
      <c r="B83" s="1" t="s">
        <v>211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22">
        <f t="shared" si="120"/>
        <v>0</v>
      </c>
      <c r="Q83" s="118">
        <v>0</v>
      </c>
      <c r="R83" s="118">
        <v>0</v>
      </c>
      <c r="S83" s="118">
        <v>0</v>
      </c>
      <c r="T83" s="118">
        <v>0</v>
      </c>
      <c r="U83" s="118">
        <v>0</v>
      </c>
      <c r="V83" s="118">
        <v>0</v>
      </c>
      <c r="W83" s="118">
        <v>0</v>
      </c>
      <c r="X83" s="118">
        <v>0</v>
      </c>
      <c r="Y83" s="118">
        <v>0</v>
      </c>
      <c r="Z83" s="118">
        <v>0</v>
      </c>
      <c r="AA83" s="118">
        <v>0</v>
      </c>
      <c r="AB83" s="118">
        <v>0</v>
      </c>
      <c r="AC83" s="118">
        <v>0</v>
      </c>
      <c r="AD83" s="122">
        <f t="shared" si="121"/>
        <v>0</v>
      </c>
      <c r="AE83" s="118">
        <v>0</v>
      </c>
      <c r="AF83" s="118">
        <v>0</v>
      </c>
      <c r="AG83" s="118">
        <v>0</v>
      </c>
      <c r="AH83" s="118">
        <v>0</v>
      </c>
      <c r="AI83" s="118">
        <v>0</v>
      </c>
      <c r="AJ83" s="118">
        <v>0</v>
      </c>
      <c r="AK83" s="118">
        <v>0</v>
      </c>
      <c r="AL83" s="118">
        <v>0</v>
      </c>
      <c r="AM83" s="118">
        <v>0</v>
      </c>
      <c r="AN83" s="118">
        <v>0</v>
      </c>
      <c r="AO83" s="118">
        <v>0</v>
      </c>
      <c r="AP83" s="118">
        <v>0</v>
      </c>
      <c r="AQ83" s="118">
        <v>0</v>
      </c>
      <c r="AR83" s="122">
        <f t="shared" si="122"/>
        <v>0</v>
      </c>
      <c r="AS83" s="118">
        <v>0</v>
      </c>
      <c r="AT83" s="118">
        <v>0</v>
      </c>
      <c r="AU83" s="118">
        <v>0</v>
      </c>
      <c r="AV83" s="118">
        <v>0</v>
      </c>
      <c r="AW83" s="118">
        <v>0</v>
      </c>
      <c r="AX83" s="118">
        <v>0</v>
      </c>
      <c r="AY83" s="118">
        <v>0</v>
      </c>
      <c r="AZ83" s="118">
        <v>0</v>
      </c>
      <c r="BA83" s="118">
        <v>0</v>
      </c>
      <c r="BB83" s="118">
        <v>0</v>
      </c>
      <c r="BC83" s="118">
        <v>0</v>
      </c>
      <c r="BD83" s="118">
        <v>0</v>
      </c>
      <c r="BE83" s="118">
        <v>0</v>
      </c>
      <c r="BF83" s="122">
        <f t="shared" si="123"/>
        <v>0</v>
      </c>
      <c r="BG83" s="118">
        <v>0</v>
      </c>
      <c r="BH83" s="118">
        <v>0</v>
      </c>
      <c r="BI83" s="118">
        <v>0</v>
      </c>
      <c r="BJ83" s="118">
        <v>0</v>
      </c>
      <c r="BK83" s="118">
        <v>0</v>
      </c>
      <c r="BL83" s="118">
        <v>0</v>
      </c>
      <c r="BM83" s="118">
        <v>0</v>
      </c>
      <c r="BN83" s="118">
        <v>0</v>
      </c>
      <c r="BO83" s="118">
        <v>0</v>
      </c>
      <c r="BP83" s="118">
        <v>0</v>
      </c>
      <c r="BQ83" s="118">
        <v>0</v>
      </c>
      <c r="BR83" s="118">
        <v>0</v>
      </c>
      <c r="BS83" s="118">
        <v>0</v>
      </c>
      <c r="BT83" s="122">
        <f t="shared" si="124"/>
        <v>0</v>
      </c>
      <c r="BU83" s="118">
        <v>0</v>
      </c>
      <c r="BV83" s="118">
        <v>0</v>
      </c>
      <c r="BW83" s="118">
        <v>0</v>
      </c>
      <c r="BX83" s="118">
        <v>0</v>
      </c>
      <c r="BY83" s="118">
        <v>0</v>
      </c>
      <c r="BZ83" s="118">
        <v>0</v>
      </c>
      <c r="CA83" s="118">
        <v>0</v>
      </c>
      <c r="CB83" s="118">
        <v>0</v>
      </c>
      <c r="CC83" s="118">
        <v>0</v>
      </c>
      <c r="CD83" s="118">
        <v>0</v>
      </c>
      <c r="CE83" s="118">
        <v>0</v>
      </c>
      <c r="CF83" s="118">
        <v>0</v>
      </c>
      <c r="CG83" s="118">
        <v>0</v>
      </c>
      <c r="CH83" s="122">
        <f t="shared" si="125"/>
        <v>0</v>
      </c>
    </row>
    <row r="84" spans="1:86" ht="12.25" hidden="1" customHeight="1" outlineLevel="1">
      <c r="A84" s="26">
        <v>4500.7349999999997</v>
      </c>
      <c r="B84" s="1" t="s">
        <v>212</v>
      </c>
      <c r="C84" s="118">
        <v>0</v>
      </c>
      <c r="D84" s="118">
        <v>0</v>
      </c>
      <c r="E84" s="118">
        <v>0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0</v>
      </c>
      <c r="N84" s="118">
        <v>0</v>
      </c>
      <c r="O84" s="118">
        <v>0</v>
      </c>
      <c r="P84" s="122">
        <f t="shared" si="120"/>
        <v>0</v>
      </c>
      <c r="Q84" s="118">
        <v>0</v>
      </c>
      <c r="R84" s="118">
        <v>0</v>
      </c>
      <c r="S84" s="118">
        <v>0</v>
      </c>
      <c r="T84" s="118">
        <v>0</v>
      </c>
      <c r="U84" s="118">
        <v>0</v>
      </c>
      <c r="V84" s="118">
        <v>0</v>
      </c>
      <c r="W84" s="118">
        <v>0</v>
      </c>
      <c r="X84" s="118">
        <v>0</v>
      </c>
      <c r="Y84" s="118">
        <v>0</v>
      </c>
      <c r="Z84" s="118">
        <v>0</v>
      </c>
      <c r="AA84" s="118">
        <v>0</v>
      </c>
      <c r="AB84" s="118">
        <v>0</v>
      </c>
      <c r="AC84" s="118">
        <v>0</v>
      </c>
      <c r="AD84" s="122">
        <f t="shared" si="121"/>
        <v>0</v>
      </c>
      <c r="AE84" s="118">
        <v>0</v>
      </c>
      <c r="AF84" s="118">
        <v>0</v>
      </c>
      <c r="AG84" s="118">
        <v>0</v>
      </c>
      <c r="AH84" s="118">
        <v>0</v>
      </c>
      <c r="AI84" s="118">
        <v>0</v>
      </c>
      <c r="AJ84" s="118">
        <v>0</v>
      </c>
      <c r="AK84" s="118">
        <v>0</v>
      </c>
      <c r="AL84" s="118">
        <v>0</v>
      </c>
      <c r="AM84" s="118">
        <v>0</v>
      </c>
      <c r="AN84" s="118">
        <v>0</v>
      </c>
      <c r="AO84" s="118">
        <v>0</v>
      </c>
      <c r="AP84" s="118">
        <v>0</v>
      </c>
      <c r="AQ84" s="118">
        <v>0</v>
      </c>
      <c r="AR84" s="122">
        <f t="shared" si="122"/>
        <v>0</v>
      </c>
      <c r="AS84" s="118">
        <v>0</v>
      </c>
      <c r="AT84" s="118">
        <v>0</v>
      </c>
      <c r="AU84" s="118">
        <v>0</v>
      </c>
      <c r="AV84" s="118">
        <v>0</v>
      </c>
      <c r="AW84" s="118">
        <v>0</v>
      </c>
      <c r="AX84" s="118">
        <v>0</v>
      </c>
      <c r="AY84" s="118">
        <v>0</v>
      </c>
      <c r="AZ84" s="118">
        <v>0</v>
      </c>
      <c r="BA84" s="118">
        <v>0</v>
      </c>
      <c r="BB84" s="118">
        <v>0</v>
      </c>
      <c r="BC84" s="118">
        <v>0</v>
      </c>
      <c r="BD84" s="118">
        <v>0</v>
      </c>
      <c r="BE84" s="118">
        <v>0</v>
      </c>
      <c r="BF84" s="122">
        <f t="shared" si="123"/>
        <v>0</v>
      </c>
      <c r="BG84" s="118">
        <v>0</v>
      </c>
      <c r="BH84" s="118">
        <v>0</v>
      </c>
      <c r="BI84" s="118">
        <v>0</v>
      </c>
      <c r="BJ84" s="118">
        <v>0</v>
      </c>
      <c r="BK84" s="118">
        <v>0</v>
      </c>
      <c r="BL84" s="118">
        <v>0</v>
      </c>
      <c r="BM84" s="118">
        <v>0</v>
      </c>
      <c r="BN84" s="118">
        <v>0</v>
      </c>
      <c r="BO84" s="118">
        <v>0</v>
      </c>
      <c r="BP84" s="118">
        <v>0</v>
      </c>
      <c r="BQ84" s="118">
        <v>0</v>
      </c>
      <c r="BR84" s="118">
        <v>0</v>
      </c>
      <c r="BS84" s="118">
        <v>0</v>
      </c>
      <c r="BT84" s="122">
        <f t="shared" si="124"/>
        <v>0</v>
      </c>
      <c r="BU84" s="118">
        <v>0</v>
      </c>
      <c r="BV84" s="118">
        <v>0</v>
      </c>
      <c r="BW84" s="118">
        <v>0</v>
      </c>
      <c r="BX84" s="118">
        <v>0</v>
      </c>
      <c r="BY84" s="118">
        <v>0</v>
      </c>
      <c r="BZ84" s="118">
        <v>0</v>
      </c>
      <c r="CA84" s="118">
        <v>0</v>
      </c>
      <c r="CB84" s="118">
        <v>0</v>
      </c>
      <c r="CC84" s="118">
        <v>0</v>
      </c>
      <c r="CD84" s="118">
        <v>0</v>
      </c>
      <c r="CE84" s="118">
        <v>0</v>
      </c>
      <c r="CF84" s="118">
        <v>0</v>
      </c>
      <c r="CG84" s="118">
        <v>0</v>
      </c>
      <c r="CH84" s="122">
        <f t="shared" si="125"/>
        <v>0</v>
      </c>
    </row>
    <row r="85" spans="1:86" ht="12.25" hidden="1" customHeight="1" outlineLevel="1">
      <c r="A85" s="26">
        <v>4500.74</v>
      </c>
      <c r="B85" s="1" t="s">
        <v>213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22">
        <f t="shared" si="120"/>
        <v>0</v>
      </c>
      <c r="Q85" s="118">
        <v>0</v>
      </c>
      <c r="R85" s="118">
        <v>0</v>
      </c>
      <c r="S85" s="118">
        <v>0</v>
      </c>
      <c r="T85" s="118">
        <v>0</v>
      </c>
      <c r="U85" s="118">
        <v>0</v>
      </c>
      <c r="V85" s="118">
        <v>0</v>
      </c>
      <c r="W85" s="118">
        <v>0</v>
      </c>
      <c r="X85" s="118">
        <v>0</v>
      </c>
      <c r="Y85" s="118">
        <v>0</v>
      </c>
      <c r="Z85" s="118">
        <v>0</v>
      </c>
      <c r="AA85" s="118">
        <v>0</v>
      </c>
      <c r="AB85" s="118">
        <v>0</v>
      </c>
      <c r="AC85" s="118">
        <v>0</v>
      </c>
      <c r="AD85" s="122">
        <f t="shared" si="121"/>
        <v>0</v>
      </c>
      <c r="AE85" s="118">
        <v>0</v>
      </c>
      <c r="AF85" s="118">
        <v>0</v>
      </c>
      <c r="AG85" s="118">
        <v>0</v>
      </c>
      <c r="AH85" s="118">
        <v>0</v>
      </c>
      <c r="AI85" s="118">
        <v>0</v>
      </c>
      <c r="AJ85" s="118">
        <v>0</v>
      </c>
      <c r="AK85" s="118">
        <v>0</v>
      </c>
      <c r="AL85" s="118">
        <v>0</v>
      </c>
      <c r="AM85" s="118">
        <v>0</v>
      </c>
      <c r="AN85" s="118">
        <v>0</v>
      </c>
      <c r="AO85" s="118">
        <v>0</v>
      </c>
      <c r="AP85" s="118">
        <v>0</v>
      </c>
      <c r="AQ85" s="118">
        <v>0</v>
      </c>
      <c r="AR85" s="122">
        <f t="shared" si="122"/>
        <v>0</v>
      </c>
      <c r="AS85" s="118">
        <v>0</v>
      </c>
      <c r="AT85" s="118">
        <v>0</v>
      </c>
      <c r="AU85" s="118">
        <v>0</v>
      </c>
      <c r="AV85" s="118">
        <v>0</v>
      </c>
      <c r="AW85" s="118">
        <v>0</v>
      </c>
      <c r="AX85" s="118">
        <v>0</v>
      </c>
      <c r="AY85" s="118">
        <v>0</v>
      </c>
      <c r="AZ85" s="118">
        <v>0</v>
      </c>
      <c r="BA85" s="118">
        <v>0</v>
      </c>
      <c r="BB85" s="118">
        <v>0</v>
      </c>
      <c r="BC85" s="118">
        <v>0</v>
      </c>
      <c r="BD85" s="118">
        <v>0</v>
      </c>
      <c r="BE85" s="118">
        <v>0</v>
      </c>
      <c r="BF85" s="122">
        <f t="shared" si="123"/>
        <v>0</v>
      </c>
      <c r="BG85" s="118">
        <v>0</v>
      </c>
      <c r="BH85" s="118">
        <v>0</v>
      </c>
      <c r="BI85" s="118">
        <v>0</v>
      </c>
      <c r="BJ85" s="118">
        <v>0</v>
      </c>
      <c r="BK85" s="118">
        <v>0</v>
      </c>
      <c r="BL85" s="118">
        <v>0</v>
      </c>
      <c r="BM85" s="118">
        <v>0</v>
      </c>
      <c r="BN85" s="118">
        <v>0</v>
      </c>
      <c r="BO85" s="118">
        <v>0</v>
      </c>
      <c r="BP85" s="118">
        <v>0</v>
      </c>
      <c r="BQ85" s="118">
        <v>0</v>
      </c>
      <c r="BR85" s="118">
        <v>0</v>
      </c>
      <c r="BS85" s="118">
        <v>0</v>
      </c>
      <c r="BT85" s="122">
        <f t="shared" si="124"/>
        <v>0</v>
      </c>
      <c r="BU85" s="118">
        <v>0</v>
      </c>
      <c r="BV85" s="118">
        <v>0</v>
      </c>
      <c r="BW85" s="118">
        <v>0</v>
      </c>
      <c r="BX85" s="118">
        <v>0</v>
      </c>
      <c r="BY85" s="118">
        <v>0</v>
      </c>
      <c r="BZ85" s="118">
        <v>0</v>
      </c>
      <c r="CA85" s="118">
        <v>0</v>
      </c>
      <c r="CB85" s="118">
        <v>0</v>
      </c>
      <c r="CC85" s="118">
        <v>0</v>
      </c>
      <c r="CD85" s="118">
        <v>0</v>
      </c>
      <c r="CE85" s="118">
        <v>0</v>
      </c>
      <c r="CF85" s="118">
        <v>0</v>
      </c>
      <c r="CG85" s="118">
        <v>0</v>
      </c>
      <c r="CH85" s="122">
        <f t="shared" si="125"/>
        <v>0</v>
      </c>
    </row>
    <row r="86" spans="1:86" ht="12.25" hidden="1" customHeight="1" outlineLevel="1">
      <c r="A86" s="26">
        <v>4500.741</v>
      </c>
      <c r="B86" s="1" t="s">
        <v>214</v>
      </c>
      <c r="C86" s="118">
        <v>0</v>
      </c>
      <c r="D86" s="118">
        <v>0</v>
      </c>
      <c r="E86" s="118">
        <v>0</v>
      </c>
      <c r="F86" s="118">
        <v>0</v>
      </c>
      <c r="G86" s="118">
        <v>0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  <c r="N86" s="118">
        <v>0</v>
      </c>
      <c r="O86" s="118">
        <v>0</v>
      </c>
      <c r="P86" s="122">
        <f t="shared" si="120"/>
        <v>0</v>
      </c>
      <c r="Q86" s="118">
        <v>0</v>
      </c>
      <c r="R86" s="118">
        <v>0</v>
      </c>
      <c r="S86" s="118">
        <v>0</v>
      </c>
      <c r="T86" s="118">
        <v>0</v>
      </c>
      <c r="U86" s="118">
        <v>0</v>
      </c>
      <c r="V86" s="118">
        <v>0</v>
      </c>
      <c r="W86" s="118">
        <v>0</v>
      </c>
      <c r="X86" s="118">
        <v>0</v>
      </c>
      <c r="Y86" s="118">
        <v>0</v>
      </c>
      <c r="Z86" s="118">
        <v>0</v>
      </c>
      <c r="AA86" s="118">
        <v>0</v>
      </c>
      <c r="AB86" s="118">
        <v>0</v>
      </c>
      <c r="AC86" s="118">
        <v>0</v>
      </c>
      <c r="AD86" s="122">
        <f t="shared" si="121"/>
        <v>0</v>
      </c>
      <c r="AE86" s="118">
        <v>0</v>
      </c>
      <c r="AF86" s="118">
        <v>0</v>
      </c>
      <c r="AG86" s="118">
        <v>0</v>
      </c>
      <c r="AH86" s="118">
        <v>0</v>
      </c>
      <c r="AI86" s="118">
        <v>0</v>
      </c>
      <c r="AJ86" s="118">
        <v>0</v>
      </c>
      <c r="AK86" s="118">
        <v>0</v>
      </c>
      <c r="AL86" s="118">
        <v>0</v>
      </c>
      <c r="AM86" s="118">
        <v>0</v>
      </c>
      <c r="AN86" s="118">
        <v>0</v>
      </c>
      <c r="AO86" s="118">
        <v>0</v>
      </c>
      <c r="AP86" s="118">
        <v>0</v>
      </c>
      <c r="AQ86" s="118">
        <v>0</v>
      </c>
      <c r="AR86" s="122">
        <f t="shared" si="122"/>
        <v>0</v>
      </c>
      <c r="AS86" s="118">
        <v>0</v>
      </c>
      <c r="AT86" s="118">
        <v>0</v>
      </c>
      <c r="AU86" s="118">
        <v>0</v>
      </c>
      <c r="AV86" s="118">
        <v>0</v>
      </c>
      <c r="AW86" s="118">
        <v>0</v>
      </c>
      <c r="AX86" s="118">
        <v>0</v>
      </c>
      <c r="AY86" s="118">
        <v>0</v>
      </c>
      <c r="AZ86" s="118">
        <v>0</v>
      </c>
      <c r="BA86" s="118">
        <v>0</v>
      </c>
      <c r="BB86" s="118">
        <v>0</v>
      </c>
      <c r="BC86" s="118">
        <v>0</v>
      </c>
      <c r="BD86" s="118">
        <v>0</v>
      </c>
      <c r="BE86" s="118">
        <v>0</v>
      </c>
      <c r="BF86" s="122">
        <f t="shared" si="123"/>
        <v>0</v>
      </c>
      <c r="BG86" s="118">
        <v>0</v>
      </c>
      <c r="BH86" s="118">
        <v>0</v>
      </c>
      <c r="BI86" s="118">
        <v>0</v>
      </c>
      <c r="BJ86" s="118">
        <v>0</v>
      </c>
      <c r="BK86" s="118">
        <v>0</v>
      </c>
      <c r="BL86" s="118">
        <v>0</v>
      </c>
      <c r="BM86" s="118">
        <v>0</v>
      </c>
      <c r="BN86" s="118">
        <v>0</v>
      </c>
      <c r="BO86" s="118">
        <v>0</v>
      </c>
      <c r="BP86" s="118">
        <v>0</v>
      </c>
      <c r="BQ86" s="118">
        <v>0</v>
      </c>
      <c r="BR86" s="118">
        <v>0</v>
      </c>
      <c r="BS86" s="118">
        <v>0</v>
      </c>
      <c r="BT86" s="122">
        <f t="shared" si="124"/>
        <v>0</v>
      </c>
      <c r="BU86" s="118">
        <v>0</v>
      </c>
      <c r="BV86" s="118">
        <v>0</v>
      </c>
      <c r="BW86" s="118">
        <v>0</v>
      </c>
      <c r="BX86" s="118">
        <v>0</v>
      </c>
      <c r="BY86" s="118">
        <v>0</v>
      </c>
      <c r="BZ86" s="118">
        <v>0</v>
      </c>
      <c r="CA86" s="118">
        <v>0</v>
      </c>
      <c r="CB86" s="118">
        <v>0</v>
      </c>
      <c r="CC86" s="118">
        <v>0</v>
      </c>
      <c r="CD86" s="118">
        <v>0</v>
      </c>
      <c r="CE86" s="118">
        <v>0</v>
      </c>
      <c r="CF86" s="118">
        <v>0</v>
      </c>
      <c r="CG86" s="118">
        <v>0</v>
      </c>
      <c r="CH86" s="122">
        <f t="shared" si="125"/>
        <v>0</v>
      </c>
    </row>
    <row r="87" spans="1:86" ht="12.25" hidden="1" customHeight="1" outlineLevel="1">
      <c r="A87" s="26">
        <v>4500.7420000000002</v>
      </c>
      <c r="B87" s="1" t="s">
        <v>215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22">
        <f t="shared" si="120"/>
        <v>0</v>
      </c>
      <c r="Q87" s="118">
        <v>0</v>
      </c>
      <c r="R87" s="118">
        <v>0</v>
      </c>
      <c r="S87" s="118">
        <v>0</v>
      </c>
      <c r="T87" s="118">
        <v>0</v>
      </c>
      <c r="U87" s="118">
        <v>0</v>
      </c>
      <c r="V87" s="118">
        <v>0</v>
      </c>
      <c r="W87" s="118">
        <v>0</v>
      </c>
      <c r="X87" s="118">
        <v>0</v>
      </c>
      <c r="Y87" s="118">
        <v>0</v>
      </c>
      <c r="Z87" s="118">
        <v>0</v>
      </c>
      <c r="AA87" s="118">
        <v>0</v>
      </c>
      <c r="AB87" s="118">
        <v>0</v>
      </c>
      <c r="AC87" s="118">
        <v>0</v>
      </c>
      <c r="AD87" s="122">
        <f t="shared" si="121"/>
        <v>0</v>
      </c>
      <c r="AE87" s="118">
        <v>0</v>
      </c>
      <c r="AF87" s="118">
        <v>0</v>
      </c>
      <c r="AG87" s="118">
        <v>0</v>
      </c>
      <c r="AH87" s="118">
        <v>0</v>
      </c>
      <c r="AI87" s="118">
        <v>0</v>
      </c>
      <c r="AJ87" s="118">
        <v>0</v>
      </c>
      <c r="AK87" s="118">
        <v>0</v>
      </c>
      <c r="AL87" s="118">
        <v>0</v>
      </c>
      <c r="AM87" s="118">
        <v>0</v>
      </c>
      <c r="AN87" s="118">
        <v>0</v>
      </c>
      <c r="AO87" s="118">
        <v>0</v>
      </c>
      <c r="AP87" s="118">
        <v>0</v>
      </c>
      <c r="AQ87" s="118">
        <v>0</v>
      </c>
      <c r="AR87" s="122">
        <f t="shared" si="122"/>
        <v>0</v>
      </c>
      <c r="AS87" s="118">
        <v>0</v>
      </c>
      <c r="AT87" s="118">
        <v>0</v>
      </c>
      <c r="AU87" s="118">
        <v>0</v>
      </c>
      <c r="AV87" s="118">
        <v>0</v>
      </c>
      <c r="AW87" s="118">
        <v>0</v>
      </c>
      <c r="AX87" s="118">
        <v>0</v>
      </c>
      <c r="AY87" s="118">
        <v>0</v>
      </c>
      <c r="AZ87" s="118">
        <v>0</v>
      </c>
      <c r="BA87" s="118">
        <v>0</v>
      </c>
      <c r="BB87" s="118">
        <v>0</v>
      </c>
      <c r="BC87" s="118">
        <v>0</v>
      </c>
      <c r="BD87" s="118">
        <v>0</v>
      </c>
      <c r="BE87" s="118">
        <v>0</v>
      </c>
      <c r="BF87" s="122">
        <f t="shared" si="123"/>
        <v>0</v>
      </c>
      <c r="BG87" s="118">
        <v>0</v>
      </c>
      <c r="BH87" s="118">
        <v>0</v>
      </c>
      <c r="BI87" s="118">
        <v>0</v>
      </c>
      <c r="BJ87" s="118">
        <v>0</v>
      </c>
      <c r="BK87" s="118">
        <v>0</v>
      </c>
      <c r="BL87" s="118">
        <v>0</v>
      </c>
      <c r="BM87" s="118">
        <v>0</v>
      </c>
      <c r="BN87" s="118">
        <v>0</v>
      </c>
      <c r="BO87" s="118">
        <v>0</v>
      </c>
      <c r="BP87" s="118">
        <v>0</v>
      </c>
      <c r="BQ87" s="118">
        <v>0</v>
      </c>
      <c r="BR87" s="118">
        <v>0</v>
      </c>
      <c r="BS87" s="118">
        <v>0</v>
      </c>
      <c r="BT87" s="122">
        <f t="shared" si="124"/>
        <v>0</v>
      </c>
      <c r="BU87" s="118">
        <v>0</v>
      </c>
      <c r="BV87" s="118">
        <v>0</v>
      </c>
      <c r="BW87" s="118">
        <v>0</v>
      </c>
      <c r="BX87" s="118">
        <v>0</v>
      </c>
      <c r="BY87" s="118">
        <v>0</v>
      </c>
      <c r="BZ87" s="118">
        <v>0</v>
      </c>
      <c r="CA87" s="118">
        <v>0</v>
      </c>
      <c r="CB87" s="118">
        <v>0</v>
      </c>
      <c r="CC87" s="118">
        <v>0</v>
      </c>
      <c r="CD87" s="118">
        <v>0</v>
      </c>
      <c r="CE87" s="118">
        <v>0</v>
      </c>
      <c r="CF87" s="118">
        <v>0</v>
      </c>
      <c r="CG87" s="118">
        <v>0</v>
      </c>
      <c r="CH87" s="122">
        <f t="shared" si="125"/>
        <v>0</v>
      </c>
    </row>
    <row r="88" spans="1:86" ht="12.25" hidden="1" customHeight="1" outlineLevel="1">
      <c r="A88" s="26">
        <v>4500.7439999999997</v>
      </c>
      <c r="B88" s="1" t="s">
        <v>216</v>
      </c>
      <c r="C88" s="118">
        <v>0</v>
      </c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  <c r="N88" s="118">
        <v>0</v>
      </c>
      <c r="O88" s="118">
        <v>0</v>
      </c>
      <c r="P88" s="122">
        <f t="shared" si="120"/>
        <v>0</v>
      </c>
      <c r="Q88" s="118">
        <v>0</v>
      </c>
      <c r="R88" s="118">
        <v>0</v>
      </c>
      <c r="S88" s="118">
        <v>0</v>
      </c>
      <c r="T88" s="118">
        <v>0</v>
      </c>
      <c r="U88" s="118">
        <v>0</v>
      </c>
      <c r="V88" s="118">
        <v>0</v>
      </c>
      <c r="W88" s="118">
        <v>0</v>
      </c>
      <c r="X88" s="118">
        <v>0</v>
      </c>
      <c r="Y88" s="118">
        <v>0</v>
      </c>
      <c r="Z88" s="118">
        <v>0</v>
      </c>
      <c r="AA88" s="118">
        <v>0</v>
      </c>
      <c r="AB88" s="118">
        <v>0</v>
      </c>
      <c r="AC88" s="118">
        <v>0</v>
      </c>
      <c r="AD88" s="122">
        <f t="shared" si="121"/>
        <v>0</v>
      </c>
      <c r="AE88" s="118">
        <v>0</v>
      </c>
      <c r="AF88" s="118">
        <v>0</v>
      </c>
      <c r="AG88" s="118">
        <v>0</v>
      </c>
      <c r="AH88" s="118">
        <v>0</v>
      </c>
      <c r="AI88" s="118">
        <v>0</v>
      </c>
      <c r="AJ88" s="118">
        <v>0</v>
      </c>
      <c r="AK88" s="118">
        <v>0</v>
      </c>
      <c r="AL88" s="118">
        <v>0</v>
      </c>
      <c r="AM88" s="118">
        <v>0</v>
      </c>
      <c r="AN88" s="118">
        <v>0</v>
      </c>
      <c r="AO88" s="118">
        <v>0</v>
      </c>
      <c r="AP88" s="118">
        <v>0</v>
      </c>
      <c r="AQ88" s="118">
        <v>0</v>
      </c>
      <c r="AR88" s="122">
        <f t="shared" si="122"/>
        <v>0</v>
      </c>
      <c r="AS88" s="118">
        <v>0</v>
      </c>
      <c r="AT88" s="118">
        <v>0</v>
      </c>
      <c r="AU88" s="118">
        <v>0</v>
      </c>
      <c r="AV88" s="118">
        <v>0</v>
      </c>
      <c r="AW88" s="118">
        <v>0</v>
      </c>
      <c r="AX88" s="118">
        <v>0</v>
      </c>
      <c r="AY88" s="118">
        <v>0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22">
        <f t="shared" si="123"/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0</v>
      </c>
      <c r="BP88" s="118">
        <v>0</v>
      </c>
      <c r="BQ88" s="118">
        <v>0</v>
      </c>
      <c r="BR88" s="118">
        <v>0</v>
      </c>
      <c r="BS88" s="118">
        <v>0</v>
      </c>
      <c r="BT88" s="122">
        <f t="shared" si="124"/>
        <v>0</v>
      </c>
      <c r="BU88" s="118">
        <v>0</v>
      </c>
      <c r="BV88" s="118">
        <v>0</v>
      </c>
      <c r="BW88" s="118">
        <v>0</v>
      </c>
      <c r="BX88" s="118">
        <v>0</v>
      </c>
      <c r="BY88" s="118">
        <v>0</v>
      </c>
      <c r="BZ88" s="118">
        <v>0</v>
      </c>
      <c r="CA88" s="118">
        <v>0</v>
      </c>
      <c r="CB88" s="118">
        <v>0</v>
      </c>
      <c r="CC88" s="118">
        <v>0</v>
      </c>
      <c r="CD88" s="118">
        <v>0</v>
      </c>
      <c r="CE88" s="118">
        <v>0</v>
      </c>
      <c r="CF88" s="118">
        <v>0</v>
      </c>
      <c r="CG88" s="118">
        <v>0</v>
      </c>
      <c r="CH88" s="122">
        <f t="shared" si="125"/>
        <v>0</v>
      </c>
    </row>
    <row r="89" spans="1:86" ht="12.25" hidden="1" customHeight="1" outlineLevel="1">
      <c r="A89" s="26">
        <v>4500.7449999999999</v>
      </c>
      <c r="B89" s="1" t="s">
        <v>217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22">
        <f t="shared" si="120"/>
        <v>0</v>
      </c>
      <c r="Q89" s="118">
        <v>0</v>
      </c>
      <c r="R89" s="118">
        <v>0</v>
      </c>
      <c r="S89" s="118">
        <v>0</v>
      </c>
      <c r="T89" s="118">
        <v>0</v>
      </c>
      <c r="U89" s="118">
        <v>0</v>
      </c>
      <c r="V89" s="118">
        <v>0</v>
      </c>
      <c r="W89" s="118">
        <v>0</v>
      </c>
      <c r="X89" s="118">
        <v>0</v>
      </c>
      <c r="Y89" s="118">
        <v>0</v>
      </c>
      <c r="Z89" s="118">
        <v>0</v>
      </c>
      <c r="AA89" s="118">
        <v>0</v>
      </c>
      <c r="AB89" s="118">
        <v>0</v>
      </c>
      <c r="AC89" s="118">
        <v>0</v>
      </c>
      <c r="AD89" s="122">
        <f t="shared" si="121"/>
        <v>0</v>
      </c>
      <c r="AE89" s="118">
        <v>0</v>
      </c>
      <c r="AF89" s="118">
        <v>0</v>
      </c>
      <c r="AG89" s="118">
        <v>0</v>
      </c>
      <c r="AH89" s="118">
        <v>0</v>
      </c>
      <c r="AI89" s="118">
        <v>0</v>
      </c>
      <c r="AJ89" s="118">
        <v>0</v>
      </c>
      <c r="AK89" s="118">
        <v>0</v>
      </c>
      <c r="AL89" s="118">
        <v>0</v>
      </c>
      <c r="AM89" s="118">
        <v>0</v>
      </c>
      <c r="AN89" s="118">
        <v>0</v>
      </c>
      <c r="AO89" s="118">
        <v>0</v>
      </c>
      <c r="AP89" s="118">
        <v>0</v>
      </c>
      <c r="AQ89" s="118">
        <v>0</v>
      </c>
      <c r="AR89" s="122">
        <f t="shared" si="122"/>
        <v>0</v>
      </c>
      <c r="AS89" s="118">
        <v>0</v>
      </c>
      <c r="AT89" s="118">
        <v>0</v>
      </c>
      <c r="AU89" s="118">
        <v>0</v>
      </c>
      <c r="AV89" s="118">
        <v>0</v>
      </c>
      <c r="AW89" s="118">
        <v>0</v>
      </c>
      <c r="AX89" s="118">
        <v>0</v>
      </c>
      <c r="AY89" s="118">
        <v>0</v>
      </c>
      <c r="AZ89" s="118">
        <v>0</v>
      </c>
      <c r="BA89" s="118">
        <v>0</v>
      </c>
      <c r="BB89" s="118">
        <v>0</v>
      </c>
      <c r="BC89" s="118">
        <v>0</v>
      </c>
      <c r="BD89" s="118">
        <v>0</v>
      </c>
      <c r="BE89" s="118">
        <v>0</v>
      </c>
      <c r="BF89" s="122">
        <f t="shared" si="123"/>
        <v>0</v>
      </c>
      <c r="BG89" s="118">
        <v>0</v>
      </c>
      <c r="BH89" s="118">
        <v>0</v>
      </c>
      <c r="BI89" s="118">
        <v>0</v>
      </c>
      <c r="BJ89" s="118">
        <v>0</v>
      </c>
      <c r="BK89" s="118">
        <v>0</v>
      </c>
      <c r="BL89" s="118">
        <v>0</v>
      </c>
      <c r="BM89" s="118">
        <v>0</v>
      </c>
      <c r="BN89" s="118">
        <v>0</v>
      </c>
      <c r="BO89" s="118">
        <v>0</v>
      </c>
      <c r="BP89" s="118">
        <v>0</v>
      </c>
      <c r="BQ89" s="118">
        <v>0</v>
      </c>
      <c r="BR89" s="118">
        <v>0</v>
      </c>
      <c r="BS89" s="118">
        <v>0</v>
      </c>
      <c r="BT89" s="122">
        <f t="shared" si="124"/>
        <v>0</v>
      </c>
      <c r="BU89" s="118">
        <v>0</v>
      </c>
      <c r="BV89" s="118">
        <v>0</v>
      </c>
      <c r="BW89" s="118">
        <v>0</v>
      </c>
      <c r="BX89" s="118">
        <v>0</v>
      </c>
      <c r="BY89" s="118">
        <v>0</v>
      </c>
      <c r="BZ89" s="118">
        <v>0</v>
      </c>
      <c r="CA89" s="118">
        <v>0</v>
      </c>
      <c r="CB89" s="118">
        <v>0</v>
      </c>
      <c r="CC89" s="118">
        <v>0</v>
      </c>
      <c r="CD89" s="118">
        <v>0</v>
      </c>
      <c r="CE89" s="118">
        <v>0</v>
      </c>
      <c r="CF89" s="118">
        <v>0</v>
      </c>
      <c r="CG89" s="118">
        <v>0</v>
      </c>
      <c r="CH89" s="122">
        <f t="shared" si="125"/>
        <v>0</v>
      </c>
    </row>
    <row r="90" spans="1:86" ht="12.25" hidden="1" customHeight="1" outlineLevel="1">
      <c r="A90" s="26">
        <v>4500.7460000000001</v>
      </c>
      <c r="B90" s="1" t="s">
        <v>218</v>
      </c>
      <c r="C90" s="118">
        <v>0</v>
      </c>
      <c r="D90" s="118">
        <v>0</v>
      </c>
      <c r="E90" s="118">
        <v>0</v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22">
        <f t="shared" si="120"/>
        <v>0</v>
      </c>
      <c r="Q90" s="118">
        <v>0</v>
      </c>
      <c r="R90" s="118">
        <v>0</v>
      </c>
      <c r="S90" s="118">
        <v>0</v>
      </c>
      <c r="T90" s="118">
        <v>0</v>
      </c>
      <c r="U90" s="118">
        <v>0</v>
      </c>
      <c r="V90" s="118">
        <v>0</v>
      </c>
      <c r="W90" s="118">
        <v>0</v>
      </c>
      <c r="X90" s="118">
        <v>0</v>
      </c>
      <c r="Y90" s="118">
        <v>0</v>
      </c>
      <c r="Z90" s="118">
        <v>0</v>
      </c>
      <c r="AA90" s="118">
        <v>0</v>
      </c>
      <c r="AB90" s="118">
        <v>0</v>
      </c>
      <c r="AC90" s="118">
        <v>0</v>
      </c>
      <c r="AD90" s="122">
        <f t="shared" si="121"/>
        <v>0</v>
      </c>
      <c r="AE90" s="118">
        <v>0</v>
      </c>
      <c r="AF90" s="118">
        <v>0</v>
      </c>
      <c r="AG90" s="118">
        <v>0</v>
      </c>
      <c r="AH90" s="118">
        <v>0</v>
      </c>
      <c r="AI90" s="118">
        <v>0</v>
      </c>
      <c r="AJ90" s="118">
        <v>0</v>
      </c>
      <c r="AK90" s="118">
        <v>0</v>
      </c>
      <c r="AL90" s="118">
        <v>0</v>
      </c>
      <c r="AM90" s="118">
        <v>0</v>
      </c>
      <c r="AN90" s="118">
        <v>0</v>
      </c>
      <c r="AO90" s="118">
        <v>0</v>
      </c>
      <c r="AP90" s="118">
        <v>0</v>
      </c>
      <c r="AQ90" s="118">
        <v>0</v>
      </c>
      <c r="AR90" s="122">
        <f t="shared" si="122"/>
        <v>0</v>
      </c>
      <c r="AS90" s="118">
        <v>0</v>
      </c>
      <c r="AT90" s="118">
        <v>0</v>
      </c>
      <c r="AU90" s="118">
        <v>0</v>
      </c>
      <c r="AV90" s="118">
        <v>0</v>
      </c>
      <c r="AW90" s="118">
        <v>0</v>
      </c>
      <c r="AX90" s="118">
        <v>0</v>
      </c>
      <c r="AY90" s="118">
        <v>0</v>
      </c>
      <c r="AZ90" s="118">
        <v>0</v>
      </c>
      <c r="BA90" s="118">
        <v>0</v>
      </c>
      <c r="BB90" s="118">
        <v>0</v>
      </c>
      <c r="BC90" s="118">
        <v>0</v>
      </c>
      <c r="BD90" s="118">
        <v>0</v>
      </c>
      <c r="BE90" s="118">
        <v>0</v>
      </c>
      <c r="BF90" s="122">
        <f t="shared" si="123"/>
        <v>0</v>
      </c>
      <c r="BG90" s="118">
        <v>0</v>
      </c>
      <c r="BH90" s="118">
        <v>0</v>
      </c>
      <c r="BI90" s="118">
        <v>0</v>
      </c>
      <c r="BJ90" s="118">
        <v>0</v>
      </c>
      <c r="BK90" s="118">
        <v>0</v>
      </c>
      <c r="BL90" s="118">
        <v>0</v>
      </c>
      <c r="BM90" s="118">
        <v>0</v>
      </c>
      <c r="BN90" s="118">
        <v>0</v>
      </c>
      <c r="BO90" s="118">
        <v>0</v>
      </c>
      <c r="BP90" s="118">
        <v>0</v>
      </c>
      <c r="BQ90" s="118">
        <v>0</v>
      </c>
      <c r="BR90" s="118">
        <v>0</v>
      </c>
      <c r="BS90" s="118">
        <v>0</v>
      </c>
      <c r="BT90" s="122">
        <f t="shared" si="124"/>
        <v>0</v>
      </c>
      <c r="BU90" s="118">
        <v>0</v>
      </c>
      <c r="BV90" s="118">
        <v>0</v>
      </c>
      <c r="BW90" s="118">
        <v>0</v>
      </c>
      <c r="BX90" s="118">
        <v>0</v>
      </c>
      <c r="BY90" s="118">
        <v>0</v>
      </c>
      <c r="BZ90" s="118">
        <v>0</v>
      </c>
      <c r="CA90" s="118">
        <v>0</v>
      </c>
      <c r="CB90" s="118">
        <v>0</v>
      </c>
      <c r="CC90" s="118">
        <v>0</v>
      </c>
      <c r="CD90" s="118">
        <v>0</v>
      </c>
      <c r="CE90" s="118">
        <v>0</v>
      </c>
      <c r="CF90" s="118">
        <v>0</v>
      </c>
      <c r="CG90" s="118">
        <v>0</v>
      </c>
      <c r="CH90" s="122">
        <f t="shared" si="125"/>
        <v>0</v>
      </c>
    </row>
    <row r="91" spans="1:86" ht="12.25" hidden="1" customHeight="1" outlineLevel="1">
      <c r="A91" s="26">
        <v>4500.7470000000003</v>
      </c>
      <c r="B91" s="1" t="s">
        <v>219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22">
        <f t="shared" si="120"/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8">
        <v>0</v>
      </c>
      <c r="AD91" s="122">
        <f t="shared" si="121"/>
        <v>0</v>
      </c>
      <c r="AE91" s="118">
        <v>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22">
        <f t="shared" si="122"/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22">
        <f t="shared" si="123"/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22">
        <f t="shared" si="124"/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22">
        <f t="shared" si="125"/>
        <v>0</v>
      </c>
    </row>
    <row r="92" spans="1:86" ht="12.25" hidden="1" customHeight="1" outlineLevel="1">
      <c r="A92" s="26">
        <v>4500.7479999999996</v>
      </c>
      <c r="B92" s="1" t="s">
        <v>220</v>
      </c>
      <c r="C92" s="118">
        <v>0</v>
      </c>
      <c r="D92" s="118">
        <v>0</v>
      </c>
      <c r="E92" s="118">
        <v>0</v>
      </c>
      <c r="F92" s="118">
        <v>0</v>
      </c>
      <c r="G92" s="118">
        <v>0</v>
      </c>
      <c r="H92" s="118">
        <v>0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  <c r="N92" s="118">
        <v>0</v>
      </c>
      <c r="O92" s="118">
        <v>0</v>
      </c>
      <c r="P92" s="122">
        <f t="shared" si="120"/>
        <v>0</v>
      </c>
      <c r="Q92" s="118">
        <v>0</v>
      </c>
      <c r="R92" s="118">
        <v>0</v>
      </c>
      <c r="S92" s="118">
        <v>0</v>
      </c>
      <c r="T92" s="118">
        <v>0</v>
      </c>
      <c r="U92" s="118">
        <v>0</v>
      </c>
      <c r="V92" s="118">
        <v>0</v>
      </c>
      <c r="W92" s="118">
        <v>0</v>
      </c>
      <c r="X92" s="118">
        <v>0</v>
      </c>
      <c r="Y92" s="118">
        <v>0</v>
      </c>
      <c r="Z92" s="118">
        <v>0</v>
      </c>
      <c r="AA92" s="118">
        <v>0</v>
      </c>
      <c r="AB92" s="118">
        <v>0</v>
      </c>
      <c r="AC92" s="118">
        <v>0</v>
      </c>
      <c r="AD92" s="122">
        <f t="shared" si="121"/>
        <v>0</v>
      </c>
      <c r="AE92" s="118">
        <v>0</v>
      </c>
      <c r="AF92" s="118">
        <v>0</v>
      </c>
      <c r="AG92" s="118">
        <v>0</v>
      </c>
      <c r="AH92" s="118">
        <v>0</v>
      </c>
      <c r="AI92" s="118">
        <v>0</v>
      </c>
      <c r="AJ92" s="118">
        <v>0</v>
      </c>
      <c r="AK92" s="118">
        <v>0</v>
      </c>
      <c r="AL92" s="118">
        <v>0</v>
      </c>
      <c r="AM92" s="118">
        <v>0</v>
      </c>
      <c r="AN92" s="118">
        <v>0</v>
      </c>
      <c r="AO92" s="118">
        <v>0</v>
      </c>
      <c r="AP92" s="118">
        <v>0</v>
      </c>
      <c r="AQ92" s="118">
        <v>0</v>
      </c>
      <c r="AR92" s="122">
        <f t="shared" si="122"/>
        <v>0</v>
      </c>
      <c r="AS92" s="118">
        <v>0</v>
      </c>
      <c r="AT92" s="118">
        <v>0</v>
      </c>
      <c r="AU92" s="118">
        <v>0</v>
      </c>
      <c r="AV92" s="118">
        <v>0</v>
      </c>
      <c r="AW92" s="118">
        <v>0</v>
      </c>
      <c r="AX92" s="118">
        <v>0</v>
      </c>
      <c r="AY92" s="118">
        <v>0</v>
      </c>
      <c r="AZ92" s="118">
        <v>0</v>
      </c>
      <c r="BA92" s="118">
        <v>0</v>
      </c>
      <c r="BB92" s="118">
        <v>0</v>
      </c>
      <c r="BC92" s="118">
        <v>0</v>
      </c>
      <c r="BD92" s="118">
        <v>0</v>
      </c>
      <c r="BE92" s="118">
        <v>0</v>
      </c>
      <c r="BF92" s="122">
        <f t="shared" si="123"/>
        <v>0</v>
      </c>
      <c r="BG92" s="118">
        <v>0</v>
      </c>
      <c r="BH92" s="118">
        <v>0</v>
      </c>
      <c r="BI92" s="118">
        <v>0</v>
      </c>
      <c r="BJ92" s="118">
        <v>0</v>
      </c>
      <c r="BK92" s="118">
        <v>0</v>
      </c>
      <c r="BL92" s="118">
        <v>0</v>
      </c>
      <c r="BM92" s="118">
        <v>0</v>
      </c>
      <c r="BN92" s="118">
        <v>0</v>
      </c>
      <c r="BO92" s="118">
        <v>0</v>
      </c>
      <c r="BP92" s="118">
        <v>0</v>
      </c>
      <c r="BQ92" s="118">
        <v>0</v>
      </c>
      <c r="BR92" s="118">
        <v>0</v>
      </c>
      <c r="BS92" s="118">
        <v>0</v>
      </c>
      <c r="BT92" s="122">
        <f t="shared" si="124"/>
        <v>0</v>
      </c>
      <c r="BU92" s="118">
        <v>0</v>
      </c>
      <c r="BV92" s="118">
        <v>0</v>
      </c>
      <c r="BW92" s="118">
        <v>0</v>
      </c>
      <c r="BX92" s="118">
        <v>0</v>
      </c>
      <c r="BY92" s="118">
        <v>0</v>
      </c>
      <c r="BZ92" s="118">
        <v>0</v>
      </c>
      <c r="CA92" s="118">
        <v>0</v>
      </c>
      <c r="CB92" s="118">
        <v>0</v>
      </c>
      <c r="CC92" s="118">
        <v>0</v>
      </c>
      <c r="CD92" s="118">
        <v>0</v>
      </c>
      <c r="CE92" s="118">
        <v>0</v>
      </c>
      <c r="CF92" s="118">
        <v>0</v>
      </c>
      <c r="CG92" s="118">
        <v>0</v>
      </c>
      <c r="CH92" s="122">
        <f t="shared" si="125"/>
        <v>0</v>
      </c>
    </row>
    <row r="93" spans="1:86" ht="12.25" hidden="1" customHeight="1" outlineLevel="1">
      <c r="A93" s="26">
        <v>4500.7489999999998</v>
      </c>
      <c r="B93" s="1" t="s">
        <v>221</v>
      </c>
      <c r="C93" s="118">
        <v>0</v>
      </c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22">
        <f t="shared" si="120"/>
        <v>0</v>
      </c>
      <c r="Q93" s="118">
        <v>0</v>
      </c>
      <c r="R93" s="118">
        <v>0</v>
      </c>
      <c r="S93" s="118">
        <v>0</v>
      </c>
      <c r="T93" s="118">
        <v>0</v>
      </c>
      <c r="U93" s="118">
        <v>0</v>
      </c>
      <c r="V93" s="118">
        <v>0</v>
      </c>
      <c r="W93" s="118">
        <v>0</v>
      </c>
      <c r="X93" s="118">
        <v>0</v>
      </c>
      <c r="Y93" s="118">
        <v>0</v>
      </c>
      <c r="Z93" s="118">
        <v>0</v>
      </c>
      <c r="AA93" s="118">
        <v>0</v>
      </c>
      <c r="AB93" s="118">
        <v>0</v>
      </c>
      <c r="AC93" s="118">
        <v>0</v>
      </c>
      <c r="AD93" s="122">
        <f t="shared" si="121"/>
        <v>0</v>
      </c>
      <c r="AE93" s="118">
        <v>0</v>
      </c>
      <c r="AF93" s="118">
        <v>0</v>
      </c>
      <c r="AG93" s="118">
        <v>0</v>
      </c>
      <c r="AH93" s="118">
        <v>0</v>
      </c>
      <c r="AI93" s="118">
        <v>0</v>
      </c>
      <c r="AJ93" s="118">
        <v>0</v>
      </c>
      <c r="AK93" s="118">
        <v>0</v>
      </c>
      <c r="AL93" s="118">
        <v>0</v>
      </c>
      <c r="AM93" s="118">
        <v>0</v>
      </c>
      <c r="AN93" s="118">
        <v>0</v>
      </c>
      <c r="AO93" s="118">
        <v>0</v>
      </c>
      <c r="AP93" s="118">
        <v>0</v>
      </c>
      <c r="AQ93" s="118">
        <v>0</v>
      </c>
      <c r="AR93" s="122">
        <f t="shared" si="122"/>
        <v>0</v>
      </c>
      <c r="AS93" s="118">
        <v>0</v>
      </c>
      <c r="AT93" s="118">
        <v>0</v>
      </c>
      <c r="AU93" s="118">
        <v>0</v>
      </c>
      <c r="AV93" s="118">
        <v>0</v>
      </c>
      <c r="AW93" s="118">
        <v>0</v>
      </c>
      <c r="AX93" s="118">
        <v>0</v>
      </c>
      <c r="AY93" s="118">
        <v>0</v>
      </c>
      <c r="AZ93" s="118">
        <v>0</v>
      </c>
      <c r="BA93" s="118">
        <v>0</v>
      </c>
      <c r="BB93" s="118">
        <v>0</v>
      </c>
      <c r="BC93" s="118">
        <v>0</v>
      </c>
      <c r="BD93" s="118">
        <v>0</v>
      </c>
      <c r="BE93" s="118">
        <v>0</v>
      </c>
      <c r="BF93" s="122">
        <f t="shared" si="123"/>
        <v>0</v>
      </c>
      <c r="BG93" s="118">
        <v>0</v>
      </c>
      <c r="BH93" s="118">
        <v>0</v>
      </c>
      <c r="BI93" s="118">
        <v>0</v>
      </c>
      <c r="BJ93" s="118">
        <v>0</v>
      </c>
      <c r="BK93" s="118">
        <v>0</v>
      </c>
      <c r="BL93" s="118">
        <v>0</v>
      </c>
      <c r="BM93" s="118">
        <v>0</v>
      </c>
      <c r="BN93" s="118">
        <v>0</v>
      </c>
      <c r="BO93" s="118">
        <v>0</v>
      </c>
      <c r="BP93" s="118">
        <v>0</v>
      </c>
      <c r="BQ93" s="118">
        <v>0</v>
      </c>
      <c r="BR93" s="118">
        <v>0</v>
      </c>
      <c r="BS93" s="118">
        <v>0</v>
      </c>
      <c r="BT93" s="122">
        <f t="shared" si="124"/>
        <v>0</v>
      </c>
      <c r="BU93" s="118">
        <v>0</v>
      </c>
      <c r="BV93" s="118">
        <v>0</v>
      </c>
      <c r="BW93" s="118">
        <v>0</v>
      </c>
      <c r="BX93" s="118">
        <v>0</v>
      </c>
      <c r="BY93" s="118">
        <v>0</v>
      </c>
      <c r="BZ93" s="118">
        <v>0</v>
      </c>
      <c r="CA93" s="118">
        <v>0</v>
      </c>
      <c r="CB93" s="118">
        <v>0</v>
      </c>
      <c r="CC93" s="118">
        <v>0</v>
      </c>
      <c r="CD93" s="118">
        <v>0</v>
      </c>
      <c r="CE93" s="118">
        <v>0</v>
      </c>
      <c r="CF93" s="118">
        <v>0</v>
      </c>
      <c r="CG93" s="118">
        <v>0</v>
      </c>
      <c r="CH93" s="122">
        <f t="shared" si="125"/>
        <v>0</v>
      </c>
    </row>
    <row r="94" spans="1:86" ht="12.25" hidden="1" customHeight="1" outlineLevel="1">
      <c r="A94" s="26">
        <v>4500.7569999999996</v>
      </c>
      <c r="B94" s="1" t="s">
        <v>222</v>
      </c>
      <c r="C94" s="118">
        <v>0</v>
      </c>
      <c r="D94" s="118">
        <v>0</v>
      </c>
      <c r="E94" s="118">
        <v>0</v>
      </c>
      <c r="F94" s="118">
        <v>0</v>
      </c>
      <c r="G94" s="118">
        <v>0</v>
      </c>
      <c r="H94" s="118">
        <v>0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  <c r="N94" s="118">
        <v>0</v>
      </c>
      <c r="O94" s="118">
        <v>0</v>
      </c>
      <c r="P94" s="122">
        <f t="shared" si="120"/>
        <v>0</v>
      </c>
      <c r="Q94" s="118">
        <v>0</v>
      </c>
      <c r="R94" s="118">
        <v>0</v>
      </c>
      <c r="S94" s="118">
        <v>0</v>
      </c>
      <c r="T94" s="118">
        <v>0</v>
      </c>
      <c r="U94" s="118">
        <v>0</v>
      </c>
      <c r="V94" s="118">
        <v>0</v>
      </c>
      <c r="W94" s="118">
        <v>0</v>
      </c>
      <c r="X94" s="118">
        <v>0</v>
      </c>
      <c r="Y94" s="118">
        <v>0</v>
      </c>
      <c r="Z94" s="118">
        <v>0</v>
      </c>
      <c r="AA94" s="118">
        <v>0</v>
      </c>
      <c r="AB94" s="118">
        <v>0</v>
      </c>
      <c r="AC94" s="118">
        <v>0</v>
      </c>
      <c r="AD94" s="122">
        <f t="shared" si="121"/>
        <v>0</v>
      </c>
      <c r="AE94" s="118">
        <v>0</v>
      </c>
      <c r="AF94" s="118">
        <v>0</v>
      </c>
      <c r="AG94" s="118">
        <v>0</v>
      </c>
      <c r="AH94" s="118">
        <v>0</v>
      </c>
      <c r="AI94" s="118">
        <v>0</v>
      </c>
      <c r="AJ94" s="118">
        <v>0</v>
      </c>
      <c r="AK94" s="118">
        <v>0</v>
      </c>
      <c r="AL94" s="118">
        <v>0</v>
      </c>
      <c r="AM94" s="118">
        <v>0</v>
      </c>
      <c r="AN94" s="118">
        <v>0</v>
      </c>
      <c r="AO94" s="118">
        <v>0</v>
      </c>
      <c r="AP94" s="118">
        <v>0</v>
      </c>
      <c r="AQ94" s="118">
        <v>0</v>
      </c>
      <c r="AR94" s="122">
        <f t="shared" si="122"/>
        <v>0</v>
      </c>
      <c r="AS94" s="118">
        <v>0</v>
      </c>
      <c r="AT94" s="118">
        <v>0</v>
      </c>
      <c r="AU94" s="118">
        <v>0</v>
      </c>
      <c r="AV94" s="118">
        <v>0</v>
      </c>
      <c r="AW94" s="118">
        <v>0</v>
      </c>
      <c r="AX94" s="118">
        <v>0</v>
      </c>
      <c r="AY94" s="118">
        <v>0</v>
      </c>
      <c r="AZ94" s="118">
        <v>0</v>
      </c>
      <c r="BA94" s="118">
        <v>0</v>
      </c>
      <c r="BB94" s="118">
        <v>0</v>
      </c>
      <c r="BC94" s="118">
        <v>0</v>
      </c>
      <c r="BD94" s="118">
        <v>0</v>
      </c>
      <c r="BE94" s="118">
        <v>0</v>
      </c>
      <c r="BF94" s="122">
        <f t="shared" si="123"/>
        <v>0</v>
      </c>
      <c r="BG94" s="118">
        <v>0</v>
      </c>
      <c r="BH94" s="118">
        <v>0</v>
      </c>
      <c r="BI94" s="118">
        <v>0</v>
      </c>
      <c r="BJ94" s="118">
        <v>0</v>
      </c>
      <c r="BK94" s="118">
        <v>0</v>
      </c>
      <c r="BL94" s="118">
        <v>0</v>
      </c>
      <c r="BM94" s="118">
        <v>0</v>
      </c>
      <c r="BN94" s="118">
        <v>0</v>
      </c>
      <c r="BO94" s="118">
        <v>0</v>
      </c>
      <c r="BP94" s="118">
        <v>0</v>
      </c>
      <c r="BQ94" s="118">
        <v>0</v>
      </c>
      <c r="BR94" s="118">
        <v>0</v>
      </c>
      <c r="BS94" s="118">
        <v>0</v>
      </c>
      <c r="BT94" s="122">
        <f t="shared" si="124"/>
        <v>0</v>
      </c>
      <c r="BU94" s="118">
        <v>0</v>
      </c>
      <c r="BV94" s="118">
        <v>0</v>
      </c>
      <c r="BW94" s="118">
        <v>0</v>
      </c>
      <c r="BX94" s="118">
        <v>0</v>
      </c>
      <c r="BY94" s="118">
        <v>0</v>
      </c>
      <c r="BZ94" s="118">
        <v>0</v>
      </c>
      <c r="CA94" s="118">
        <v>0</v>
      </c>
      <c r="CB94" s="118">
        <v>0</v>
      </c>
      <c r="CC94" s="118">
        <v>0</v>
      </c>
      <c r="CD94" s="118">
        <v>0</v>
      </c>
      <c r="CE94" s="118">
        <v>0</v>
      </c>
      <c r="CF94" s="118">
        <v>0</v>
      </c>
      <c r="CG94" s="118">
        <v>0</v>
      </c>
      <c r="CH94" s="122">
        <f t="shared" si="125"/>
        <v>0</v>
      </c>
    </row>
    <row r="95" spans="1:86" ht="12.25" hidden="1" customHeight="1" outlineLevel="1">
      <c r="A95" s="26">
        <v>4500.78</v>
      </c>
      <c r="B95" s="1" t="s">
        <v>223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22">
        <f t="shared" si="120"/>
        <v>0</v>
      </c>
      <c r="Q95" s="118">
        <v>0</v>
      </c>
      <c r="R95" s="118">
        <v>0</v>
      </c>
      <c r="S95" s="118">
        <v>0</v>
      </c>
      <c r="T95" s="118">
        <v>0</v>
      </c>
      <c r="U95" s="118">
        <v>0</v>
      </c>
      <c r="V95" s="118">
        <v>0</v>
      </c>
      <c r="W95" s="118">
        <v>0</v>
      </c>
      <c r="X95" s="118">
        <v>0</v>
      </c>
      <c r="Y95" s="118">
        <v>0</v>
      </c>
      <c r="Z95" s="118">
        <v>0</v>
      </c>
      <c r="AA95" s="118">
        <v>0</v>
      </c>
      <c r="AB95" s="118">
        <v>0</v>
      </c>
      <c r="AC95" s="118">
        <v>0</v>
      </c>
      <c r="AD95" s="122">
        <f t="shared" si="121"/>
        <v>0</v>
      </c>
      <c r="AE95" s="118">
        <v>0</v>
      </c>
      <c r="AF95" s="118">
        <v>0</v>
      </c>
      <c r="AG95" s="118">
        <v>0</v>
      </c>
      <c r="AH95" s="118">
        <v>0</v>
      </c>
      <c r="AI95" s="118">
        <v>0</v>
      </c>
      <c r="AJ95" s="118">
        <v>0</v>
      </c>
      <c r="AK95" s="118">
        <v>0</v>
      </c>
      <c r="AL95" s="118">
        <v>0</v>
      </c>
      <c r="AM95" s="118">
        <v>0</v>
      </c>
      <c r="AN95" s="118">
        <v>0</v>
      </c>
      <c r="AO95" s="118">
        <v>0</v>
      </c>
      <c r="AP95" s="118">
        <v>0</v>
      </c>
      <c r="AQ95" s="118">
        <v>0</v>
      </c>
      <c r="AR95" s="122">
        <f t="shared" si="122"/>
        <v>0</v>
      </c>
      <c r="AS95" s="118">
        <v>0</v>
      </c>
      <c r="AT95" s="118">
        <v>0</v>
      </c>
      <c r="AU95" s="118">
        <v>0</v>
      </c>
      <c r="AV95" s="118">
        <v>0</v>
      </c>
      <c r="AW95" s="118">
        <v>0</v>
      </c>
      <c r="AX95" s="118">
        <v>0</v>
      </c>
      <c r="AY95" s="118">
        <v>0</v>
      </c>
      <c r="AZ95" s="118">
        <v>0</v>
      </c>
      <c r="BA95" s="118">
        <v>0</v>
      </c>
      <c r="BB95" s="118">
        <v>0</v>
      </c>
      <c r="BC95" s="118">
        <v>0</v>
      </c>
      <c r="BD95" s="118">
        <v>0</v>
      </c>
      <c r="BE95" s="118">
        <v>0</v>
      </c>
      <c r="BF95" s="122">
        <f t="shared" si="123"/>
        <v>0</v>
      </c>
      <c r="BG95" s="118">
        <v>0</v>
      </c>
      <c r="BH95" s="118">
        <v>0</v>
      </c>
      <c r="BI95" s="118">
        <v>0</v>
      </c>
      <c r="BJ95" s="118">
        <v>0</v>
      </c>
      <c r="BK95" s="118">
        <v>0</v>
      </c>
      <c r="BL95" s="118">
        <v>0</v>
      </c>
      <c r="BM95" s="118">
        <v>0</v>
      </c>
      <c r="BN95" s="118">
        <v>0</v>
      </c>
      <c r="BO95" s="118">
        <v>0</v>
      </c>
      <c r="BP95" s="118">
        <v>0</v>
      </c>
      <c r="BQ95" s="118">
        <v>0</v>
      </c>
      <c r="BR95" s="118">
        <v>0</v>
      </c>
      <c r="BS95" s="118">
        <v>0</v>
      </c>
      <c r="BT95" s="122">
        <f t="shared" si="124"/>
        <v>0</v>
      </c>
      <c r="BU95" s="118">
        <v>0</v>
      </c>
      <c r="BV95" s="118">
        <v>0</v>
      </c>
      <c r="BW95" s="118">
        <v>0</v>
      </c>
      <c r="BX95" s="118">
        <v>0</v>
      </c>
      <c r="BY95" s="118">
        <v>0</v>
      </c>
      <c r="BZ95" s="118">
        <v>0</v>
      </c>
      <c r="CA95" s="118">
        <v>0</v>
      </c>
      <c r="CB95" s="118">
        <v>0</v>
      </c>
      <c r="CC95" s="118">
        <v>0</v>
      </c>
      <c r="CD95" s="118">
        <v>0</v>
      </c>
      <c r="CE95" s="118">
        <v>0</v>
      </c>
      <c r="CF95" s="118">
        <v>0</v>
      </c>
      <c r="CG95" s="118">
        <v>0</v>
      </c>
      <c r="CH95" s="122">
        <f t="shared" si="125"/>
        <v>0</v>
      </c>
    </row>
    <row r="96" spans="1:86" ht="12.25" hidden="1" customHeight="1" outlineLevel="1">
      <c r="A96" s="26">
        <v>4500.8019999999997</v>
      </c>
      <c r="B96" s="1" t="s">
        <v>224</v>
      </c>
      <c r="C96" s="118">
        <v>0</v>
      </c>
      <c r="D96" s="118">
        <v>0</v>
      </c>
      <c r="E96" s="118">
        <v>0</v>
      </c>
      <c r="F96" s="118">
        <v>0</v>
      </c>
      <c r="G96" s="118">
        <v>0</v>
      </c>
      <c r="H96" s="118">
        <v>0</v>
      </c>
      <c r="I96" s="118">
        <v>0</v>
      </c>
      <c r="J96" s="118">
        <v>0</v>
      </c>
      <c r="K96" s="118">
        <v>0</v>
      </c>
      <c r="L96" s="118">
        <v>0</v>
      </c>
      <c r="M96" s="118">
        <v>0</v>
      </c>
      <c r="N96" s="118">
        <v>0</v>
      </c>
      <c r="O96" s="118">
        <v>0</v>
      </c>
      <c r="P96" s="122">
        <f t="shared" si="120"/>
        <v>0</v>
      </c>
      <c r="Q96" s="118">
        <v>0</v>
      </c>
      <c r="R96" s="118">
        <v>0</v>
      </c>
      <c r="S96" s="118">
        <v>0</v>
      </c>
      <c r="T96" s="118">
        <v>0</v>
      </c>
      <c r="U96" s="118">
        <v>11360</v>
      </c>
      <c r="V96" s="118">
        <v>11360</v>
      </c>
      <c r="W96" s="118">
        <v>11360</v>
      </c>
      <c r="X96" s="118">
        <v>11360</v>
      </c>
      <c r="Y96" s="118">
        <v>11360</v>
      </c>
      <c r="Z96" s="118">
        <v>11360</v>
      </c>
      <c r="AA96" s="118">
        <v>11360</v>
      </c>
      <c r="AB96" s="118">
        <v>11360</v>
      </c>
      <c r="AC96" s="118">
        <v>113600</v>
      </c>
      <c r="AD96" s="122">
        <f t="shared" si="121"/>
        <v>22720</v>
      </c>
      <c r="AE96" s="118">
        <v>0</v>
      </c>
      <c r="AF96" s="118">
        <v>0</v>
      </c>
      <c r="AG96" s="118">
        <v>0</v>
      </c>
      <c r="AH96" s="118">
        <v>0</v>
      </c>
      <c r="AI96" s="118">
        <v>17750</v>
      </c>
      <c r="AJ96" s="118">
        <v>17750</v>
      </c>
      <c r="AK96" s="118">
        <v>17750</v>
      </c>
      <c r="AL96" s="118">
        <v>17750</v>
      </c>
      <c r="AM96" s="118">
        <v>17750</v>
      </c>
      <c r="AN96" s="118">
        <v>17750</v>
      </c>
      <c r="AO96" s="118">
        <v>17750</v>
      </c>
      <c r="AP96" s="118">
        <v>17750</v>
      </c>
      <c r="AQ96" s="118">
        <v>177500</v>
      </c>
      <c r="AR96" s="122">
        <f t="shared" si="122"/>
        <v>35500</v>
      </c>
      <c r="AS96" s="118">
        <v>0</v>
      </c>
      <c r="AT96" s="118">
        <v>0</v>
      </c>
      <c r="AU96" s="118">
        <v>0</v>
      </c>
      <c r="AV96" s="118">
        <v>0</v>
      </c>
      <c r="AW96" s="118">
        <v>23075</v>
      </c>
      <c r="AX96" s="118">
        <v>23075</v>
      </c>
      <c r="AY96" s="118">
        <v>23075</v>
      </c>
      <c r="AZ96" s="118">
        <v>23075</v>
      </c>
      <c r="BA96" s="118">
        <v>23075</v>
      </c>
      <c r="BB96" s="118">
        <v>23075</v>
      </c>
      <c r="BC96" s="118">
        <v>23075</v>
      </c>
      <c r="BD96" s="118">
        <v>23075</v>
      </c>
      <c r="BE96" s="118">
        <v>230750</v>
      </c>
      <c r="BF96" s="122">
        <f t="shared" si="123"/>
        <v>46150</v>
      </c>
      <c r="BG96" s="118">
        <v>0</v>
      </c>
      <c r="BH96" s="118">
        <v>0</v>
      </c>
      <c r="BI96" s="118">
        <v>0</v>
      </c>
      <c r="BJ96" s="118">
        <v>0</v>
      </c>
      <c r="BK96" s="118">
        <v>30175</v>
      </c>
      <c r="BL96" s="118">
        <v>30175</v>
      </c>
      <c r="BM96" s="118">
        <v>30175</v>
      </c>
      <c r="BN96" s="118">
        <v>30175</v>
      </c>
      <c r="BO96" s="118">
        <v>30175</v>
      </c>
      <c r="BP96" s="118">
        <v>30175</v>
      </c>
      <c r="BQ96" s="118">
        <v>30175</v>
      </c>
      <c r="BR96" s="118">
        <v>30175</v>
      </c>
      <c r="BS96" s="118">
        <v>301750</v>
      </c>
      <c r="BT96" s="122">
        <f t="shared" si="124"/>
        <v>60350</v>
      </c>
      <c r="BU96" s="118">
        <v>0</v>
      </c>
      <c r="BV96" s="118">
        <v>0</v>
      </c>
      <c r="BW96" s="118">
        <v>0</v>
      </c>
      <c r="BX96" s="118">
        <v>0</v>
      </c>
      <c r="BY96" s="118">
        <v>35500</v>
      </c>
      <c r="BZ96" s="118">
        <v>35500</v>
      </c>
      <c r="CA96" s="118">
        <v>35500</v>
      </c>
      <c r="CB96" s="118">
        <v>35500</v>
      </c>
      <c r="CC96" s="118">
        <v>35500</v>
      </c>
      <c r="CD96" s="118">
        <v>35500</v>
      </c>
      <c r="CE96" s="118">
        <v>35500</v>
      </c>
      <c r="CF96" s="118">
        <v>35500</v>
      </c>
      <c r="CG96" s="118">
        <v>355000</v>
      </c>
      <c r="CH96" s="122">
        <f t="shared" si="125"/>
        <v>71000</v>
      </c>
    </row>
    <row r="97" spans="1:86" ht="12.25" hidden="1" customHeight="1" outlineLevel="1">
      <c r="A97" s="26">
        <v>4500.808</v>
      </c>
      <c r="B97" s="1" t="s">
        <v>225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  <c r="N97" s="118">
        <v>0</v>
      </c>
      <c r="O97" s="118">
        <v>0</v>
      </c>
      <c r="P97" s="122">
        <f t="shared" si="120"/>
        <v>0</v>
      </c>
      <c r="Q97" s="118">
        <v>0</v>
      </c>
      <c r="R97" s="118">
        <v>0</v>
      </c>
      <c r="S97" s="118">
        <v>0</v>
      </c>
      <c r="T97" s="118">
        <v>0</v>
      </c>
      <c r="U97" s="118">
        <v>0</v>
      </c>
      <c r="V97" s="118">
        <v>0</v>
      </c>
      <c r="W97" s="118">
        <v>0</v>
      </c>
      <c r="X97" s="118">
        <v>0</v>
      </c>
      <c r="Y97" s="118">
        <v>0</v>
      </c>
      <c r="Z97" s="118">
        <v>0</v>
      </c>
      <c r="AA97" s="118">
        <v>0</v>
      </c>
      <c r="AB97" s="118">
        <v>0</v>
      </c>
      <c r="AC97" s="118">
        <v>0</v>
      </c>
      <c r="AD97" s="122">
        <f t="shared" si="121"/>
        <v>0</v>
      </c>
      <c r="AE97" s="118">
        <v>0</v>
      </c>
      <c r="AF97" s="118">
        <v>0</v>
      </c>
      <c r="AG97" s="118">
        <v>0</v>
      </c>
      <c r="AH97" s="118">
        <v>0</v>
      </c>
      <c r="AI97" s="118">
        <v>0</v>
      </c>
      <c r="AJ97" s="118">
        <v>0</v>
      </c>
      <c r="AK97" s="118">
        <v>0</v>
      </c>
      <c r="AL97" s="118">
        <v>0</v>
      </c>
      <c r="AM97" s="118">
        <v>0</v>
      </c>
      <c r="AN97" s="118">
        <v>0</v>
      </c>
      <c r="AO97" s="118">
        <v>0</v>
      </c>
      <c r="AP97" s="118">
        <v>0</v>
      </c>
      <c r="AQ97" s="118">
        <v>0</v>
      </c>
      <c r="AR97" s="122">
        <f t="shared" si="122"/>
        <v>0</v>
      </c>
      <c r="AS97" s="118">
        <v>0</v>
      </c>
      <c r="AT97" s="118">
        <v>0</v>
      </c>
      <c r="AU97" s="118">
        <v>0</v>
      </c>
      <c r="AV97" s="118">
        <v>0</v>
      </c>
      <c r="AW97" s="118">
        <v>0</v>
      </c>
      <c r="AX97" s="118">
        <v>0</v>
      </c>
      <c r="AY97" s="118">
        <v>0</v>
      </c>
      <c r="AZ97" s="118">
        <v>0</v>
      </c>
      <c r="BA97" s="118">
        <v>0</v>
      </c>
      <c r="BB97" s="118">
        <v>0</v>
      </c>
      <c r="BC97" s="118">
        <v>0</v>
      </c>
      <c r="BD97" s="118">
        <v>0</v>
      </c>
      <c r="BE97" s="118">
        <v>0</v>
      </c>
      <c r="BF97" s="122">
        <f t="shared" si="123"/>
        <v>0</v>
      </c>
      <c r="BG97" s="118">
        <v>0</v>
      </c>
      <c r="BH97" s="118">
        <v>0</v>
      </c>
      <c r="BI97" s="118">
        <v>0</v>
      </c>
      <c r="BJ97" s="118">
        <v>0</v>
      </c>
      <c r="BK97" s="118">
        <v>0</v>
      </c>
      <c r="BL97" s="118">
        <v>0</v>
      </c>
      <c r="BM97" s="118">
        <v>0</v>
      </c>
      <c r="BN97" s="118">
        <v>0</v>
      </c>
      <c r="BO97" s="118">
        <v>0</v>
      </c>
      <c r="BP97" s="118">
        <v>0</v>
      </c>
      <c r="BQ97" s="118">
        <v>0</v>
      </c>
      <c r="BR97" s="118">
        <v>0</v>
      </c>
      <c r="BS97" s="118">
        <v>0</v>
      </c>
      <c r="BT97" s="122">
        <f t="shared" si="124"/>
        <v>0</v>
      </c>
      <c r="BU97" s="118">
        <v>0</v>
      </c>
      <c r="BV97" s="118">
        <v>0</v>
      </c>
      <c r="BW97" s="118">
        <v>0</v>
      </c>
      <c r="BX97" s="118">
        <v>0</v>
      </c>
      <c r="BY97" s="118">
        <v>0</v>
      </c>
      <c r="BZ97" s="118">
        <v>0</v>
      </c>
      <c r="CA97" s="118">
        <v>0</v>
      </c>
      <c r="CB97" s="118">
        <v>0</v>
      </c>
      <c r="CC97" s="118">
        <v>0</v>
      </c>
      <c r="CD97" s="118">
        <v>0</v>
      </c>
      <c r="CE97" s="118">
        <v>0</v>
      </c>
      <c r="CF97" s="118">
        <v>0</v>
      </c>
      <c r="CG97" s="118">
        <v>0</v>
      </c>
      <c r="CH97" s="122">
        <f t="shared" si="125"/>
        <v>0</v>
      </c>
    </row>
    <row r="98" spans="1:86" ht="12.25" hidden="1" customHeight="1" outlineLevel="1">
      <c r="A98" s="26">
        <v>4500.8109999999997</v>
      </c>
      <c r="B98" s="1" t="s">
        <v>226</v>
      </c>
      <c r="C98" s="118">
        <v>0</v>
      </c>
      <c r="D98" s="118">
        <v>0</v>
      </c>
      <c r="E98" s="118">
        <v>0</v>
      </c>
      <c r="F98" s="118">
        <v>0</v>
      </c>
      <c r="G98" s="118">
        <v>0</v>
      </c>
      <c r="H98" s="118">
        <v>0</v>
      </c>
      <c r="I98" s="118">
        <v>0</v>
      </c>
      <c r="J98" s="118">
        <v>0</v>
      </c>
      <c r="K98" s="118">
        <v>0</v>
      </c>
      <c r="L98" s="118">
        <v>0</v>
      </c>
      <c r="M98" s="118">
        <v>0</v>
      </c>
      <c r="N98" s="118">
        <v>0</v>
      </c>
      <c r="O98" s="118">
        <v>0</v>
      </c>
      <c r="P98" s="122">
        <f t="shared" si="120"/>
        <v>0</v>
      </c>
      <c r="Q98" s="118">
        <v>0</v>
      </c>
      <c r="R98" s="118">
        <v>0</v>
      </c>
      <c r="S98" s="118">
        <v>0</v>
      </c>
      <c r="T98" s="118">
        <v>0</v>
      </c>
      <c r="U98" s="118">
        <v>0</v>
      </c>
      <c r="V98" s="118">
        <v>0</v>
      </c>
      <c r="W98" s="118">
        <v>0</v>
      </c>
      <c r="X98" s="118">
        <v>0</v>
      </c>
      <c r="Y98" s="118">
        <v>0</v>
      </c>
      <c r="Z98" s="118">
        <v>0</v>
      </c>
      <c r="AA98" s="118">
        <v>0</v>
      </c>
      <c r="AB98" s="118">
        <v>0</v>
      </c>
      <c r="AC98" s="118">
        <v>0</v>
      </c>
      <c r="AD98" s="122">
        <f t="shared" si="121"/>
        <v>0</v>
      </c>
      <c r="AE98" s="118">
        <v>0</v>
      </c>
      <c r="AF98" s="118">
        <v>0</v>
      </c>
      <c r="AG98" s="118">
        <v>0</v>
      </c>
      <c r="AH98" s="118">
        <v>0</v>
      </c>
      <c r="AI98" s="118">
        <v>0</v>
      </c>
      <c r="AJ98" s="118">
        <v>0</v>
      </c>
      <c r="AK98" s="118">
        <v>0</v>
      </c>
      <c r="AL98" s="118">
        <v>0</v>
      </c>
      <c r="AM98" s="118">
        <v>0</v>
      </c>
      <c r="AN98" s="118">
        <v>0</v>
      </c>
      <c r="AO98" s="118">
        <v>0</v>
      </c>
      <c r="AP98" s="118">
        <v>0</v>
      </c>
      <c r="AQ98" s="118">
        <v>0</v>
      </c>
      <c r="AR98" s="122">
        <f t="shared" si="122"/>
        <v>0</v>
      </c>
      <c r="AS98" s="118">
        <v>0</v>
      </c>
      <c r="AT98" s="118">
        <v>0</v>
      </c>
      <c r="AU98" s="118">
        <v>0</v>
      </c>
      <c r="AV98" s="118">
        <v>0</v>
      </c>
      <c r="AW98" s="118">
        <v>0</v>
      </c>
      <c r="AX98" s="118">
        <v>0</v>
      </c>
      <c r="AY98" s="118">
        <v>0</v>
      </c>
      <c r="AZ98" s="118">
        <v>0</v>
      </c>
      <c r="BA98" s="118">
        <v>0</v>
      </c>
      <c r="BB98" s="118">
        <v>0</v>
      </c>
      <c r="BC98" s="118">
        <v>0</v>
      </c>
      <c r="BD98" s="118">
        <v>0</v>
      </c>
      <c r="BE98" s="118">
        <v>0</v>
      </c>
      <c r="BF98" s="122">
        <f t="shared" si="123"/>
        <v>0</v>
      </c>
      <c r="BG98" s="118">
        <v>0</v>
      </c>
      <c r="BH98" s="118">
        <v>0</v>
      </c>
      <c r="BI98" s="118">
        <v>0</v>
      </c>
      <c r="BJ98" s="118">
        <v>0</v>
      </c>
      <c r="BK98" s="118">
        <v>0</v>
      </c>
      <c r="BL98" s="118">
        <v>0</v>
      </c>
      <c r="BM98" s="118">
        <v>0</v>
      </c>
      <c r="BN98" s="118">
        <v>0</v>
      </c>
      <c r="BO98" s="118">
        <v>0</v>
      </c>
      <c r="BP98" s="118">
        <v>0</v>
      </c>
      <c r="BQ98" s="118">
        <v>0</v>
      </c>
      <c r="BR98" s="118">
        <v>0</v>
      </c>
      <c r="BS98" s="118">
        <v>0</v>
      </c>
      <c r="BT98" s="122">
        <f t="shared" si="124"/>
        <v>0</v>
      </c>
      <c r="BU98" s="118">
        <v>0</v>
      </c>
      <c r="BV98" s="118">
        <v>0</v>
      </c>
      <c r="BW98" s="118">
        <v>0</v>
      </c>
      <c r="BX98" s="118">
        <v>0</v>
      </c>
      <c r="BY98" s="118">
        <v>0</v>
      </c>
      <c r="BZ98" s="118">
        <v>0</v>
      </c>
      <c r="CA98" s="118">
        <v>0</v>
      </c>
      <c r="CB98" s="118">
        <v>0</v>
      </c>
      <c r="CC98" s="118">
        <v>0</v>
      </c>
      <c r="CD98" s="118">
        <v>0</v>
      </c>
      <c r="CE98" s="118">
        <v>0</v>
      </c>
      <c r="CF98" s="118">
        <v>0</v>
      </c>
      <c r="CG98" s="118">
        <v>0</v>
      </c>
      <c r="CH98" s="122">
        <f t="shared" si="125"/>
        <v>0</v>
      </c>
    </row>
    <row r="99" spans="1:86" ht="12.25" hidden="1" customHeight="1" outlineLevel="1">
      <c r="A99" s="26">
        <v>4500.87</v>
      </c>
      <c r="B99" s="1" t="s">
        <v>227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22">
        <f t="shared" si="120"/>
        <v>0</v>
      </c>
      <c r="Q99" s="118">
        <v>0</v>
      </c>
      <c r="R99" s="118">
        <v>0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0</v>
      </c>
      <c r="AA99" s="118">
        <v>0</v>
      </c>
      <c r="AB99" s="118">
        <v>0</v>
      </c>
      <c r="AC99" s="118">
        <v>0</v>
      </c>
      <c r="AD99" s="122">
        <f t="shared" si="121"/>
        <v>0</v>
      </c>
      <c r="AE99" s="118">
        <v>0</v>
      </c>
      <c r="AF99" s="118">
        <v>0</v>
      </c>
      <c r="AG99" s="118">
        <v>0</v>
      </c>
      <c r="AH99" s="118">
        <v>0</v>
      </c>
      <c r="AI99" s="118">
        <v>0</v>
      </c>
      <c r="AJ99" s="118">
        <v>0</v>
      </c>
      <c r="AK99" s="118">
        <v>0</v>
      </c>
      <c r="AL99" s="118">
        <v>0</v>
      </c>
      <c r="AM99" s="118">
        <v>0</v>
      </c>
      <c r="AN99" s="118">
        <v>0</v>
      </c>
      <c r="AO99" s="118">
        <v>0</v>
      </c>
      <c r="AP99" s="118">
        <v>0</v>
      </c>
      <c r="AQ99" s="118">
        <v>0</v>
      </c>
      <c r="AR99" s="122">
        <f t="shared" si="122"/>
        <v>0</v>
      </c>
      <c r="AS99" s="118">
        <v>0</v>
      </c>
      <c r="AT99" s="118">
        <v>0</v>
      </c>
      <c r="AU99" s="118">
        <v>0</v>
      </c>
      <c r="AV99" s="118">
        <v>0</v>
      </c>
      <c r="AW99" s="118">
        <v>0</v>
      </c>
      <c r="AX99" s="118">
        <v>0</v>
      </c>
      <c r="AY99" s="118">
        <v>0</v>
      </c>
      <c r="AZ99" s="118">
        <v>0</v>
      </c>
      <c r="BA99" s="118">
        <v>0</v>
      </c>
      <c r="BB99" s="118">
        <v>0</v>
      </c>
      <c r="BC99" s="118">
        <v>0</v>
      </c>
      <c r="BD99" s="118">
        <v>0</v>
      </c>
      <c r="BE99" s="118">
        <v>0</v>
      </c>
      <c r="BF99" s="122">
        <f t="shared" si="123"/>
        <v>0</v>
      </c>
      <c r="BG99" s="118">
        <v>0</v>
      </c>
      <c r="BH99" s="118">
        <v>0</v>
      </c>
      <c r="BI99" s="118">
        <v>0</v>
      </c>
      <c r="BJ99" s="118">
        <v>0</v>
      </c>
      <c r="BK99" s="118">
        <v>0</v>
      </c>
      <c r="BL99" s="118">
        <v>0</v>
      </c>
      <c r="BM99" s="118">
        <v>0</v>
      </c>
      <c r="BN99" s="118">
        <v>0</v>
      </c>
      <c r="BO99" s="118">
        <v>0</v>
      </c>
      <c r="BP99" s="118">
        <v>0</v>
      </c>
      <c r="BQ99" s="118">
        <v>0</v>
      </c>
      <c r="BR99" s="118">
        <v>0</v>
      </c>
      <c r="BS99" s="118">
        <v>0</v>
      </c>
      <c r="BT99" s="122">
        <f t="shared" si="124"/>
        <v>0</v>
      </c>
      <c r="BU99" s="118">
        <v>0</v>
      </c>
      <c r="BV99" s="118">
        <v>0</v>
      </c>
      <c r="BW99" s="118">
        <v>0</v>
      </c>
      <c r="BX99" s="118">
        <v>0</v>
      </c>
      <c r="BY99" s="118">
        <v>0</v>
      </c>
      <c r="BZ99" s="118">
        <v>0</v>
      </c>
      <c r="CA99" s="118">
        <v>0</v>
      </c>
      <c r="CB99" s="118">
        <v>0</v>
      </c>
      <c r="CC99" s="118">
        <v>0</v>
      </c>
      <c r="CD99" s="118">
        <v>0</v>
      </c>
      <c r="CE99" s="118">
        <v>0</v>
      </c>
      <c r="CF99" s="118">
        <v>0</v>
      </c>
      <c r="CG99" s="118">
        <v>0</v>
      </c>
      <c r="CH99" s="122">
        <f t="shared" si="125"/>
        <v>0</v>
      </c>
    </row>
    <row r="100" spans="1:86" ht="12.25" hidden="1" customHeight="1" outlineLevel="1">
      <c r="A100" s="26">
        <v>4500.9129999999996</v>
      </c>
      <c r="C100" s="118">
        <v>0</v>
      </c>
      <c r="D100" s="118">
        <v>0</v>
      </c>
      <c r="E100" s="118">
        <v>0</v>
      </c>
      <c r="F100" s="118">
        <v>0</v>
      </c>
      <c r="G100" s="118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  <c r="N100" s="118">
        <v>0</v>
      </c>
      <c r="O100" s="118">
        <v>0</v>
      </c>
      <c r="P100" s="122">
        <f t="shared" si="120"/>
        <v>0</v>
      </c>
      <c r="Q100" s="118">
        <v>0</v>
      </c>
      <c r="R100" s="118">
        <v>0</v>
      </c>
      <c r="S100" s="118">
        <v>0</v>
      </c>
      <c r="T100" s="118">
        <v>0</v>
      </c>
      <c r="U100" s="118">
        <v>0</v>
      </c>
      <c r="V100" s="118">
        <v>0</v>
      </c>
      <c r="W100" s="118">
        <v>0</v>
      </c>
      <c r="X100" s="118">
        <v>0</v>
      </c>
      <c r="Y100" s="118">
        <v>0</v>
      </c>
      <c r="Z100" s="118">
        <v>0</v>
      </c>
      <c r="AA100" s="118">
        <v>0</v>
      </c>
      <c r="AB100" s="118">
        <v>0</v>
      </c>
      <c r="AC100" s="118">
        <v>0</v>
      </c>
      <c r="AD100" s="122">
        <f t="shared" si="121"/>
        <v>0</v>
      </c>
      <c r="AE100" s="118">
        <v>0</v>
      </c>
      <c r="AF100" s="118">
        <v>0</v>
      </c>
      <c r="AG100" s="118">
        <v>0</v>
      </c>
      <c r="AH100" s="118">
        <v>0</v>
      </c>
      <c r="AI100" s="118">
        <v>0</v>
      </c>
      <c r="AJ100" s="118">
        <v>0</v>
      </c>
      <c r="AK100" s="118">
        <v>0</v>
      </c>
      <c r="AL100" s="118">
        <v>0</v>
      </c>
      <c r="AM100" s="118">
        <v>0</v>
      </c>
      <c r="AN100" s="118">
        <v>0</v>
      </c>
      <c r="AO100" s="118">
        <v>0</v>
      </c>
      <c r="AP100" s="118">
        <v>0</v>
      </c>
      <c r="AQ100" s="118">
        <v>0</v>
      </c>
      <c r="AR100" s="122">
        <f t="shared" si="122"/>
        <v>0</v>
      </c>
      <c r="AS100" s="118">
        <v>0</v>
      </c>
      <c r="AT100" s="118">
        <v>0</v>
      </c>
      <c r="AU100" s="118">
        <v>0</v>
      </c>
      <c r="AV100" s="118">
        <v>0</v>
      </c>
      <c r="AW100" s="118">
        <v>0</v>
      </c>
      <c r="AX100" s="118">
        <v>0</v>
      </c>
      <c r="AY100" s="118">
        <v>0</v>
      </c>
      <c r="AZ100" s="118">
        <v>0</v>
      </c>
      <c r="BA100" s="118">
        <v>0</v>
      </c>
      <c r="BB100" s="118">
        <v>0</v>
      </c>
      <c r="BC100" s="118">
        <v>0</v>
      </c>
      <c r="BD100" s="118">
        <v>0</v>
      </c>
      <c r="BE100" s="118">
        <v>0</v>
      </c>
      <c r="BF100" s="122">
        <f t="shared" si="123"/>
        <v>0</v>
      </c>
      <c r="BG100" s="118">
        <v>0</v>
      </c>
      <c r="BH100" s="118">
        <v>0</v>
      </c>
      <c r="BI100" s="118">
        <v>0</v>
      </c>
      <c r="BJ100" s="118">
        <v>0</v>
      </c>
      <c r="BK100" s="118">
        <v>0</v>
      </c>
      <c r="BL100" s="118">
        <v>0</v>
      </c>
      <c r="BM100" s="118">
        <v>0</v>
      </c>
      <c r="BN100" s="118">
        <v>0</v>
      </c>
      <c r="BO100" s="118">
        <v>0</v>
      </c>
      <c r="BP100" s="118">
        <v>0</v>
      </c>
      <c r="BQ100" s="118">
        <v>0</v>
      </c>
      <c r="BR100" s="118">
        <v>0</v>
      </c>
      <c r="BS100" s="118">
        <v>0</v>
      </c>
      <c r="BT100" s="122">
        <f t="shared" si="124"/>
        <v>0</v>
      </c>
      <c r="BU100" s="118">
        <v>0</v>
      </c>
      <c r="BV100" s="118">
        <v>0</v>
      </c>
      <c r="BW100" s="118">
        <v>0</v>
      </c>
      <c r="BX100" s="118">
        <v>0</v>
      </c>
      <c r="BY100" s="118">
        <v>0</v>
      </c>
      <c r="BZ100" s="118">
        <v>0</v>
      </c>
      <c r="CA100" s="118">
        <v>0</v>
      </c>
      <c r="CB100" s="118">
        <v>0</v>
      </c>
      <c r="CC100" s="118">
        <v>0</v>
      </c>
      <c r="CD100" s="118">
        <v>0</v>
      </c>
      <c r="CE100" s="118">
        <v>0</v>
      </c>
      <c r="CF100" s="118">
        <v>0</v>
      </c>
      <c r="CG100" s="118">
        <v>0</v>
      </c>
      <c r="CH100" s="122">
        <f t="shared" si="125"/>
        <v>0</v>
      </c>
    </row>
    <row r="101" spans="1:86" ht="12.25" hidden="1" customHeight="1" outlineLevel="1">
      <c r="A101" s="26">
        <v>4700</v>
      </c>
      <c r="B101" s="1" t="s">
        <v>228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0</v>
      </c>
      <c r="K101" s="118">
        <v>0</v>
      </c>
      <c r="L101" s="118">
        <v>0</v>
      </c>
      <c r="M101" s="118">
        <v>0</v>
      </c>
      <c r="N101" s="118">
        <v>0</v>
      </c>
      <c r="O101" s="118">
        <v>0</v>
      </c>
      <c r="P101" s="122">
        <f t="shared" si="120"/>
        <v>0</v>
      </c>
      <c r="Q101" s="118">
        <v>0</v>
      </c>
      <c r="R101" s="118">
        <v>0</v>
      </c>
      <c r="S101" s="118">
        <v>0</v>
      </c>
      <c r="T101" s="118">
        <v>0</v>
      </c>
      <c r="U101" s="118">
        <v>0</v>
      </c>
      <c r="V101" s="118">
        <v>0</v>
      </c>
      <c r="W101" s="118">
        <v>0</v>
      </c>
      <c r="X101" s="118">
        <v>0</v>
      </c>
      <c r="Y101" s="118">
        <v>0</v>
      </c>
      <c r="Z101" s="118">
        <v>0</v>
      </c>
      <c r="AA101" s="118">
        <v>0</v>
      </c>
      <c r="AB101" s="118">
        <v>0</v>
      </c>
      <c r="AC101" s="118">
        <v>0</v>
      </c>
      <c r="AD101" s="122">
        <f t="shared" si="121"/>
        <v>0</v>
      </c>
      <c r="AE101" s="118">
        <v>0</v>
      </c>
      <c r="AF101" s="118">
        <v>0</v>
      </c>
      <c r="AG101" s="118">
        <v>0</v>
      </c>
      <c r="AH101" s="118">
        <v>0</v>
      </c>
      <c r="AI101" s="118">
        <v>0</v>
      </c>
      <c r="AJ101" s="118">
        <v>0</v>
      </c>
      <c r="AK101" s="118">
        <v>0</v>
      </c>
      <c r="AL101" s="118">
        <v>0</v>
      </c>
      <c r="AM101" s="118">
        <v>0</v>
      </c>
      <c r="AN101" s="118">
        <v>0</v>
      </c>
      <c r="AO101" s="118">
        <v>0</v>
      </c>
      <c r="AP101" s="118">
        <v>0</v>
      </c>
      <c r="AQ101" s="118">
        <v>0</v>
      </c>
      <c r="AR101" s="122">
        <f t="shared" si="122"/>
        <v>0</v>
      </c>
      <c r="AS101" s="118">
        <v>0</v>
      </c>
      <c r="AT101" s="118">
        <v>0</v>
      </c>
      <c r="AU101" s="118">
        <v>0</v>
      </c>
      <c r="AV101" s="118">
        <v>0</v>
      </c>
      <c r="AW101" s="118">
        <v>0</v>
      </c>
      <c r="AX101" s="118">
        <v>0</v>
      </c>
      <c r="AY101" s="118">
        <v>0</v>
      </c>
      <c r="AZ101" s="118">
        <v>0</v>
      </c>
      <c r="BA101" s="118">
        <v>0</v>
      </c>
      <c r="BB101" s="118">
        <v>0</v>
      </c>
      <c r="BC101" s="118">
        <v>0</v>
      </c>
      <c r="BD101" s="118">
        <v>0</v>
      </c>
      <c r="BE101" s="118">
        <v>0</v>
      </c>
      <c r="BF101" s="122">
        <f t="shared" si="123"/>
        <v>0</v>
      </c>
      <c r="BG101" s="118">
        <v>0</v>
      </c>
      <c r="BH101" s="118">
        <v>0</v>
      </c>
      <c r="BI101" s="118">
        <v>0</v>
      </c>
      <c r="BJ101" s="118">
        <v>0</v>
      </c>
      <c r="BK101" s="118">
        <v>0</v>
      </c>
      <c r="BL101" s="118">
        <v>0</v>
      </c>
      <c r="BM101" s="118">
        <v>0</v>
      </c>
      <c r="BN101" s="118">
        <v>0</v>
      </c>
      <c r="BO101" s="118">
        <v>0</v>
      </c>
      <c r="BP101" s="118">
        <v>0</v>
      </c>
      <c r="BQ101" s="118">
        <v>0</v>
      </c>
      <c r="BR101" s="118">
        <v>0</v>
      </c>
      <c r="BS101" s="118">
        <v>0</v>
      </c>
      <c r="BT101" s="122">
        <f t="shared" si="124"/>
        <v>0</v>
      </c>
      <c r="BU101" s="118">
        <v>0</v>
      </c>
      <c r="BV101" s="118">
        <v>0</v>
      </c>
      <c r="BW101" s="118">
        <v>0</v>
      </c>
      <c r="BX101" s="118">
        <v>0</v>
      </c>
      <c r="BY101" s="118">
        <v>0</v>
      </c>
      <c r="BZ101" s="118">
        <v>0</v>
      </c>
      <c r="CA101" s="118">
        <v>0</v>
      </c>
      <c r="CB101" s="118">
        <v>0</v>
      </c>
      <c r="CC101" s="118">
        <v>0</v>
      </c>
      <c r="CD101" s="118">
        <v>0</v>
      </c>
      <c r="CE101" s="118">
        <v>0</v>
      </c>
      <c r="CF101" s="118">
        <v>0</v>
      </c>
      <c r="CG101" s="118">
        <v>0</v>
      </c>
      <c r="CH101" s="122">
        <f t="shared" si="125"/>
        <v>0</v>
      </c>
    </row>
    <row r="102" spans="1:86" ht="12.25" hidden="1" customHeight="1" outlineLevel="1">
      <c r="A102" s="26">
        <v>4703</v>
      </c>
      <c r="B102" s="1" t="s">
        <v>229</v>
      </c>
      <c r="C102" s="118">
        <v>0</v>
      </c>
      <c r="D102" s="118">
        <v>0</v>
      </c>
      <c r="E102" s="118">
        <v>0</v>
      </c>
      <c r="F102" s="118">
        <v>0</v>
      </c>
      <c r="G102" s="118">
        <v>0</v>
      </c>
      <c r="H102" s="118">
        <v>0</v>
      </c>
      <c r="I102" s="118">
        <v>0</v>
      </c>
      <c r="J102" s="118">
        <v>0</v>
      </c>
      <c r="K102" s="118">
        <v>0</v>
      </c>
      <c r="L102" s="118">
        <v>0</v>
      </c>
      <c r="M102" s="118">
        <v>0</v>
      </c>
      <c r="N102" s="118">
        <v>0</v>
      </c>
      <c r="O102" s="118">
        <v>0</v>
      </c>
      <c r="P102" s="122">
        <f t="shared" si="120"/>
        <v>0</v>
      </c>
      <c r="Q102" s="118">
        <v>0</v>
      </c>
      <c r="R102" s="118">
        <v>0</v>
      </c>
      <c r="S102" s="118">
        <v>0</v>
      </c>
      <c r="T102" s="118">
        <v>0</v>
      </c>
      <c r="U102" s="118">
        <v>0</v>
      </c>
      <c r="V102" s="118">
        <v>0</v>
      </c>
      <c r="W102" s="118">
        <v>0</v>
      </c>
      <c r="X102" s="118">
        <v>0</v>
      </c>
      <c r="Y102" s="118">
        <v>0</v>
      </c>
      <c r="Z102" s="118">
        <v>0</v>
      </c>
      <c r="AA102" s="118">
        <v>0</v>
      </c>
      <c r="AB102" s="118">
        <v>0</v>
      </c>
      <c r="AC102" s="118">
        <v>0</v>
      </c>
      <c r="AD102" s="122">
        <f t="shared" si="121"/>
        <v>0</v>
      </c>
      <c r="AE102" s="118">
        <v>0</v>
      </c>
      <c r="AF102" s="118">
        <v>0</v>
      </c>
      <c r="AG102" s="118">
        <v>0</v>
      </c>
      <c r="AH102" s="118">
        <v>0</v>
      </c>
      <c r="AI102" s="118">
        <v>0</v>
      </c>
      <c r="AJ102" s="118">
        <v>0</v>
      </c>
      <c r="AK102" s="118">
        <v>0</v>
      </c>
      <c r="AL102" s="118">
        <v>0</v>
      </c>
      <c r="AM102" s="118">
        <v>0</v>
      </c>
      <c r="AN102" s="118">
        <v>0</v>
      </c>
      <c r="AO102" s="118">
        <v>0</v>
      </c>
      <c r="AP102" s="118">
        <v>0</v>
      </c>
      <c r="AQ102" s="118">
        <v>0</v>
      </c>
      <c r="AR102" s="122">
        <f t="shared" si="122"/>
        <v>0</v>
      </c>
      <c r="AS102" s="118">
        <v>0</v>
      </c>
      <c r="AT102" s="118">
        <v>0</v>
      </c>
      <c r="AU102" s="118">
        <v>0</v>
      </c>
      <c r="AV102" s="118">
        <v>0</v>
      </c>
      <c r="AW102" s="118">
        <v>0</v>
      </c>
      <c r="AX102" s="118">
        <v>0</v>
      </c>
      <c r="AY102" s="118">
        <v>0</v>
      </c>
      <c r="AZ102" s="118">
        <v>0</v>
      </c>
      <c r="BA102" s="118">
        <v>0</v>
      </c>
      <c r="BB102" s="118">
        <v>0</v>
      </c>
      <c r="BC102" s="118">
        <v>0</v>
      </c>
      <c r="BD102" s="118">
        <v>0</v>
      </c>
      <c r="BE102" s="118">
        <v>0</v>
      </c>
      <c r="BF102" s="122">
        <f t="shared" si="123"/>
        <v>0</v>
      </c>
      <c r="BG102" s="118">
        <v>0</v>
      </c>
      <c r="BH102" s="118">
        <v>0</v>
      </c>
      <c r="BI102" s="118">
        <v>0</v>
      </c>
      <c r="BJ102" s="118">
        <v>0</v>
      </c>
      <c r="BK102" s="118">
        <v>0</v>
      </c>
      <c r="BL102" s="118">
        <v>0</v>
      </c>
      <c r="BM102" s="118">
        <v>0</v>
      </c>
      <c r="BN102" s="118">
        <v>0</v>
      </c>
      <c r="BO102" s="118">
        <v>0</v>
      </c>
      <c r="BP102" s="118">
        <v>0</v>
      </c>
      <c r="BQ102" s="118">
        <v>0</v>
      </c>
      <c r="BR102" s="118">
        <v>0</v>
      </c>
      <c r="BS102" s="118">
        <v>0</v>
      </c>
      <c r="BT102" s="122">
        <f t="shared" si="124"/>
        <v>0</v>
      </c>
      <c r="BU102" s="118">
        <v>0</v>
      </c>
      <c r="BV102" s="118">
        <v>0</v>
      </c>
      <c r="BW102" s="118">
        <v>0</v>
      </c>
      <c r="BX102" s="118">
        <v>0</v>
      </c>
      <c r="BY102" s="118">
        <v>0</v>
      </c>
      <c r="BZ102" s="118">
        <v>0</v>
      </c>
      <c r="CA102" s="118">
        <v>0</v>
      </c>
      <c r="CB102" s="118">
        <v>0</v>
      </c>
      <c r="CC102" s="118">
        <v>0</v>
      </c>
      <c r="CD102" s="118">
        <v>0</v>
      </c>
      <c r="CE102" s="118">
        <v>0</v>
      </c>
      <c r="CF102" s="118">
        <v>0</v>
      </c>
      <c r="CG102" s="118">
        <v>0</v>
      </c>
      <c r="CH102" s="122">
        <f t="shared" si="125"/>
        <v>0</v>
      </c>
    </row>
    <row r="103" spans="1:86" ht="12.25" hidden="1" customHeight="1" outlineLevel="1">
      <c r="A103" s="26">
        <v>4800</v>
      </c>
      <c r="B103" s="1" t="s">
        <v>230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0</v>
      </c>
      <c r="O103" s="118">
        <v>0</v>
      </c>
      <c r="P103" s="122">
        <f t="shared" si="120"/>
        <v>0</v>
      </c>
      <c r="Q103" s="118">
        <v>0</v>
      </c>
      <c r="R103" s="118">
        <v>0</v>
      </c>
      <c r="S103" s="118">
        <v>0</v>
      </c>
      <c r="T103" s="118">
        <v>0</v>
      </c>
      <c r="U103" s="118">
        <v>0</v>
      </c>
      <c r="V103" s="118">
        <v>0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0</v>
      </c>
      <c r="AC103" s="118">
        <v>0</v>
      </c>
      <c r="AD103" s="122">
        <f t="shared" si="121"/>
        <v>0</v>
      </c>
      <c r="AE103" s="118">
        <v>0</v>
      </c>
      <c r="AF103" s="118">
        <v>0</v>
      </c>
      <c r="AG103" s="118">
        <v>0</v>
      </c>
      <c r="AH103" s="118">
        <v>0</v>
      </c>
      <c r="AI103" s="118">
        <v>0</v>
      </c>
      <c r="AJ103" s="118">
        <v>0</v>
      </c>
      <c r="AK103" s="118">
        <v>0</v>
      </c>
      <c r="AL103" s="118">
        <v>0</v>
      </c>
      <c r="AM103" s="118">
        <v>0</v>
      </c>
      <c r="AN103" s="118">
        <v>0</v>
      </c>
      <c r="AO103" s="118">
        <v>0</v>
      </c>
      <c r="AP103" s="118">
        <v>0</v>
      </c>
      <c r="AQ103" s="118">
        <v>0</v>
      </c>
      <c r="AR103" s="122">
        <f t="shared" si="122"/>
        <v>0</v>
      </c>
      <c r="AS103" s="118">
        <v>0</v>
      </c>
      <c r="AT103" s="118">
        <v>0</v>
      </c>
      <c r="AU103" s="118">
        <v>0</v>
      </c>
      <c r="AV103" s="118">
        <v>0</v>
      </c>
      <c r="AW103" s="118">
        <v>0</v>
      </c>
      <c r="AX103" s="118">
        <v>0</v>
      </c>
      <c r="AY103" s="118">
        <v>0</v>
      </c>
      <c r="AZ103" s="118">
        <v>0</v>
      </c>
      <c r="BA103" s="118">
        <v>0</v>
      </c>
      <c r="BB103" s="118">
        <v>0</v>
      </c>
      <c r="BC103" s="118">
        <v>0</v>
      </c>
      <c r="BD103" s="118">
        <v>0</v>
      </c>
      <c r="BE103" s="118">
        <v>0</v>
      </c>
      <c r="BF103" s="122">
        <f t="shared" si="123"/>
        <v>0</v>
      </c>
      <c r="BG103" s="1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v>0</v>
      </c>
      <c r="BN103" s="118">
        <v>0</v>
      </c>
      <c r="BO103" s="118">
        <v>0</v>
      </c>
      <c r="BP103" s="118">
        <v>0</v>
      </c>
      <c r="BQ103" s="118">
        <v>0</v>
      </c>
      <c r="BR103" s="118">
        <v>0</v>
      </c>
      <c r="BS103" s="118">
        <v>0</v>
      </c>
      <c r="BT103" s="122">
        <f t="shared" si="124"/>
        <v>0</v>
      </c>
      <c r="BU103" s="118">
        <v>0</v>
      </c>
      <c r="BV103" s="118">
        <v>0</v>
      </c>
      <c r="BW103" s="118">
        <v>0</v>
      </c>
      <c r="BX103" s="118">
        <v>0</v>
      </c>
      <c r="BY103" s="118">
        <v>0</v>
      </c>
      <c r="BZ103" s="118">
        <v>0</v>
      </c>
      <c r="CA103" s="118">
        <v>0</v>
      </c>
      <c r="CB103" s="118">
        <v>0</v>
      </c>
      <c r="CC103" s="118">
        <v>0</v>
      </c>
      <c r="CD103" s="118">
        <v>0</v>
      </c>
      <c r="CE103" s="118">
        <v>0</v>
      </c>
      <c r="CF103" s="118">
        <v>0</v>
      </c>
      <c r="CG103" s="118">
        <v>0</v>
      </c>
      <c r="CH103" s="122">
        <f t="shared" si="125"/>
        <v>0</v>
      </c>
    </row>
    <row r="104" spans="1:86" ht="12.25" hidden="1" customHeight="1" outlineLevel="1">
      <c r="A104" s="26">
        <v>4900</v>
      </c>
      <c r="B104" s="1" t="s">
        <v>231</v>
      </c>
      <c r="C104" s="118">
        <v>0</v>
      </c>
      <c r="D104" s="118">
        <v>0</v>
      </c>
      <c r="E104" s="118">
        <v>0</v>
      </c>
      <c r="F104" s="118">
        <v>0</v>
      </c>
      <c r="G104" s="118">
        <v>0</v>
      </c>
      <c r="H104" s="118">
        <v>0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  <c r="N104" s="118">
        <v>0</v>
      </c>
      <c r="O104" s="118">
        <v>0</v>
      </c>
      <c r="P104" s="122">
        <f t="shared" si="120"/>
        <v>0</v>
      </c>
      <c r="Q104" s="118">
        <v>0</v>
      </c>
      <c r="R104" s="118">
        <v>0</v>
      </c>
      <c r="S104" s="118">
        <v>0</v>
      </c>
      <c r="T104" s="118">
        <v>0</v>
      </c>
      <c r="U104" s="118">
        <v>0</v>
      </c>
      <c r="V104" s="118">
        <v>0</v>
      </c>
      <c r="W104" s="118">
        <v>0</v>
      </c>
      <c r="X104" s="118">
        <v>0</v>
      </c>
      <c r="Y104" s="118">
        <v>0</v>
      </c>
      <c r="Z104" s="118">
        <v>0</v>
      </c>
      <c r="AA104" s="118">
        <v>0</v>
      </c>
      <c r="AB104" s="118">
        <v>0</v>
      </c>
      <c r="AC104" s="118">
        <v>0</v>
      </c>
      <c r="AD104" s="122">
        <f t="shared" si="121"/>
        <v>0</v>
      </c>
      <c r="AE104" s="118">
        <v>0</v>
      </c>
      <c r="AF104" s="118">
        <v>0</v>
      </c>
      <c r="AG104" s="118">
        <v>0</v>
      </c>
      <c r="AH104" s="118">
        <v>0</v>
      </c>
      <c r="AI104" s="118">
        <v>0</v>
      </c>
      <c r="AJ104" s="118">
        <v>0</v>
      </c>
      <c r="AK104" s="118">
        <v>0</v>
      </c>
      <c r="AL104" s="118">
        <v>0</v>
      </c>
      <c r="AM104" s="118">
        <v>0</v>
      </c>
      <c r="AN104" s="118">
        <v>0</v>
      </c>
      <c r="AO104" s="118">
        <v>0</v>
      </c>
      <c r="AP104" s="118">
        <v>0</v>
      </c>
      <c r="AQ104" s="118">
        <v>0</v>
      </c>
      <c r="AR104" s="122">
        <f t="shared" si="122"/>
        <v>0</v>
      </c>
      <c r="AS104" s="118">
        <v>0</v>
      </c>
      <c r="AT104" s="118">
        <v>0</v>
      </c>
      <c r="AU104" s="118">
        <v>0</v>
      </c>
      <c r="AV104" s="118">
        <v>0</v>
      </c>
      <c r="AW104" s="118">
        <v>0</v>
      </c>
      <c r="AX104" s="118">
        <v>0</v>
      </c>
      <c r="AY104" s="118">
        <v>0</v>
      </c>
      <c r="AZ104" s="118">
        <v>0</v>
      </c>
      <c r="BA104" s="118">
        <v>0</v>
      </c>
      <c r="BB104" s="118">
        <v>0</v>
      </c>
      <c r="BC104" s="118">
        <v>0</v>
      </c>
      <c r="BD104" s="118">
        <v>0</v>
      </c>
      <c r="BE104" s="118">
        <v>0</v>
      </c>
      <c r="BF104" s="122">
        <f t="shared" si="123"/>
        <v>0</v>
      </c>
      <c r="BG104" s="1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v>0</v>
      </c>
      <c r="BN104" s="118">
        <v>0</v>
      </c>
      <c r="BO104" s="118">
        <v>0</v>
      </c>
      <c r="BP104" s="118">
        <v>0</v>
      </c>
      <c r="BQ104" s="118">
        <v>0</v>
      </c>
      <c r="BR104" s="118">
        <v>0</v>
      </c>
      <c r="BS104" s="118">
        <v>0</v>
      </c>
      <c r="BT104" s="122">
        <f t="shared" si="124"/>
        <v>0</v>
      </c>
      <c r="BU104" s="118">
        <v>0</v>
      </c>
      <c r="BV104" s="118">
        <v>0</v>
      </c>
      <c r="BW104" s="118">
        <v>0</v>
      </c>
      <c r="BX104" s="118">
        <v>0</v>
      </c>
      <c r="BY104" s="118">
        <v>0</v>
      </c>
      <c r="BZ104" s="118">
        <v>0</v>
      </c>
      <c r="CA104" s="118">
        <v>0</v>
      </c>
      <c r="CB104" s="118">
        <v>0</v>
      </c>
      <c r="CC104" s="118">
        <v>0</v>
      </c>
      <c r="CD104" s="118">
        <v>0</v>
      </c>
      <c r="CE104" s="118">
        <v>0</v>
      </c>
      <c r="CF104" s="118">
        <v>0</v>
      </c>
      <c r="CG104" s="118">
        <v>0</v>
      </c>
      <c r="CH104" s="122">
        <f t="shared" si="125"/>
        <v>0</v>
      </c>
    </row>
    <row r="105" spans="1:86" ht="12.25" hidden="1" customHeight="1" outlineLevel="1">
      <c r="A105" s="26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22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22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22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22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22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  <c r="CG105" s="118"/>
      <c r="CH105" s="122"/>
    </row>
    <row r="106" spans="1:86" ht="12.25" customHeight="1" collapsed="1">
      <c r="A106" s="27"/>
      <c r="B106" s="1" t="s">
        <v>120</v>
      </c>
      <c r="C106" s="118">
        <f t="shared" ref="C106:O106" si="126">SUM(C64:C105)</f>
        <v>28695.47</v>
      </c>
      <c r="D106" s="118">
        <f t="shared" si="126"/>
        <v>29674.67</v>
      </c>
      <c r="E106" s="118">
        <f t="shared" si="126"/>
        <v>23238.26</v>
      </c>
      <c r="F106" s="118">
        <f t="shared" si="126"/>
        <v>24586.68</v>
      </c>
      <c r="G106" s="118">
        <f t="shared" si="126"/>
        <v>16236.32</v>
      </c>
      <c r="H106" s="118">
        <f t="shared" si="126"/>
        <v>32283.15</v>
      </c>
      <c r="I106" s="118">
        <f t="shared" si="126"/>
        <v>44047.33</v>
      </c>
      <c r="J106" s="118">
        <f t="shared" si="126"/>
        <v>20528.2</v>
      </c>
      <c r="K106" s="118">
        <f t="shared" si="126"/>
        <v>24774.47</v>
      </c>
      <c r="L106" s="118">
        <f t="shared" si="126"/>
        <v>218725</v>
      </c>
      <c r="M106" s="118">
        <f t="shared" si="126"/>
        <v>0</v>
      </c>
      <c r="N106" s="118">
        <f t="shared" si="126"/>
        <v>0</v>
      </c>
      <c r="O106" s="118">
        <f t="shared" si="126"/>
        <v>845987.16</v>
      </c>
      <c r="P106" s="122">
        <f>O106-SUM(C106:N106)</f>
        <v>383197.61</v>
      </c>
      <c r="Q106" s="118">
        <f t="shared" ref="Q106:AC106" si="127">SUM(Q64:Q105)</f>
        <v>0</v>
      </c>
      <c r="R106" s="118">
        <f t="shared" si="127"/>
        <v>0</v>
      </c>
      <c r="S106" s="118">
        <f t="shared" si="127"/>
        <v>58718.82</v>
      </c>
      <c r="T106" s="118">
        <f t="shared" si="127"/>
        <v>0</v>
      </c>
      <c r="U106" s="118">
        <f t="shared" si="127"/>
        <v>11360</v>
      </c>
      <c r="V106" s="118">
        <f t="shared" si="127"/>
        <v>11360</v>
      </c>
      <c r="W106" s="118">
        <f t="shared" si="127"/>
        <v>27936.000000000033</v>
      </c>
      <c r="X106" s="118">
        <f t="shared" si="127"/>
        <v>27936.000000000033</v>
      </c>
      <c r="Y106" s="118">
        <f t="shared" si="127"/>
        <v>27936.000000000033</v>
      </c>
      <c r="Z106" s="118">
        <f t="shared" si="127"/>
        <v>27936.000000000033</v>
      </c>
      <c r="AA106" s="118">
        <f t="shared" si="127"/>
        <v>27936.000000000033</v>
      </c>
      <c r="AB106" s="118">
        <f t="shared" si="127"/>
        <v>27936.000000000033</v>
      </c>
      <c r="AC106" s="118">
        <f t="shared" si="127"/>
        <v>271774.82</v>
      </c>
      <c r="AD106" s="122">
        <f>AC106-SUM(Q106:AB106)</f>
        <v>22719.999999999825</v>
      </c>
      <c r="AE106" s="118">
        <f t="shared" ref="AE106:AQ106" si="128">SUM(AE64:AE105)</f>
        <v>0</v>
      </c>
      <c r="AF106" s="118">
        <f t="shared" si="128"/>
        <v>0</v>
      </c>
      <c r="AG106" s="118">
        <f t="shared" si="128"/>
        <v>0</v>
      </c>
      <c r="AH106" s="118">
        <f t="shared" si="128"/>
        <v>0</v>
      </c>
      <c r="AI106" s="118">
        <f t="shared" si="128"/>
        <v>17750</v>
      </c>
      <c r="AJ106" s="118">
        <f t="shared" si="128"/>
        <v>17750</v>
      </c>
      <c r="AK106" s="118">
        <f t="shared" si="128"/>
        <v>44101.666666666642</v>
      </c>
      <c r="AL106" s="118">
        <f t="shared" si="128"/>
        <v>44101.666666666642</v>
      </c>
      <c r="AM106" s="118">
        <f t="shared" si="128"/>
        <v>44101.666666666642</v>
      </c>
      <c r="AN106" s="118">
        <f t="shared" si="128"/>
        <v>44101.666666666642</v>
      </c>
      <c r="AO106" s="118">
        <f t="shared" si="128"/>
        <v>44101.666666666642</v>
      </c>
      <c r="AP106" s="118">
        <f t="shared" si="128"/>
        <v>44101.666666666642</v>
      </c>
      <c r="AQ106" s="118">
        <f t="shared" si="128"/>
        <v>335610</v>
      </c>
      <c r="AR106" s="122">
        <f>AQ106-SUM(AE106:AP106)</f>
        <v>35500.000000000175</v>
      </c>
      <c r="AS106" s="118">
        <f t="shared" ref="AS106:BE106" si="129">SUM(AS64:AS105)</f>
        <v>0</v>
      </c>
      <c r="AT106" s="118">
        <f t="shared" si="129"/>
        <v>0</v>
      </c>
      <c r="AU106" s="118">
        <f t="shared" si="129"/>
        <v>0</v>
      </c>
      <c r="AV106" s="118">
        <f t="shared" si="129"/>
        <v>0</v>
      </c>
      <c r="AW106" s="118">
        <f t="shared" si="129"/>
        <v>23075</v>
      </c>
      <c r="AX106" s="118">
        <f t="shared" si="129"/>
        <v>23075</v>
      </c>
      <c r="AY106" s="118">
        <f t="shared" si="129"/>
        <v>57380.166666666657</v>
      </c>
      <c r="AZ106" s="118">
        <f t="shared" si="129"/>
        <v>57380.166666666657</v>
      </c>
      <c r="BA106" s="118">
        <f t="shared" si="129"/>
        <v>57380.166666666657</v>
      </c>
      <c r="BB106" s="118">
        <f t="shared" si="129"/>
        <v>57380.166666666657</v>
      </c>
      <c r="BC106" s="118">
        <f t="shared" si="129"/>
        <v>57380.166666666657</v>
      </c>
      <c r="BD106" s="118">
        <f t="shared" si="129"/>
        <v>57380.166666666657</v>
      </c>
      <c r="BE106" s="118">
        <f t="shared" si="129"/>
        <v>436581</v>
      </c>
      <c r="BF106" s="122">
        <f>BE106-SUM(AS106:BD106)</f>
        <v>46150.000000000116</v>
      </c>
      <c r="BG106" s="118">
        <f t="shared" ref="BG106:BS106" si="130">SUM(BG64:BG105)</f>
        <v>0</v>
      </c>
      <c r="BH106" s="118">
        <f t="shared" si="130"/>
        <v>0</v>
      </c>
      <c r="BI106" s="118">
        <f t="shared" si="130"/>
        <v>0</v>
      </c>
      <c r="BJ106" s="118">
        <f t="shared" si="130"/>
        <v>0</v>
      </c>
      <c r="BK106" s="118">
        <f t="shared" si="130"/>
        <v>30175</v>
      </c>
      <c r="BL106" s="118">
        <f t="shared" si="130"/>
        <v>30175</v>
      </c>
      <c r="BM106" s="118">
        <f t="shared" si="130"/>
        <v>75001.666666666686</v>
      </c>
      <c r="BN106" s="118">
        <f t="shared" si="130"/>
        <v>75001.666666666686</v>
      </c>
      <c r="BO106" s="118">
        <f t="shared" si="130"/>
        <v>75001.666666666686</v>
      </c>
      <c r="BP106" s="118">
        <f t="shared" si="130"/>
        <v>75001.666666666686</v>
      </c>
      <c r="BQ106" s="118">
        <f t="shared" si="130"/>
        <v>75001.666666666686</v>
      </c>
      <c r="BR106" s="118">
        <f t="shared" si="130"/>
        <v>75001.666666666686</v>
      </c>
      <c r="BS106" s="118">
        <f t="shared" si="130"/>
        <v>570710</v>
      </c>
      <c r="BT106" s="122">
        <f>BS106-SUM(BG106:BR106)</f>
        <v>60349.999999999884</v>
      </c>
      <c r="BU106" s="118">
        <f t="shared" ref="BU106:CG106" si="131">SUM(BU64:BU105)</f>
        <v>0</v>
      </c>
      <c r="BV106" s="118">
        <f t="shared" si="131"/>
        <v>0</v>
      </c>
      <c r="BW106" s="118">
        <f t="shared" si="131"/>
        <v>0</v>
      </c>
      <c r="BX106" s="118">
        <f t="shared" si="131"/>
        <v>0</v>
      </c>
      <c r="BY106" s="118">
        <f t="shared" si="131"/>
        <v>35500</v>
      </c>
      <c r="BZ106" s="118">
        <f t="shared" si="131"/>
        <v>35500</v>
      </c>
      <c r="CA106" s="118">
        <f t="shared" si="131"/>
        <v>88107.499999999942</v>
      </c>
      <c r="CB106" s="118">
        <f t="shared" si="131"/>
        <v>88107.499999999942</v>
      </c>
      <c r="CC106" s="118">
        <f t="shared" si="131"/>
        <v>88107.499999999942</v>
      </c>
      <c r="CD106" s="118">
        <f t="shared" si="131"/>
        <v>88107.499999999942</v>
      </c>
      <c r="CE106" s="118">
        <f t="shared" si="131"/>
        <v>88107.499999999942</v>
      </c>
      <c r="CF106" s="118">
        <f t="shared" si="131"/>
        <v>88107.499999999942</v>
      </c>
      <c r="CG106" s="118">
        <f t="shared" si="131"/>
        <v>670645</v>
      </c>
      <c r="CH106" s="122">
        <f>CG106-SUM(BU106:CF106)</f>
        <v>71000.000000000349</v>
      </c>
    </row>
    <row r="107" spans="1:86" ht="12.25" hidden="1" customHeight="1" outlineLevel="1">
      <c r="A107" s="27"/>
      <c r="B107" s="10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22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22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22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22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22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22"/>
    </row>
    <row r="108" spans="1:86" ht="12.25" hidden="1" customHeight="1" outlineLevel="1">
      <c r="A108" s="25" t="s">
        <v>110</v>
      </c>
      <c r="B108" s="10"/>
      <c r="C108" s="118"/>
      <c r="D108" s="118" t="s">
        <v>25</v>
      </c>
      <c r="E108" s="118" t="s">
        <v>25</v>
      </c>
      <c r="F108" s="118" t="s">
        <v>25</v>
      </c>
      <c r="G108" s="118" t="s">
        <v>25</v>
      </c>
      <c r="H108" s="118" t="s">
        <v>25</v>
      </c>
      <c r="I108" s="118" t="s">
        <v>25</v>
      </c>
      <c r="J108" s="118" t="s">
        <v>25</v>
      </c>
      <c r="K108" s="118" t="s">
        <v>25</v>
      </c>
      <c r="L108" s="118" t="s">
        <v>25</v>
      </c>
      <c r="M108" s="118" t="s">
        <v>25</v>
      </c>
      <c r="N108" s="118" t="s">
        <v>25</v>
      </c>
      <c r="O108" s="118" t="s">
        <v>25</v>
      </c>
      <c r="P108" s="122" t="s">
        <v>25</v>
      </c>
      <c r="Q108" s="118"/>
      <c r="R108" s="118" t="s">
        <v>25</v>
      </c>
      <c r="S108" s="118" t="s">
        <v>25</v>
      </c>
      <c r="T108" s="118" t="s">
        <v>25</v>
      </c>
      <c r="U108" s="118" t="s">
        <v>25</v>
      </c>
      <c r="V108" s="118" t="s">
        <v>25</v>
      </c>
      <c r="W108" s="118" t="s">
        <v>25</v>
      </c>
      <c r="X108" s="118" t="s">
        <v>25</v>
      </c>
      <c r="Y108" s="118" t="s">
        <v>25</v>
      </c>
      <c r="Z108" s="118" t="s">
        <v>25</v>
      </c>
      <c r="AA108" s="118" t="s">
        <v>25</v>
      </c>
      <c r="AB108" s="118" t="s">
        <v>25</v>
      </c>
      <c r="AC108" s="118" t="s">
        <v>25</v>
      </c>
      <c r="AD108" s="122" t="s">
        <v>25</v>
      </c>
      <c r="AE108" s="118"/>
      <c r="AF108" s="118" t="s">
        <v>25</v>
      </c>
      <c r="AG108" s="118" t="s">
        <v>25</v>
      </c>
      <c r="AH108" s="118" t="s">
        <v>25</v>
      </c>
      <c r="AI108" s="118" t="s">
        <v>25</v>
      </c>
      <c r="AJ108" s="118" t="s">
        <v>25</v>
      </c>
      <c r="AK108" s="118" t="s">
        <v>25</v>
      </c>
      <c r="AL108" s="118" t="s">
        <v>25</v>
      </c>
      <c r="AM108" s="118" t="s">
        <v>25</v>
      </c>
      <c r="AN108" s="118" t="s">
        <v>25</v>
      </c>
      <c r="AO108" s="118" t="s">
        <v>25</v>
      </c>
      <c r="AP108" s="118" t="s">
        <v>25</v>
      </c>
      <c r="AQ108" s="118" t="s">
        <v>25</v>
      </c>
      <c r="AR108" s="122" t="s">
        <v>25</v>
      </c>
      <c r="AS108" s="118"/>
      <c r="AT108" s="118" t="s">
        <v>25</v>
      </c>
      <c r="AU108" s="118" t="s">
        <v>25</v>
      </c>
      <c r="AV108" s="118" t="s">
        <v>25</v>
      </c>
      <c r="AW108" s="118" t="s">
        <v>25</v>
      </c>
      <c r="AX108" s="118" t="s">
        <v>25</v>
      </c>
      <c r="AY108" s="118" t="s">
        <v>25</v>
      </c>
      <c r="AZ108" s="118" t="s">
        <v>25</v>
      </c>
      <c r="BA108" s="118" t="s">
        <v>25</v>
      </c>
      <c r="BB108" s="118" t="s">
        <v>25</v>
      </c>
      <c r="BC108" s="118" t="s">
        <v>25</v>
      </c>
      <c r="BD108" s="118" t="s">
        <v>25</v>
      </c>
      <c r="BE108" s="118" t="s">
        <v>25</v>
      </c>
      <c r="BF108" s="122" t="s">
        <v>25</v>
      </c>
      <c r="BG108" s="118"/>
      <c r="BH108" s="118" t="s">
        <v>25</v>
      </c>
      <c r="BI108" s="118" t="s">
        <v>25</v>
      </c>
      <c r="BJ108" s="118" t="s">
        <v>25</v>
      </c>
      <c r="BK108" s="118" t="s">
        <v>25</v>
      </c>
      <c r="BL108" s="118" t="s">
        <v>25</v>
      </c>
      <c r="BM108" s="118" t="s">
        <v>25</v>
      </c>
      <c r="BN108" s="118" t="s">
        <v>25</v>
      </c>
      <c r="BO108" s="118" t="s">
        <v>25</v>
      </c>
      <c r="BP108" s="118" t="s">
        <v>25</v>
      </c>
      <c r="BQ108" s="118" t="s">
        <v>25</v>
      </c>
      <c r="BR108" s="118" t="s">
        <v>25</v>
      </c>
      <c r="BS108" s="118" t="s">
        <v>25</v>
      </c>
      <c r="BT108" s="122" t="s">
        <v>25</v>
      </c>
      <c r="BU108" s="118"/>
      <c r="BV108" s="118" t="s">
        <v>25</v>
      </c>
      <c r="BW108" s="118" t="s">
        <v>25</v>
      </c>
      <c r="BX108" s="118" t="s">
        <v>25</v>
      </c>
      <c r="BY108" s="118" t="s">
        <v>25</v>
      </c>
      <c r="BZ108" s="118" t="s">
        <v>25</v>
      </c>
      <c r="CA108" s="118" t="s">
        <v>25</v>
      </c>
      <c r="CB108" s="118" t="s">
        <v>25</v>
      </c>
      <c r="CC108" s="118" t="s">
        <v>25</v>
      </c>
      <c r="CD108" s="118" t="s">
        <v>25</v>
      </c>
      <c r="CE108" s="118" t="s">
        <v>25</v>
      </c>
      <c r="CF108" s="118" t="s">
        <v>25</v>
      </c>
      <c r="CG108" s="118" t="s">
        <v>25</v>
      </c>
      <c r="CH108" s="122" t="s">
        <v>25</v>
      </c>
    </row>
    <row r="109" spans="1:86" ht="12.25" hidden="1" customHeight="1" outlineLevel="1">
      <c r="A109" s="26" t="s">
        <v>25</v>
      </c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22">
        <f t="shared" ref="P109" si="132">O109-SUM(C109:N109)</f>
        <v>0</v>
      </c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22">
        <f t="shared" ref="AD109" si="133">AC109-SUM(Q109:AB109)</f>
        <v>0</v>
      </c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22">
        <f t="shared" ref="AR109:AR114" si="134">AQ109-SUM(AE109:AP109)</f>
        <v>0</v>
      </c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22">
        <f t="shared" ref="BF109:BF114" si="135">BE109-SUM(AS109:BD109)</f>
        <v>0</v>
      </c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22">
        <f t="shared" ref="BT109:BT114" si="136">BS109-SUM(BG109:BR109)</f>
        <v>0</v>
      </c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  <c r="CF109" s="118"/>
      <c r="CG109" s="118"/>
      <c r="CH109" s="122">
        <f t="shared" ref="CH109:CH114" si="137">CG109-SUM(BU109:CF109)</f>
        <v>0</v>
      </c>
    </row>
    <row r="110" spans="1:86" ht="12.25" hidden="1" customHeight="1" outlineLevel="1">
      <c r="A110" s="26">
        <v>5000</v>
      </c>
      <c r="B110" s="1" t="s">
        <v>110</v>
      </c>
      <c r="C110" s="118">
        <v>0</v>
      </c>
      <c r="D110" s="118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  <c r="N110" s="118">
        <v>0</v>
      </c>
      <c r="O110" s="118">
        <v>0</v>
      </c>
      <c r="P110" s="122">
        <f t="shared" ref="P110:P112" si="138">O110-SUM(C110:N110)</f>
        <v>0</v>
      </c>
      <c r="Q110" s="118">
        <v>0</v>
      </c>
      <c r="R110" s="118">
        <v>0</v>
      </c>
      <c r="S110" s="118">
        <v>0</v>
      </c>
      <c r="T110" s="118">
        <v>0</v>
      </c>
      <c r="U110" s="118">
        <v>0</v>
      </c>
      <c r="V110" s="118">
        <v>0</v>
      </c>
      <c r="W110" s="118">
        <v>0</v>
      </c>
      <c r="X110" s="118">
        <v>0</v>
      </c>
      <c r="Y110" s="118">
        <v>0</v>
      </c>
      <c r="Z110" s="118">
        <v>0</v>
      </c>
      <c r="AA110" s="118">
        <v>0</v>
      </c>
      <c r="AB110" s="118">
        <v>0</v>
      </c>
      <c r="AC110" s="118">
        <v>0</v>
      </c>
      <c r="AD110" s="122">
        <f t="shared" ref="AD110:AD112" si="139">AC110-SUM(Q110:AB110)</f>
        <v>0</v>
      </c>
      <c r="AE110" s="118">
        <v>0</v>
      </c>
      <c r="AF110" s="118">
        <v>0</v>
      </c>
      <c r="AG110" s="118">
        <v>0</v>
      </c>
      <c r="AH110" s="118">
        <v>0</v>
      </c>
      <c r="AI110" s="118">
        <v>0</v>
      </c>
      <c r="AJ110" s="118">
        <v>0</v>
      </c>
      <c r="AK110" s="118">
        <v>0</v>
      </c>
      <c r="AL110" s="118">
        <v>0</v>
      </c>
      <c r="AM110" s="118">
        <v>0</v>
      </c>
      <c r="AN110" s="118">
        <v>0</v>
      </c>
      <c r="AO110" s="118">
        <v>0</v>
      </c>
      <c r="AP110" s="118">
        <v>0</v>
      </c>
      <c r="AQ110" s="118">
        <v>0</v>
      </c>
      <c r="AR110" s="122">
        <f t="shared" ref="AR110:AR112" si="140">AQ110-SUM(AE110:AP110)</f>
        <v>0</v>
      </c>
      <c r="AS110" s="118">
        <v>0</v>
      </c>
      <c r="AT110" s="118">
        <v>0</v>
      </c>
      <c r="AU110" s="118">
        <v>0</v>
      </c>
      <c r="AV110" s="118">
        <v>0</v>
      </c>
      <c r="AW110" s="118">
        <v>0</v>
      </c>
      <c r="AX110" s="118">
        <v>0</v>
      </c>
      <c r="AY110" s="118">
        <v>0</v>
      </c>
      <c r="AZ110" s="118">
        <v>0</v>
      </c>
      <c r="BA110" s="118">
        <v>0</v>
      </c>
      <c r="BB110" s="118">
        <v>0</v>
      </c>
      <c r="BC110" s="118">
        <v>0</v>
      </c>
      <c r="BD110" s="118">
        <v>0</v>
      </c>
      <c r="BE110" s="118">
        <v>0</v>
      </c>
      <c r="BF110" s="122">
        <f t="shared" ref="BF110:BF112" si="141">BE110-SUM(AS110:BD110)</f>
        <v>0</v>
      </c>
      <c r="BG110" s="118">
        <v>0</v>
      </c>
      <c r="BH110" s="118">
        <v>0</v>
      </c>
      <c r="BI110" s="118">
        <v>0</v>
      </c>
      <c r="BJ110" s="118">
        <v>0</v>
      </c>
      <c r="BK110" s="118">
        <v>0</v>
      </c>
      <c r="BL110" s="118">
        <v>0</v>
      </c>
      <c r="BM110" s="118">
        <v>0</v>
      </c>
      <c r="BN110" s="118">
        <v>0</v>
      </c>
      <c r="BO110" s="118">
        <v>0</v>
      </c>
      <c r="BP110" s="118">
        <v>0</v>
      </c>
      <c r="BQ110" s="118">
        <v>0</v>
      </c>
      <c r="BR110" s="118">
        <v>0</v>
      </c>
      <c r="BS110" s="118">
        <v>0</v>
      </c>
      <c r="BT110" s="122">
        <f t="shared" ref="BT110:BT112" si="142">BS110-SUM(BG110:BR110)</f>
        <v>0</v>
      </c>
      <c r="BU110" s="118">
        <v>0</v>
      </c>
      <c r="BV110" s="118">
        <v>0</v>
      </c>
      <c r="BW110" s="118">
        <v>0</v>
      </c>
      <c r="BX110" s="118">
        <v>0</v>
      </c>
      <c r="BY110" s="118">
        <v>0</v>
      </c>
      <c r="BZ110" s="118">
        <v>0</v>
      </c>
      <c r="CA110" s="118">
        <v>0</v>
      </c>
      <c r="CB110" s="118">
        <v>0</v>
      </c>
      <c r="CC110" s="118">
        <v>0</v>
      </c>
      <c r="CD110" s="118">
        <v>0</v>
      </c>
      <c r="CE110" s="118">
        <v>0</v>
      </c>
      <c r="CF110" s="118">
        <v>0</v>
      </c>
      <c r="CG110" s="118">
        <v>0</v>
      </c>
      <c r="CH110" s="122">
        <f t="shared" ref="CH110:CH112" si="143">CG110-SUM(BU110:CF110)</f>
        <v>0</v>
      </c>
    </row>
    <row r="111" spans="1:86" ht="12.25" hidden="1" customHeight="1" outlineLevel="1">
      <c r="A111" s="26">
        <v>5200</v>
      </c>
      <c r="B111" s="1" t="s">
        <v>232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8">
        <v>0</v>
      </c>
      <c r="O111" s="118">
        <v>0</v>
      </c>
      <c r="P111" s="122">
        <f t="shared" si="138"/>
        <v>0</v>
      </c>
      <c r="Q111" s="118">
        <v>0</v>
      </c>
      <c r="R111" s="118">
        <v>0</v>
      </c>
      <c r="S111" s="118">
        <v>0</v>
      </c>
      <c r="T111" s="118">
        <v>0</v>
      </c>
      <c r="U111" s="118">
        <v>0</v>
      </c>
      <c r="V111" s="118">
        <v>0</v>
      </c>
      <c r="W111" s="118">
        <v>0</v>
      </c>
      <c r="X111" s="118">
        <v>0</v>
      </c>
      <c r="Y111" s="118">
        <v>0</v>
      </c>
      <c r="Z111" s="118">
        <v>0</v>
      </c>
      <c r="AA111" s="118">
        <v>0</v>
      </c>
      <c r="AB111" s="118">
        <v>0</v>
      </c>
      <c r="AC111" s="118">
        <v>0</v>
      </c>
      <c r="AD111" s="122">
        <f t="shared" si="139"/>
        <v>0</v>
      </c>
      <c r="AE111" s="118">
        <v>0</v>
      </c>
      <c r="AF111" s="118">
        <v>0</v>
      </c>
      <c r="AG111" s="118">
        <v>0</v>
      </c>
      <c r="AH111" s="118">
        <v>0</v>
      </c>
      <c r="AI111" s="118">
        <v>0</v>
      </c>
      <c r="AJ111" s="118">
        <v>0</v>
      </c>
      <c r="AK111" s="118">
        <v>0</v>
      </c>
      <c r="AL111" s="118">
        <v>0</v>
      </c>
      <c r="AM111" s="118">
        <v>0</v>
      </c>
      <c r="AN111" s="118">
        <v>0</v>
      </c>
      <c r="AO111" s="118">
        <v>0</v>
      </c>
      <c r="AP111" s="118">
        <v>0</v>
      </c>
      <c r="AQ111" s="118">
        <v>0</v>
      </c>
      <c r="AR111" s="122">
        <f t="shared" si="140"/>
        <v>0</v>
      </c>
      <c r="AS111" s="118">
        <v>0</v>
      </c>
      <c r="AT111" s="118">
        <v>0</v>
      </c>
      <c r="AU111" s="118">
        <v>0</v>
      </c>
      <c r="AV111" s="118">
        <v>0</v>
      </c>
      <c r="AW111" s="118">
        <v>0</v>
      </c>
      <c r="AX111" s="118">
        <v>0</v>
      </c>
      <c r="AY111" s="118">
        <v>0</v>
      </c>
      <c r="AZ111" s="118">
        <v>0</v>
      </c>
      <c r="BA111" s="118">
        <v>0</v>
      </c>
      <c r="BB111" s="118">
        <v>0</v>
      </c>
      <c r="BC111" s="118">
        <v>0</v>
      </c>
      <c r="BD111" s="118">
        <v>0</v>
      </c>
      <c r="BE111" s="118">
        <v>0</v>
      </c>
      <c r="BF111" s="122">
        <f t="shared" si="141"/>
        <v>0</v>
      </c>
      <c r="BG111" s="118">
        <v>0</v>
      </c>
      <c r="BH111" s="118">
        <v>0</v>
      </c>
      <c r="BI111" s="118">
        <v>0</v>
      </c>
      <c r="BJ111" s="118">
        <v>0</v>
      </c>
      <c r="BK111" s="118">
        <v>0</v>
      </c>
      <c r="BL111" s="118">
        <v>0</v>
      </c>
      <c r="BM111" s="118">
        <v>0</v>
      </c>
      <c r="BN111" s="118">
        <v>0</v>
      </c>
      <c r="BO111" s="118">
        <v>0</v>
      </c>
      <c r="BP111" s="118">
        <v>0</v>
      </c>
      <c r="BQ111" s="118">
        <v>0</v>
      </c>
      <c r="BR111" s="118">
        <v>0</v>
      </c>
      <c r="BS111" s="118">
        <v>0</v>
      </c>
      <c r="BT111" s="122">
        <f t="shared" si="142"/>
        <v>0</v>
      </c>
      <c r="BU111" s="118">
        <v>0</v>
      </c>
      <c r="BV111" s="118">
        <v>0</v>
      </c>
      <c r="BW111" s="118">
        <v>0</v>
      </c>
      <c r="BX111" s="118">
        <v>0</v>
      </c>
      <c r="BY111" s="118">
        <v>0</v>
      </c>
      <c r="BZ111" s="118">
        <v>0</v>
      </c>
      <c r="CA111" s="118">
        <v>0</v>
      </c>
      <c r="CB111" s="118">
        <v>0</v>
      </c>
      <c r="CC111" s="118">
        <v>0</v>
      </c>
      <c r="CD111" s="118">
        <v>0</v>
      </c>
      <c r="CE111" s="118">
        <v>0</v>
      </c>
      <c r="CF111" s="118">
        <v>0</v>
      </c>
      <c r="CG111" s="118">
        <v>0</v>
      </c>
      <c r="CH111" s="122">
        <f t="shared" si="143"/>
        <v>0</v>
      </c>
    </row>
    <row r="112" spans="1:86" ht="12.25" hidden="1" customHeight="1" outlineLevel="1">
      <c r="A112" s="26">
        <v>5400</v>
      </c>
      <c r="B112" s="1" t="s">
        <v>233</v>
      </c>
      <c r="C112" s="118">
        <v>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  <c r="N112" s="118">
        <v>0</v>
      </c>
      <c r="O112" s="118">
        <v>0</v>
      </c>
      <c r="P112" s="122">
        <f t="shared" si="138"/>
        <v>0</v>
      </c>
      <c r="Q112" s="118">
        <v>0</v>
      </c>
      <c r="R112" s="118">
        <v>0</v>
      </c>
      <c r="S112" s="118">
        <v>0</v>
      </c>
      <c r="T112" s="118">
        <v>0</v>
      </c>
      <c r="U112" s="118">
        <v>0</v>
      </c>
      <c r="V112" s="118">
        <v>0</v>
      </c>
      <c r="W112" s="118">
        <v>0</v>
      </c>
      <c r="X112" s="118">
        <v>0</v>
      </c>
      <c r="Y112" s="118">
        <v>0</v>
      </c>
      <c r="Z112" s="118">
        <v>0</v>
      </c>
      <c r="AA112" s="118">
        <v>0</v>
      </c>
      <c r="AB112" s="118">
        <v>0</v>
      </c>
      <c r="AC112" s="118">
        <v>0</v>
      </c>
      <c r="AD112" s="122">
        <f t="shared" si="139"/>
        <v>0</v>
      </c>
      <c r="AE112" s="118">
        <v>0</v>
      </c>
      <c r="AF112" s="118">
        <v>0</v>
      </c>
      <c r="AG112" s="118">
        <v>0</v>
      </c>
      <c r="AH112" s="118">
        <v>0</v>
      </c>
      <c r="AI112" s="118">
        <v>0</v>
      </c>
      <c r="AJ112" s="118">
        <v>0</v>
      </c>
      <c r="AK112" s="118">
        <v>0</v>
      </c>
      <c r="AL112" s="118">
        <v>0</v>
      </c>
      <c r="AM112" s="118">
        <v>0</v>
      </c>
      <c r="AN112" s="118">
        <v>0</v>
      </c>
      <c r="AO112" s="118">
        <v>0</v>
      </c>
      <c r="AP112" s="118">
        <v>0</v>
      </c>
      <c r="AQ112" s="118">
        <v>0</v>
      </c>
      <c r="AR112" s="122">
        <f t="shared" si="140"/>
        <v>0</v>
      </c>
      <c r="AS112" s="118">
        <v>0</v>
      </c>
      <c r="AT112" s="118">
        <v>0</v>
      </c>
      <c r="AU112" s="118">
        <v>0</v>
      </c>
      <c r="AV112" s="118">
        <v>0</v>
      </c>
      <c r="AW112" s="118">
        <v>0</v>
      </c>
      <c r="AX112" s="118">
        <v>0</v>
      </c>
      <c r="AY112" s="118">
        <v>0</v>
      </c>
      <c r="AZ112" s="118">
        <v>0</v>
      </c>
      <c r="BA112" s="118">
        <v>0</v>
      </c>
      <c r="BB112" s="118">
        <v>0</v>
      </c>
      <c r="BC112" s="118">
        <v>0</v>
      </c>
      <c r="BD112" s="118">
        <v>0</v>
      </c>
      <c r="BE112" s="118">
        <v>0</v>
      </c>
      <c r="BF112" s="122">
        <f t="shared" si="141"/>
        <v>0</v>
      </c>
      <c r="BG112" s="118">
        <v>0</v>
      </c>
      <c r="BH112" s="118">
        <v>0</v>
      </c>
      <c r="BI112" s="118">
        <v>0</v>
      </c>
      <c r="BJ112" s="118">
        <v>0</v>
      </c>
      <c r="BK112" s="118">
        <v>0</v>
      </c>
      <c r="BL112" s="118">
        <v>0</v>
      </c>
      <c r="BM112" s="118">
        <v>0</v>
      </c>
      <c r="BN112" s="118">
        <v>0</v>
      </c>
      <c r="BO112" s="118">
        <v>0</v>
      </c>
      <c r="BP112" s="118">
        <v>0</v>
      </c>
      <c r="BQ112" s="118">
        <v>0</v>
      </c>
      <c r="BR112" s="118">
        <v>0</v>
      </c>
      <c r="BS112" s="118">
        <v>0</v>
      </c>
      <c r="BT112" s="122">
        <f t="shared" si="142"/>
        <v>0</v>
      </c>
      <c r="BU112" s="118">
        <v>0</v>
      </c>
      <c r="BV112" s="118">
        <v>0</v>
      </c>
      <c r="BW112" s="118">
        <v>0</v>
      </c>
      <c r="BX112" s="118">
        <v>0</v>
      </c>
      <c r="BY112" s="118">
        <v>0</v>
      </c>
      <c r="BZ112" s="118">
        <v>0</v>
      </c>
      <c r="CA112" s="118">
        <v>0</v>
      </c>
      <c r="CB112" s="118">
        <v>0</v>
      </c>
      <c r="CC112" s="118">
        <v>0</v>
      </c>
      <c r="CD112" s="118">
        <v>0</v>
      </c>
      <c r="CE112" s="118">
        <v>0</v>
      </c>
      <c r="CF112" s="118">
        <v>0</v>
      </c>
      <c r="CG112" s="118">
        <v>0</v>
      </c>
      <c r="CH112" s="122">
        <f t="shared" si="143"/>
        <v>0</v>
      </c>
    </row>
    <row r="113" spans="1:86" ht="12.25" hidden="1" customHeight="1" outlineLevel="1">
      <c r="A113" s="26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22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22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22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22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22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22"/>
    </row>
    <row r="114" spans="1:86" ht="12.25" customHeight="1" collapsed="1">
      <c r="A114" s="25"/>
      <c r="B114" s="1" t="s">
        <v>110</v>
      </c>
      <c r="C114" s="118">
        <f t="shared" ref="C114:O114" si="144">SUM(C109:C113)</f>
        <v>0</v>
      </c>
      <c r="D114" s="118">
        <f t="shared" si="144"/>
        <v>0</v>
      </c>
      <c r="E114" s="118">
        <f t="shared" si="144"/>
        <v>0</v>
      </c>
      <c r="F114" s="118">
        <f t="shared" si="144"/>
        <v>0</v>
      </c>
      <c r="G114" s="118">
        <f t="shared" si="144"/>
        <v>0</v>
      </c>
      <c r="H114" s="118">
        <f t="shared" si="144"/>
        <v>0</v>
      </c>
      <c r="I114" s="118">
        <f t="shared" si="144"/>
        <v>0</v>
      </c>
      <c r="J114" s="118">
        <f t="shared" si="144"/>
        <v>0</v>
      </c>
      <c r="K114" s="118">
        <f t="shared" si="144"/>
        <v>0</v>
      </c>
      <c r="L114" s="118">
        <f t="shared" si="144"/>
        <v>0</v>
      </c>
      <c r="M114" s="118">
        <f t="shared" si="144"/>
        <v>0</v>
      </c>
      <c r="N114" s="118">
        <f t="shared" si="144"/>
        <v>0</v>
      </c>
      <c r="O114" s="118">
        <f t="shared" si="144"/>
        <v>0</v>
      </c>
      <c r="P114" s="122">
        <f t="shared" ref="P114" si="145">O114-SUM(C114:N114)</f>
        <v>0</v>
      </c>
      <c r="Q114" s="118">
        <f t="shared" ref="Q114:AC114" si="146">SUM(Q109:Q113)</f>
        <v>0</v>
      </c>
      <c r="R114" s="118">
        <f t="shared" si="146"/>
        <v>0</v>
      </c>
      <c r="S114" s="118">
        <f t="shared" si="146"/>
        <v>0</v>
      </c>
      <c r="T114" s="118">
        <f t="shared" si="146"/>
        <v>0</v>
      </c>
      <c r="U114" s="118">
        <f t="shared" si="146"/>
        <v>0</v>
      </c>
      <c r="V114" s="118">
        <f t="shared" si="146"/>
        <v>0</v>
      </c>
      <c r="W114" s="118">
        <f t="shared" si="146"/>
        <v>0</v>
      </c>
      <c r="X114" s="118">
        <f t="shared" si="146"/>
        <v>0</v>
      </c>
      <c r="Y114" s="118">
        <f t="shared" si="146"/>
        <v>0</v>
      </c>
      <c r="Z114" s="118">
        <f t="shared" si="146"/>
        <v>0</v>
      </c>
      <c r="AA114" s="118">
        <f t="shared" si="146"/>
        <v>0</v>
      </c>
      <c r="AB114" s="118">
        <f t="shared" si="146"/>
        <v>0</v>
      </c>
      <c r="AC114" s="118">
        <f t="shared" si="146"/>
        <v>0</v>
      </c>
      <c r="AD114" s="122">
        <f t="shared" ref="AD114" si="147">AC114-SUM(Q114:AB114)</f>
        <v>0</v>
      </c>
      <c r="AE114" s="118">
        <f t="shared" ref="AE114:AQ114" si="148">SUM(AE109:AE113)</f>
        <v>0</v>
      </c>
      <c r="AF114" s="118">
        <f t="shared" si="148"/>
        <v>0</v>
      </c>
      <c r="AG114" s="118">
        <f t="shared" si="148"/>
        <v>0</v>
      </c>
      <c r="AH114" s="118">
        <f t="shared" si="148"/>
        <v>0</v>
      </c>
      <c r="AI114" s="118">
        <f t="shared" si="148"/>
        <v>0</v>
      </c>
      <c r="AJ114" s="118">
        <f t="shared" si="148"/>
        <v>0</v>
      </c>
      <c r="AK114" s="118">
        <f t="shared" si="148"/>
        <v>0</v>
      </c>
      <c r="AL114" s="118">
        <f t="shared" si="148"/>
        <v>0</v>
      </c>
      <c r="AM114" s="118">
        <f t="shared" si="148"/>
        <v>0</v>
      </c>
      <c r="AN114" s="118">
        <f t="shared" si="148"/>
        <v>0</v>
      </c>
      <c r="AO114" s="118">
        <f t="shared" si="148"/>
        <v>0</v>
      </c>
      <c r="AP114" s="118">
        <f t="shared" si="148"/>
        <v>0</v>
      </c>
      <c r="AQ114" s="118">
        <f t="shared" si="148"/>
        <v>0</v>
      </c>
      <c r="AR114" s="122">
        <f t="shared" si="134"/>
        <v>0</v>
      </c>
      <c r="AS114" s="118">
        <f t="shared" ref="AS114:BE114" si="149">SUM(AS109:AS113)</f>
        <v>0</v>
      </c>
      <c r="AT114" s="118">
        <f t="shared" si="149"/>
        <v>0</v>
      </c>
      <c r="AU114" s="118">
        <f t="shared" si="149"/>
        <v>0</v>
      </c>
      <c r="AV114" s="118">
        <f t="shared" si="149"/>
        <v>0</v>
      </c>
      <c r="AW114" s="118">
        <f t="shared" si="149"/>
        <v>0</v>
      </c>
      <c r="AX114" s="118">
        <f t="shared" si="149"/>
        <v>0</v>
      </c>
      <c r="AY114" s="118">
        <f t="shared" si="149"/>
        <v>0</v>
      </c>
      <c r="AZ114" s="118">
        <f t="shared" si="149"/>
        <v>0</v>
      </c>
      <c r="BA114" s="118">
        <f t="shared" si="149"/>
        <v>0</v>
      </c>
      <c r="BB114" s="118">
        <f t="shared" si="149"/>
        <v>0</v>
      </c>
      <c r="BC114" s="118">
        <f t="shared" si="149"/>
        <v>0</v>
      </c>
      <c r="BD114" s="118">
        <f t="shared" si="149"/>
        <v>0</v>
      </c>
      <c r="BE114" s="118">
        <f t="shared" si="149"/>
        <v>0</v>
      </c>
      <c r="BF114" s="122">
        <f t="shared" si="135"/>
        <v>0</v>
      </c>
      <c r="BG114" s="118">
        <f t="shared" ref="BG114:BS114" si="150">SUM(BG109:BG113)</f>
        <v>0</v>
      </c>
      <c r="BH114" s="118">
        <f t="shared" si="150"/>
        <v>0</v>
      </c>
      <c r="BI114" s="118">
        <f t="shared" si="150"/>
        <v>0</v>
      </c>
      <c r="BJ114" s="118">
        <f t="shared" si="150"/>
        <v>0</v>
      </c>
      <c r="BK114" s="118">
        <f t="shared" si="150"/>
        <v>0</v>
      </c>
      <c r="BL114" s="118">
        <f t="shared" si="150"/>
        <v>0</v>
      </c>
      <c r="BM114" s="118">
        <f t="shared" si="150"/>
        <v>0</v>
      </c>
      <c r="BN114" s="118">
        <f t="shared" si="150"/>
        <v>0</v>
      </c>
      <c r="BO114" s="118">
        <f t="shared" si="150"/>
        <v>0</v>
      </c>
      <c r="BP114" s="118">
        <f t="shared" si="150"/>
        <v>0</v>
      </c>
      <c r="BQ114" s="118">
        <f t="shared" si="150"/>
        <v>0</v>
      </c>
      <c r="BR114" s="118">
        <f t="shared" si="150"/>
        <v>0</v>
      </c>
      <c r="BS114" s="118">
        <f t="shared" si="150"/>
        <v>0</v>
      </c>
      <c r="BT114" s="122">
        <f t="shared" si="136"/>
        <v>0</v>
      </c>
      <c r="BU114" s="118">
        <f t="shared" ref="BU114:CG114" si="151">SUM(BU109:BU113)</f>
        <v>0</v>
      </c>
      <c r="BV114" s="118">
        <f t="shared" si="151"/>
        <v>0</v>
      </c>
      <c r="BW114" s="118">
        <f t="shared" si="151"/>
        <v>0</v>
      </c>
      <c r="BX114" s="118">
        <f t="shared" si="151"/>
        <v>0</v>
      </c>
      <c r="BY114" s="118">
        <f t="shared" si="151"/>
        <v>0</v>
      </c>
      <c r="BZ114" s="118">
        <f t="shared" si="151"/>
        <v>0</v>
      </c>
      <c r="CA114" s="118">
        <f t="shared" si="151"/>
        <v>0</v>
      </c>
      <c r="CB114" s="118">
        <f t="shared" si="151"/>
        <v>0</v>
      </c>
      <c r="CC114" s="118">
        <f t="shared" si="151"/>
        <v>0</v>
      </c>
      <c r="CD114" s="118">
        <f t="shared" si="151"/>
        <v>0</v>
      </c>
      <c r="CE114" s="118">
        <f t="shared" si="151"/>
        <v>0</v>
      </c>
      <c r="CF114" s="118">
        <f t="shared" si="151"/>
        <v>0</v>
      </c>
      <c r="CG114" s="118">
        <f t="shared" si="151"/>
        <v>0</v>
      </c>
      <c r="CH114" s="122">
        <f t="shared" si="137"/>
        <v>0</v>
      </c>
    </row>
    <row r="115" spans="1:86" ht="12.25" hidden="1" customHeight="1" outlineLevel="1">
      <c r="A115" s="25"/>
      <c r="B115" s="10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22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22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22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22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22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8"/>
      <c r="CF115" s="118"/>
      <c r="CG115" s="118"/>
      <c r="CH115" s="122"/>
    </row>
    <row r="116" spans="1:86" ht="12.25" hidden="1" customHeight="1" outlineLevel="1">
      <c r="A116" s="25" t="s">
        <v>111</v>
      </c>
      <c r="B116" s="10"/>
      <c r="C116" s="118"/>
      <c r="D116" s="118" t="s">
        <v>25</v>
      </c>
      <c r="E116" s="118" t="s">
        <v>25</v>
      </c>
      <c r="F116" s="118" t="s">
        <v>25</v>
      </c>
      <c r="G116" s="118" t="s">
        <v>25</v>
      </c>
      <c r="H116" s="118" t="s">
        <v>25</v>
      </c>
      <c r="I116" s="118" t="s">
        <v>25</v>
      </c>
      <c r="J116" s="118" t="s">
        <v>25</v>
      </c>
      <c r="K116" s="118" t="s">
        <v>25</v>
      </c>
      <c r="L116" s="118" t="s">
        <v>25</v>
      </c>
      <c r="M116" s="118" t="s">
        <v>25</v>
      </c>
      <c r="N116" s="118" t="s">
        <v>25</v>
      </c>
      <c r="O116" s="118" t="s">
        <v>25</v>
      </c>
      <c r="P116" s="122" t="s">
        <v>25</v>
      </c>
      <c r="Q116" s="118"/>
      <c r="R116" s="118" t="s">
        <v>25</v>
      </c>
      <c r="S116" s="118" t="s">
        <v>25</v>
      </c>
      <c r="T116" s="118" t="s">
        <v>25</v>
      </c>
      <c r="U116" s="118" t="s">
        <v>25</v>
      </c>
      <c r="V116" s="118" t="s">
        <v>25</v>
      </c>
      <c r="W116" s="118" t="s">
        <v>25</v>
      </c>
      <c r="X116" s="118" t="s">
        <v>25</v>
      </c>
      <c r="Y116" s="118" t="s">
        <v>25</v>
      </c>
      <c r="Z116" s="118" t="s">
        <v>25</v>
      </c>
      <c r="AA116" s="118" t="s">
        <v>25</v>
      </c>
      <c r="AB116" s="118" t="s">
        <v>25</v>
      </c>
      <c r="AC116" s="118" t="s">
        <v>25</v>
      </c>
      <c r="AD116" s="122" t="s">
        <v>25</v>
      </c>
      <c r="AE116" s="118"/>
      <c r="AF116" s="118" t="s">
        <v>25</v>
      </c>
      <c r="AG116" s="118" t="s">
        <v>25</v>
      </c>
      <c r="AH116" s="118" t="s">
        <v>25</v>
      </c>
      <c r="AI116" s="118" t="s">
        <v>25</v>
      </c>
      <c r="AJ116" s="118" t="s">
        <v>25</v>
      </c>
      <c r="AK116" s="118" t="s">
        <v>25</v>
      </c>
      <c r="AL116" s="118" t="s">
        <v>25</v>
      </c>
      <c r="AM116" s="118" t="s">
        <v>25</v>
      </c>
      <c r="AN116" s="118" t="s">
        <v>25</v>
      </c>
      <c r="AO116" s="118" t="s">
        <v>25</v>
      </c>
      <c r="AP116" s="118" t="s">
        <v>25</v>
      </c>
      <c r="AQ116" s="118" t="s">
        <v>25</v>
      </c>
      <c r="AR116" s="122" t="s">
        <v>25</v>
      </c>
      <c r="AS116" s="118"/>
      <c r="AT116" s="118" t="s">
        <v>25</v>
      </c>
      <c r="AU116" s="118" t="s">
        <v>25</v>
      </c>
      <c r="AV116" s="118" t="s">
        <v>25</v>
      </c>
      <c r="AW116" s="118" t="s">
        <v>25</v>
      </c>
      <c r="AX116" s="118" t="s">
        <v>25</v>
      </c>
      <c r="AY116" s="118" t="s">
        <v>25</v>
      </c>
      <c r="AZ116" s="118" t="s">
        <v>25</v>
      </c>
      <c r="BA116" s="118" t="s">
        <v>25</v>
      </c>
      <c r="BB116" s="118" t="s">
        <v>25</v>
      </c>
      <c r="BC116" s="118" t="s">
        <v>25</v>
      </c>
      <c r="BD116" s="118" t="s">
        <v>25</v>
      </c>
      <c r="BE116" s="118" t="s">
        <v>25</v>
      </c>
      <c r="BF116" s="122" t="s">
        <v>25</v>
      </c>
      <c r="BG116" s="118"/>
      <c r="BH116" s="118" t="s">
        <v>25</v>
      </c>
      <c r="BI116" s="118" t="s">
        <v>25</v>
      </c>
      <c r="BJ116" s="118" t="s">
        <v>25</v>
      </c>
      <c r="BK116" s="118" t="s">
        <v>25</v>
      </c>
      <c r="BL116" s="118" t="s">
        <v>25</v>
      </c>
      <c r="BM116" s="118" t="s">
        <v>25</v>
      </c>
      <c r="BN116" s="118" t="s">
        <v>25</v>
      </c>
      <c r="BO116" s="118" t="s">
        <v>25</v>
      </c>
      <c r="BP116" s="118" t="s">
        <v>25</v>
      </c>
      <c r="BQ116" s="118" t="s">
        <v>25</v>
      </c>
      <c r="BR116" s="118" t="s">
        <v>25</v>
      </c>
      <c r="BS116" s="118" t="s">
        <v>25</v>
      </c>
      <c r="BT116" s="122" t="s">
        <v>25</v>
      </c>
      <c r="BU116" s="118"/>
      <c r="BV116" s="118" t="s">
        <v>25</v>
      </c>
      <c r="BW116" s="118" t="s">
        <v>25</v>
      </c>
      <c r="BX116" s="118" t="s">
        <v>25</v>
      </c>
      <c r="BY116" s="118" t="s">
        <v>25</v>
      </c>
      <c r="BZ116" s="118" t="s">
        <v>25</v>
      </c>
      <c r="CA116" s="118" t="s">
        <v>25</v>
      </c>
      <c r="CB116" s="118" t="s">
        <v>25</v>
      </c>
      <c r="CC116" s="118" t="s">
        <v>25</v>
      </c>
      <c r="CD116" s="118" t="s">
        <v>25</v>
      </c>
      <c r="CE116" s="118" t="s">
        <v>25</v>
      </c>
      <c r="CF116" s="118" t="s">
        <v>25</v>
      </c>
      <c r="CG116" s="118" t="s">
        <v>25</v>
      </c>
      <c r="CH116" s="122" t="s">
        <v>25</v>
      </c>
    </row>
    <row r="117" spans="1:86" ht="12.25" hidden="1" customHeight="1" outlineLevel="1">
      <c r="A117" s="26" t="s">
        <v>25</v>
      </c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22">
        <f t="shared" ref="P117" si="152">O117-SUM(C117:N117)</f>
        <v>0</v>
      </c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22">
        <f t="shared" ref="AD117" si="153">AC117-SUM(Q117:AB117)</f>
        <v>0</v>
      </c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22">
        <f t="shared" ref="AR117" si="154">AQ117-SUM(AE117:AP117)</f>
        <v>0</v>
      </c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22">
        <f t="shared" ref="BF117" si="155">BE117-SUM(AS117:BD117)</f>
        <v>0</v>
      </c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22">
        <f t="shared" ref="BT117" si="156">BS117-SUM(BG117:BR117)</f>
        <v>0</v>
      </c>
      <c r="BU117" s="118"/>
      <c r="BV117" s="118"/>
      <c r="BW117" s="118"/>
      <c r="BX117" s="118"/>
      <c r="BY117" s="118"/>
      <c r="BZ117" s="118"/>
      <c r="CA117" s="118"/>
      <c r="CB117" s="118"/>
      <c r="CC117" s="118"/>
      <c r="CD117" s="118"/>
      <c r="CE117" s="118"/>
      <c r="CF117" s="118"/>
      <c r="CG117" s="118"/>
      <c r="CH117" s="122">
        <f t="shared" ref="CH117" si="157">CG117-SUM(BU117:CF117)</f>
        <v>0</v>
      </c>
    </row>
    <row r="118" spans="1:86" ht="12.25" hidden="1" customHeight="1" outlineLevel="1">
      <c r="A118" s="26">
        <v>6000</v>
      </c>
      <c r="B118" s="1" t="s">
        <v>111</v>
      </c>
      <c r="C118" s="118">
        <v>0</v>
      </c>
      <c r="D118" s="118">
        <v>0</v>
      </c>
      <c r="E118" s="118">
        <v>0</v>
      </c>
      <c r="F118" s="118">
        <v>0</v>
      </c>
      <c r="G118" s="118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22">
        <f t="shared" ref="P118" si="158">O118-SUM(C118:N118)</f>
        <v>0</v>
      </c>
      <c r="Q118" s="118">
        <v>0</v>
      </c>
      <c r="R118" s="118">
        <v>0</v>
      </c>
      <c r="S118" s="118">
        <v>0</v>
      </c>
      <c r="T118" s="118">
        <v>0</v>
      </c>
      <c r="U118" s="118">
        <v>0</v>
      </c>
      <c r="V118" s="118">
        <v>0</v>
      </c>
      <c r="W118" s="118">
        <v>0</v>
      </c>
      <c r="X118" s="118">
        <v>0</v>
      </c>
      <c r="Y118" s="118">
        <v>0</v>
      </c>
      <c r="Z118" s="118">
        <v>0</v>
      </c>
      <c r="AA118" s="118">
        <v>0</v>
      </c>
      <c r="AB118" s="118">
        <v>0</v>
      </c>
      <c r="AC118" s="118">
        <v>0</v>
      </c>
      <c r="AD118" s="122">
        <f t="shared" ref="AD118" si="159">AC118-SUM(Q118:AB118)</f>
        <v>0</v>
      </c>
      <c r="AE118" s="118">
        <v>0</v>
      </c>
      <c r="AF118" s="118">
        <v>0</v>
      </c>
      <c r="AG118" s="118">
        <v>0</v>
      </c>
      <c r="AH118" s="118">
        <v>0</v>
      </c>
      <c r="AI118" s="118">
        <v>0</v>
      </c>
      <c r="AJ118" s="118">
        <v>0</v>
      </c>
      <c r="AK118" s="118">
        <v>0</v>
      </c>
      <c r="AL118" s="118">
        <v>0</v>
      </c>
      <c r="AM118" s="118">
        <v>0</v>
      </c>
      <c r="AN118" s="118">
        <v>0</v>
      </c>
      <c r="AO118" s="118">
        <v>0</v>
      </c>
      <c r="AP118" s="118">
        <v>0</v>
      </c>
      <c r="AQ118" s="118">
        <v>0</v>
      </c>
      <c r="AR118" s="122">
        <f t="shared" ref="AR118" si="160">AQ118-SUM(AE118:AP118)</f>
        <v>0</v>
      </c>
      <c r="AS118" s="118">
        <v>0</v>
      </c>
      <c r="AT118" s="118">
        <v>0</v>
      </c>
      <c r="AU118" s="118">
        <v>0</v>
      </c>
      <c r="AV118" s="118">
        <v>0</v>
      </c>
      <c r="AW118" s="118">
        <v>0</v>
      </c>
      <c r="AX118" s="118">
        <v>0</v>
      </c>
      <c r="AY118" s="118">
        <v>0</v>
      </c>
      <c r="AZ118" s="118">
        <v>0</v>
      </c>
      <c r="BA118" s="118">
        <v>0</v>
      </c>
      <c r="BB118" s="118">
        <v>0</v>
      </c>
      <c r="BC118" s="118">
        <v>0</v>
      </c>
      <c r="BD118" s="118">
        <v>0</v>
      </c>
      <c r="BE118" s="118">
        <v>0</v>
      </c>
      <c r="BF118" s="122">
        <f t="shared" ref="BF118" si="161">BE118-SUM(AS118:BD118)</f>
        <v>0</v>
      </c>
      <c r="BG118" s="118">
        <v>0</v>
      </c>
      <c r="BH118" s="118">
        <v>0</v>
      </c>
      <c r="BI118" s="118">
        <v>0</v>
      </c>
      <c r="BJ118" s="118">
        <v>0</v>
      </c>
      <c r="BK118" s="118">
        <v>0</v>
      </c>
      <c r="BL118" s="118">
        <v>0</v>
      </c>
      <c r="BM118" s="118">
        <v>0</v>
      </c>
      <c r="BN118" s="118">
        <v>0</v>
      </c>
      <c r="BO118" s="118">
        <v>0</v>
      </c>
      <c r="BP118" s="118">
        <v>0</v>
      </c>
      <c r="BQ118" s="118">
        <v>0</v>
      </c>
      <c r="BR118" s="118">
        <v>0</v>
      </c>
      <c r="BS118" s="118">
        <v>0</v>
      </c>
      <c r="BT118" s="122">
        <f t="shared" ref="BT118" si="162">BS118-SUM(BG118:BR118)</f>
        <v>0</v>
      </c>
      <c r="BU118" s="118">
        <v>0</v>
      </c>
      <c r="BV118" s="118">
        <v>0</v>
      </c>
      <c r="BW118" s="118">
        <v>0</v>
      </c>
      <c r="BX118" s="118">
        <v>0</v>
      </c>
      <c r="BY118" s="118">
        <v>0</v>
      </c>
      <c r="BZ118" s="118">
        <v>0</v>
      </c>
      <c r="CA118" s="118">
        <v>0</v>
      </c>
      <c r="CB118" s="118">
        <v>0</v>
      </c>
      <c r="CC118" s="118">
        <v>0</v>
      </c>
      <c r="CD118" s="118">
        <v>0</v>
      </c>
      <c r="CE118" s="118">
        <v>0</v>
      </c>
      <c r="CF118" s="118">
        <v>0</v>
      </c>
      <c r="CG118" s="118">
        <v>0</v>
      </c>
      <c r="CH118" s="122">
        <f t="shared" ref="CH118" si="163">CG118-SUM(BU118:CF118)</f>
        <v>0</v>
      </c>
    </row>
    <row r="119" spans="1:86" ht="12.25" hidden="1" customHeight="1" outlineLevel="1">
      <c r="A119" s="26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22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22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22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22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22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22"/>
    </row>
    <row r="120" spans="1:86" ht="12.25" customHeight="1" collapsed="1">
      <c r="A120" s="25"/>
      <c r="B120" s="1" t="s">
        <v>111</v>
      </c>
      <c r="C120" s="118">
        <f t="shared" ref="C120:O120" si="164">SUM(C117:C119)</f>
        <v>0</v>
      </c>
      <c r="D120" s="118">
        <f t="shared" si="164"/>
        <v>0</v>
      </c>
      <c r="E120" s="118">
        <f t="shared" si="164"/>
        <v>0</v>
      </c>
      <c r="F120" s="118">
        <f t="shared" si="164"/>
        <v>0</v>
      </c>
      <c r="G120" s="118">
        <f t="shared" si="164"/>
        <v>0</v>
      </c>
      <c r="H120" s="118">
        <f t="shared" si="164"/>
        <v>0</v>
      </c>
      <c r="I120" s="118">
        <f t="shared" si="164"/>
        <v>0</v>
      </c>
      <c r="J120" s="118">
        <f t="shared" si="164"/>
        <v>0</v>
      </c>
      <c r="K120" s="118">
        <f t="shared" si="164"/>
        <v>0</v>
      </c>
      <c r="L120" s="118">
        <f t="shared" si="164"/>
        <v>0</v>
      </c>
      <c r="M120" s="118">
        <f t="shared" si="164"/>
        <v>0</v>
      </c>
      <c r="N120" s="118">
        <f t="shared" si="164"/>
        <v>0</v>
      </c>
      <c r="O120" s="118">
        <f t="shared" si="164"/>
        <v>0</v>
      </c>
      <c r="P120" s="122">
        <f t="shared" ref="P120" si="165">O120-SUM(C120:N120)</f>
        <v>0</v>
      </c>
      <c r="Q120" s="118">
        <f t="shared" ref="Q120:AC120" si="166">SUM(Q117:Q119)</f>
        <v>0</v>
      </c>
      <c r="R120" s="118">
        <f t="shared" si="166"/>
        <v>0</v>
      </c>
      <c r="S120" s="118">
        <f t="shared" si="166"/>
        <v>0</v>
      </c>
      <c r="T120" s="118">
        <f t="shared" si="166"/>
        <v>0</v>
      </c>
      <c r="U120" s="118">
        <f t="shared" si="166"/>
        <v>0</v>
      </c>
      <c r="V120" s="118">
        <f t="shared" si="166"/>
        <v>0</v>
      </c>
      <c r="W120" s="118">
        <f t="shared" si="166"/>
        <v>0</v>
      </c>
      <c r="X120" s="118">
        <f t="shared" si="166"/>
        <v>0</v>
      </c>
      <c r="Y120" s="118">
        <f t="shared" si="166"/>
        <v>0</v>
      </c>
      <c r="Z120" s="118">
        <f t="shared" si="166"/>
        <v>0</v>
      </c>
      <c r="AA120" s="118">
        <f t="shared" si="166"/>
        <v>0</v>
      </c>
      <c r="AB120" s="118">
        <f t="shared" si="166"/>
        <v>0</v>
      </c>
      <c r="AC120" s="118">
        <f t="shared" si="166"/>
        <v>0</v>
      </c>
      <c r="AD120" s="122">
        <f t="shared" ref="AD120" si="167">AC120-SUM(Q120:AB120)</f>
        <v>0</v>
      </c>
      <c r="AE120" s="118">
        <f t="shared" ref="AE120:AQ120" si="168">SUM(AE117:AE119)</f>
        <v>0</v>
      </c>
      <c r="AF120" s="118">
        <f t="shared" si="168"/>
        <v>0</v>
      </c>
      <c r="AG120" s="118">
        <f t="shared" si="168"/>
        <v>0</v>
      </c>
      <c r="AH120" s="118">
        <f t="shared" si="168"/>
        <v>0</v>
      </c>
      <c r="AI120" s="118">
        <f t="shared" si="168"/>
        <v>0</v>
      </c>
      <c r="AJ120" s="118">
        <f t="shared" si="168"/>
        <v>0</v>
      </c>
      <c r="AK120" s="118">
        <f t="shared" si="168"/>
        <v>0</v>
      </c>
      <c r="AL120" s="118">
        <f t="shared" si="168"/>
        <v>0</v>
      </c>
      <c r="AM120" s="118">
        <f t="shared" si="168"/>
        <v>0</v>
      </c>
      <c r="AN120" s="118">
        <f t="shared" si="168"/>
        <v>0</v>
      </c>
      <c r="AO120" s="118">
        <f t="shared" si="168"/>
        <v>0</v>
      </c>
      <c r="AP120" s="118">
        <f t="shared" si="168"/>
        <v>0</v>
      </c>
      <c r="AQ120" s="118">
        <f t="shared" si="168"/>
        <v>0</v>
      </c>
      <c r="AR120" s="122">
        <f t="shared" ref="AR120" si="169">AQ120-SUM(AE120:AP120)</f>
        <v>0</v>
      </c>
      <c r="AS120" s="118">
        <f t="shared" ref="AS120:BE120" si="170">SUM(AS117:AS119)</f>
        <v>0</v>
      </c>
      <c r="AT120" s="118">
        <f t="shared" si="170"/>
        <v>0</v>
      </c>
      <c r="AU120" s="118">
        <f t="shared" si="170"/>
        <v>0</v>
      </c>
      <c r="AV120" s="118">
        <f t="shared" si="170"/>
        <v>0</v>
      </c>
      <c r="AW120" s="118">
        <f t="shared" si="170"/>
        <v>0</v>
      </c>
      <c r="AX120" s="118">
        <f t="shared" si="170"/>
        <v>0</v>
      </c>
      <c r="AY120" s="118">
        <f t="shared" si="170"/>
        <v>0</v>
      </c>
      <c r="AZ120" s="118">
        <f t="shared" si="170"/>
        <v>0</v>
      </c>
      <c r="BA120" s="118">
        <f t="shared" si="170"/>
        <v>0</v>
      </c>
      <c r="BB120" s="118">
        <f t="shared" si="170"/>
        <v>0</v>
      </c>
      <c r="BC120" s="118">
        <f t="shared" si="170"/>
        <v>0</v>
      </c>
      <c r="BD120" s="118">
        <f t="shared" si="170"/>
        <v>0</v>
      </c>
      <c r="BE120" s="118">
        <f t="shared" si="170"/>
        <v>0</v>
      </c>
      <c r="BF120" s="122">
        <f t="shared" ref="BF120" si="171">BE120-SUM(AS120:BD120)</f>
        <v>0</v>
      </c>
      <c r="BG120" s="118">
        <f t="shared" ref="BG120:BS120" si="172">SUM(BG117:BG119)</f>
        <v>0</v>
      </c>
      <c r="BH120" s="118">
        <f t="shared" si="172"/>
        <v>0</v>
      </c>
      <c r="BI120" s="118">
        <f t="shared" si="172"/>
        <v>0</v>
      </c>
      <c r="BJ120" s="118">
        <f t="shared" si="172"/>
        <v>0</v>
      </c>
      <c r="BK120" s="118">
        <f t="shared" si="172"/>
        <v>0</v>
      </c>
      <c r="BL120" s="118">
        <f t="shared" si="172"/>
        <v>0</v>
      </c>
      <c r="BM120" s="118">
        <f t="shared" si="172"/>
        <v>0</v>
      </c>
      <c r="BN120" s="118">
        <f t="shared" si="172"/>
        <v>0</v>
      </c>
      <c r="BO120" s="118">
        <f t="shared" si="172"/>
        <v>0</v>
      </c>
      <c r="BP120" s="118">
        <f t="shared" si="172"/>
        <v>0</v>
      </c>
      <c r="BQ120" s="118">
        <f t="shared" si="172"/>
        <v>0</v>
      </c>
      <c r="BR120" s="118">
        <f t="shared" si="172"/>
        <v>0</v>
      </c>
      <c r="BS120" s="118">
        <f t="shared" si="172"/>
        <v>0</v>
      </c>
      <c r="BT120" s="122">
        <f t="shared" ref="BT120" si="173">BS120-SUM(BG120:BR120)</f>
        <v>0</v>
      </c>
      <c r="BU120" s="118">
        <f t="shared" ref="BU120:CG120" si="174">SUM(BU117:BU119)</f>
        <v>0</v>
      </c>
      <c r="BV120" s="118">
        <f t="shared" si="174"/>
        <v>0</v>
      </c>
      <c r="BW120" s="118">
        <f t="shared" si="174"/>
        <v>0</v>
      </c>
      <c r="BX120" s="118">
        <f t="shared" si="174"/>
        <v>0</v>
      </c>
      <c r="BY120" s="118">
        <f t="shared" si="174"/>
        <v>0</v>
      </c>
      <c r="BZ120" s="118">
        <f t="shared" si="174"/>
        <v>0</v>
      </c>
      <c r="CA120" s="118">
        <f t="shared" si="174"/>
        <v>0</v>
      </c>
      <c r="CB120" s="118">
        <f t="shared" si="174"/>
        <v>0</v>
      </c>
      <c r="CC120" s="118">
        <f t="shared" si="174"/>
        <v>0</v>
      </c>
      <c r="CD120" s="118">
        <f t="shared" si="174"/>
        <v>0</v>
      </c>
      <c r="CE120" s="118">
        <f t="shared" si="174"/>
        <v>0</v>
      </c>
      <c r="CF120" s="118">
        <f t="shared" si="174"/>
        <v>0</v>
      </c>
      <c r="CG120" s="118">
        <f t="shared" si="174"/>
        <v>0</v>
      </c>
      <c r="CH120" s="122">
        <f t="shared" ref="CH120" si="175">CG120-SUM(BU120:CF120)</f>
        <v>0</v>
      </c>
    </row>
    <row r="121" spans="1:86" ht="12.25" customHeight="1">
      <c r="A121" s="25"/>
      <c r="B121" s="10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22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22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22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22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22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118"/>
      <c r="CG121" s="118"/>
      <c r="CH121" s="122"/>
    </row>
    <row r="122" spans="1:86" s="139" customFormat="1" ht="12.25" customHeight="1">
      <c r="A122" s="25"/>
      <c r="B122" s="11" t="s">
        <v>39</v>
      </c>
      <c r="C122" s="4">
        <f t="shared" ref="C122:O122" si="176">SUM(C106,C61,C40,C31,C114,C120)</f>
        <v>28695.47</v>
      </c>
      <c r="D122" s="4">
        <f t="shared" si="176"/>
        <v>29709.149999999998</v>
      </c>
      <c r="E122" s="4">
        <f t="shared" si="176"/>
        <v>23238.26</v>
      </c>
      <c r="F122" s="4">
        <f t="shared" si="176"/>
        <v>24587.68</v>
      </c>
      <c r="G122" s="4">
        <f t="shared" si="176"/>
        <v>16236.32</v>
      </c>
      <c r="H122" s="4">
        <f t="shared" si="176"/>
        <v>32456.52</v>
      </c>
      <c r="I122" s="4">
        <f t="shared" si="176"/>
        <v>44047.33</v>
      </c>
      <c r="J122" s="4">
        <f t="shared" si="176"/>
        <v>20528.2</v>
      </c>
      <c r="K122" s="4">
        <f t="shared" si="176"/>
        <v>24774.16</v>
      </c>
      <c r="L122" s="4">
        <f t="shared" si="176"/>
        <v>218725</v>
      </c>
      <c r="M122" s="4">
        <f t="shared" si="176"/>
        <v>0</v>
      </c>
      <c r="N122" s="4">
        <f t="shared" si="176"/>
        <v>0</v>
      </c>
      <c r="O122" s="4">
        <f t="shared" si="176"/>
        <v>846195.70000000007</v>
      </c>
      <c r="P122" s="123">
        <f>O122-SUM(C122:N122)</f>
        <v>383197.6100000001</v>
      </c>
      <c r="Q122" s="4">
        <f t="shared" ref="Q122:AC122" si="177">SUM(Q106,Q61,Q40,Q31,Q114,Q120)</f>
        <v>0</v>
      </c>
      <c r="R122" s="4">
        <f t="shared" si="177"/>
        <v>96960</v>
      </c>
      <c r="S122" s="4">
        <f t="shared" si="177"/>
        <v>155678.82</v>
      </c>
      <c r="T122" s="4">
        <f t="shared" si="177"/>
        <v>96960</v>
      </c>
      <c r="U122" s="4">
        <f t="shared" si="177"/>
        <v>205280</v>
      </c>
      <c r="V122" s="4">
        <f t="shared" si="177"/>
        <v>132560</v>
      </c>
      <c r="W122" s="4">
        <f t="shared" si="177"/>
        <v>149136.00000000003</v>
      </c>
      <c r="X122" s="4">
        <f t="shared" si="177"/>
        <v>181456.00000000003</v>
      </c>
      <c r="Y122" s="4">
        <f t="shared" si="177"/>
        <v>157216.00000000003</v>
      </c>
      <c r="Z122" s="4">
        <f t="shared" si="177"/>
        <v>157216.00000000003</v>
      </c>
      <c r="AA122" s="4">
        <f t="shared" si="177"/>
        <v>172936.00000000003</v>
      </c>
      <c r="AB122" s="4">
        <f t="shared" si="177"/>
        <v>157216.00000000003</v>
      </c>
      <c r="AC122" s="4">
        <f t="shared" si="177"/>
        <v>1823202.02</v>
      </c>
      <c r="AD122" s="123">
        <f>AC122-SUM(Q122:AB122)</f>
        <v>160587.19999999995</v>
      </c>
      <c r="AE122" s="4">
        <f t="shared" ref="AE122:AQ122" si="178">SUM(AE106,AE61,AE40,AE31,AE114,AE120)</f>
        <v>0</v>
      </c>
      <c r="AF122" s="4">
        <f t="shared" si="178"/>
        <v>219378.05090333335</v>
      </c>
      <c r="AG122" s="4">
        <f t="shared" si="178"/>
        <v>219378.05090333335</v>
      </c>
      <c r="AH122" s="4">
        <f t="shared" si="178"/>
        <v>219378.05090333335</v>
      </c>
      <c r="AI122" s="4">
        <f t="shared" si="178"/>
        <v>237128.05090333335</v>
      </c>
      <c r="AJ122" s="4">
        <f t="shared" si="178"/>
        <v>237128.05090333335</v>
      </c>
      <c r="AK122" s="4">
        <f t="shared" si="178"/>
        <v>263479.71756999998</v>
      </c>
      <c r="AL122" s="4">
        <f t="shared" si="178"/>
        <v>263479.71756999998</v>
      </c>
      <c r="AM122" s="4">
        <f t="shared" si="178"/>
        <v>263479.71756999998</v>
      </c>
      <c r="AN122" s="4">
        <f t="shared" si="178"/>
        <v>263479.71756999998</v>
      </c>
      <c r="AO122" s="4">
        <f t="shared" si="178"/>
        <v>263479.71756999998</v>
      </c>
      <c r="AP122" s="4">
        <f t="shared" si="178"/>
        <v>263479.71756999998</v>
      </c>
      <c r="AQ122" s="4">
        <f t="shared" si="178"/>
        <v>2968146.6108399997</v>
      </c>
      <c r="AR122" s="123">
        <f>AQ122-SUM(AE122:AP122)</f>
        <v>254878.05090333382</v>
      </c>
      <c r="AS122" s="4">
        <f t="shared" ref="AS122:BE122" si="179">SUM(AS106,AS61,AS40,AS31,AS114,AS120)</f>
        <v>0</v>
      </c>
      <c r="AT122" s="4">
        <f t="shared" si="179"/>
        <v>297189.00635649997</v>
      </c>
      <c r="AU122" s="4">
        <f t="shared" si="179"/>
        <v>297189.00635649997</v>
      </c>
      <c r="AV122" s="4">
        <f t="shared" si="179"/>
        <v>297189.00635649997</v>
      </c>
      <c r="AW122" s="4">
        <f t="shared" si="179"/>
        <v>320264.00635649997</v>
      </c>
      <c r="AX122" s="4">
        <f t="shared" si="179"/>
        <v>320264.00635649997</v>
      </c>
      <c r="AY122" s="4">
        <f t="shared" si="179"/>
        <v>354569.1730231666</v>
      </c>
      <c r="AZ122" s="4">
        <f t="shared" si="179"/>
        <v>354569.1730231666</v>
      </c>
      <c r="BA122" s="4">
        <f t="shared" si="179"/>
        <v>354569.1730231666</v>
      </c>
      <c r="BB122" s="4">
        <f t="shared" si="179"/>
        <v>354569.1730231666</v>
      </c>
      <c r="BC122" s="4">
        <f t="shared" si="179"/>
        <v>354569.1730231666</v>
      </c>
      <c r="BD122" s="4">
        <f t="shared" si="179"/>
        <v>354569.1730231666</v>
      </c>
      <c r="BE122" s="4">
        <f t="shared" si="179"/>
        <v>4002849.0762780001</v>
      </c>
      <c r="BF122" s="123">
        <f>BE122-SUM(AS122:BD122)</f>
        <v>343339.00635650055</v>
      </c>
      <c r="BG122" s="4">
        <f t="shared" ref="BG122:BS122" si="180">SUM(BG106,BG61,BG40,BG31,BG114,BG120)</f>
        <v>0</v>
      </c>
      <c r="BH122" s="4">
        <f t="shared" si="180"/>
        <v>399716.32193898631</v>
      </c>
      <c r="BI122" s="4">
        <f t="shared" si="180"/>
        <v>399716.32193898631</v>
      </c>
      <c r="BJ122" s="4">
        <f t="shared" si="180"/>
        <v>399716.32193898631</v>
      </c>
      <c r="BK122" s="4">
        <f t="shared" si="180"/>
        <v>429891.32193898631</v>
      </c>
      <c r="BL122" s="4">
        <f t="shared" si="180"/>
        <v>429891.32193898631</v>
      </c>
      <c r="BM122" s="4">
        <f t="shared" si="180"/>
        <v>474717.98860565299</v>
      </c>
      <c r="BN122" s="4">
        <f t="shared" si="180"/>
        <v>474717.98860565299</v>
      </c>
      <c r="BO122" s="4">
        <f t="shared" si="180"/>
        <v>474717.98860565299</v>
      </c>
      <c r="BP122" s="4">
        <f t="shared" si="180"/>
        <v>474717.98860565299</v>
      </c>
      <c r="BQ122" s="4">
        <f t="shared" si="180"/>
        <v>474717.98860565299</v>
      </c>
      <c r="BR122" s="4">
        <f t="shared" si="180"/>
        <v>474717.98860565299</v>
      </c>
      <c r="BS122" s="4">
        <f t="shared" si="180"/>
        <v>5367305.8632678352</v>
      </c>
      <c r="BT122" s="123">
        <f>BS122-SUM(BG122:BR122)</f>
        <v>460066.32193898596</v>
      </c>
      <c r="BU122" s="4">
        <f t="shared" ref="BU122:CG122" si="181">SUM(BU106,BU61,BU40,BU31,BU114,BU120)</f>
        <v>0</v>
      </c>
      <c r="BV122" s="4">
        <f t="shared" si="181"/>
        <v>487106.84597348329</v>
      </c>
      <c r="BW122" s="4">
        <f t="shared" si="181"/>
        <v>487106.84597348329</v>
      </c>
      <c r="BX122" s="4">
        <f t="shared" si="181"/>
        <v>487106.84597348329</v>
      </c>
      <c r="BY122" s="4">
        <f t="shared" si="181"/>
        <v>522606.84597348329</v>
      </c>
      <c r="BZ122" s="4">
        <f t="shared" si="181"/>
        <v>522606.84597348329</v>
      </c>
      <c r="CA122" s="4">
        <f t="shared" si="181"/>
        <v>575214.34597348329</v>
      </c>
      <c r="CB122" s="4">
        <f t="shared" si="181"/>
        <v>575214.34597348329</v>
      </c>
      <c r="CC122" s="4">
        <f t="shared" si="181"/>
        <v>575214.34597348329</v>
      </c>
      <c r="CD122" s="4">
        <f t="shared" si="181"/>
        <v>575214.34597348329</v>
      </c>
      <c r="CE122" s="4">
        <f t="shared" si="181"/>
        <v>575214.34597348329</v>
      </c>
      <c r="CF122" s="4">
        <f t="shared" si="181"/>
        <v>575214.34597348329</v>
      </c>
      <c r="CG122" s="4">
        <f t="shared" si="181"/>
        <v>6515927.1516817985</v>
      </c>
      <c r="CH122" s="123">
        <f>CG122-SUM(BU122:CF122)</f>
        <v>558106.84597348236</v>
      </c>
    </row>
    <row r="123" spans="1:86" ht="12.25" customHeight="1">
      <c r="A123" s="6"/>
      <c r="B123" s="10" t="s">
        <v>25</v>
      </c>
      <c r="C123" s="5"/>
      <c r="D123" s="5" t="s">
        <v>25</v>
      </c>
      <c r="E123" s="5" t="s">
        <v>25</v>
      </c>
      <c r="F123" s="5" t="s">
        <v>25</v>
      </c>
      <c r="G123" s="5" t="s">
        <v>25</v>
      </c>
      <c r="H123" s="5" t="s">
        <v>25</v>
      </c>
      <c r="I123" s="5" t="s">
        <v>25</v>
      </c>
      <c r="J123" s="5" t="s">
        <v>25</v>
      </c>
      <c r="K123" s="5" t="s">
        <v>25</v>
      </c>
      <c r="L123" s="5" t="s">
        <v>25</v>
      </c>
      <c r="M123" s="5" t="s">
        <v>25</v>
      </c>
      <c r="N123" s="5" t="s">
        <v>25</v>
      </c>
      <c r="O123" s="5" t="s">
        <v>25</v>
      </c>
      <c r="P123" s="21" t="s">
        <v>25</v>
      </c>
      <c r="Q123" s="5"/>
      <c r="R123" s="5" t="s">
        <v>25</v>
      </c>
      <c r="S123" s="5" t="s">
        <v>25</v>
      </c>
      <c r="T123" s="5" t="s">
        <v>25</v>
      </c>
      <c r="U123" s="5" t="s">
        <v>25</v>
      </c>
      <c r="V123" s="5" t="s">
        <v>25</v>
      </c>
      <c r="W123" s="5" t="s">
        <v>25</v>
      </c>
      <c r="X123" s="5" t="s">
        <v>25</v>
      </c>
      <c r="Y123" s="5" t="s">
        <v>25</v>
      </c>
      <c r="Z123" s="5" t="s">
        <v>25</v>
      </c>
      <c r="AA123" s="5" t="s">
        <v>25</v>
      </c>
      <c r="AB123" s="5" t="s">
        <v>25</v>
      </c>
      <c r="AC123" s="5" t="s">
        <v>25</v>
      </c>
      <c r="AD123" s="21" t="s">
        <v>25</v>
      </c>
      <c r="AE123" s="5"/>
      <c r="AF123" s="5" t="s">
        <v>25</v>
      </c>
      <c r="AG123" s="5" t="s">
        <v>25</v>
      </c>
      <c r="AH123" s="5" t="s">
        <v>25</v>
      </c>
      <c r="AI123" s="5" t="s">
        <v>25</v>
      </c>
      <c r="AJ123" s="5" t="s">
        <v>25</v>
      </c>
      <c r="AK123" s="5" t="s">
        <v>25</v>
      </c>
      <c r="AL123" s="5" t="s">
        <v>25</v>
      </c>
      <c r="AM123" s="5" t="s">
        <v>25</v>
      </c>
      <c r="AN123" s="5" t="s">
        <v>25</v>
      </c>
      <c r="AO123" s="5" t="s">
        <v>25</v>
      </c>
      <c r="AP123" s="5" t="s">
        <v>25</v>
      </c>
      <c r="AQ123" s="5" t="s">
        <v>25</v>
      </c>
      <c r="AR123" s="21" t="s">
        <v>25</v>
      </c>
      <c r="AS123" s="5"/>
      <c r="AT123" s="5" t="s">
        <v>25</v>
      </c>
      <c r="AU123" s="5" t="s">
        <v>25</v>
      </c>
      <c r="AV123" s="5" t="s">
        <v>25</v>
      </c>
      <c r="AW123" s="5" t="s">
        <v>25</v>
      </c>
      <c r="AX123" s="5" t="s">
        <v>25</v>
      </c>
      <c r="AY123" s="5" t="s">
        <v>25</v>
      </c>
      <c r="AZ123" s="5" t="s">
        <v>25</v>
      </c>
      <c r="BA123" s="5" t="s">
        <v>25</v>
      </c>
      <c r="BB123" s="5" t="s">
        <v>25</v>
      </c>
      <c r="BC123" s="5" t="s">
        <v>25</v>
      </c>
      <c r="BD123" s="5" t="s">
        <v>25</v>
      </c>
      <c r="BE123" s="5" t="s">
        <v>25</v>
      </c>
      <c r="BF123" s="21" t="s">
        <v>25</v>
      </c>
      <c r="BG123" s="5"/>
      <c r="BH123" s="5" t="s">
        <v>25</v>
      </c>
      <c r="BI123" s="5" t="s">
        <v>25</v>
      </c>
      <c r="BJ123" s="5" t="s">
        <v>25</v>
      </c>
      <c r="BK123" s="5" t="s">
        <v>25</v>
      </c>
      <c r="BL123" s="5" t="s">
        <v>25</v>
      </c>
      <c r="BM123" s="5" t="s">
        <v>25</v>
      </c>
      <c r="BN123" s="5" t="s">
        <v>25</v>
      </c>
      <c r="BO123" s="5" t="s">
        <v>25</v>
      </c>
      <c r="BP123" s="5" t="s">
        <v>25</v>
      </c>
      <c r="BQ123" s="5" t="s">
        <v>25</v>
      </c>
      <c r="BR123" s="5" t="s">
        <v>25</v>
      </c>
      <c r="BS123" s="5" t="s">
        <v>25</v>
      </c>
      <c r="BT123" s="21" t="s">
        <v>25</v>
      </c>
      <c r="BU123" s="5"/>
      <c r="BV123" s="5" t="s">
        <v>25</v>
      </c>
      <c r="BW123" s="5" t="s">
        <v>25</v>
      </c>
      <c r="BX123" s="5" t="s">
        <v>25</v>
      </c>
      <c r="BY123" s="5" t="s">
        <v>25</v>
      </c>
      <c r="BZ123" s="5" t="s">
        <v>25</v>
      </c>
      <c r="CA123" s="5" t="s">
        <v>25</v>
      </c>
      <c r="CB123" s="5" t="s">
        <v>25</v>
      </c>
      <c r="CC123" s="5" t="s">
        <v>25</v>
      </c>
      <c r="CD123" s="5" t="s">
        <v>25</v>
      </c>
      <c r="CE123" s="5" t="s">
        <v>25</v>
      </c>
      <c r="CF123" s="5" t="s">
        <v>25</v>
      </c>
      <c r="CG123" s="5" t="s">
        <v>25</v>
      </c>
      <c r="CH123" s="21" t="s">
        <v>25</v>
      </c>
    </row>
    <row r="124" spans="1:86" ht="12.25" customHeight="1">
      <c r="A124" s="25" t="s">
        <v>40</v>
      </c>
      <c r="C124" s="5" t="s">
        <v>25</v>
      </c>
      <c r="D124" s="5" t="s">
        <v>25</v>
      </c>
      <c r="E124" s="5" t="s">
        <v>25</v>
      </c>
      <c r="F124" s="5" t="s">
        <v>25</v>
      </c>
      <c r="G124" s="5" t="s">
        <v>25</v>
      </c>
      <c r="H124" s="5" t="s">
        <v>25</v>
      </c>
      <c r="I124" s="5" t="s">
        <v>25</v>
      </c>
      <c r="J124" s="5" t="s">
        <v>25</v>
      </c>
      <c r="K124" s="5" t="s">
        <v>25</v>
      </c>
      <c r="L124" s="5" t="s">
        <v>25</v>
      </c>
      <c r="M124" s="5" t="s">
        <v>25</v>
      </c>
      <c r="N124" s="5" t="s">
        <v>25</v>
      </c>
      <c r="O124" s="5" t="s">
        <v>25</v>
      </c>
      <c r="P124" s="21" t="s">
        <v>25</v>
      </c>
      <c r="Q124" s="5" t="s">
        <v>25</v>
      </c>
      <c r="R124" s="5" t="s">
        <v>25</v>
      </c>
      <c r="S124" s="5" t="s">
        <v>25</v>
      </c>
      <c r="T124" s="5" t="s">
        <v>25</v>
      </c>
      <c r="U124" s="5" t="s">
        <v>25</v>
      </c>
      <c r="V124" s="5" t="s">
        <v>25</v>
      </c>
      <c r="W124" s="5" t="s">
        <v>25</v>
      </c>
      <c r="X124" s="5" t="s">
        <v>25</v>
      </c>
      <c r="Y124" s="5" t="s">
        <v>25</v>
      </c>
      <c r="Z124" s="5" t="s">
        <v>25</v>
      </c>
      <c r="AA124" s="5" t="s">
        <v>25</v>
      </c>
      <c r="AB124" s="5" t="s">
        <v>25</v>
      </c>
      <c r="AC124" s="5" t="s">
        <v>25</v>
      </c>
      <c r="AD124" s="21" t="s">
        <v>25</v>
      </c>
      <c r="AE124" s="5" t="s">
        <v>25</v>
      </c>
      <c r="AF124" s="5" t="s">
        <v>25</v>
      </c>
      <c r="AG124" s="5" t="s">
        <v>25</v>
      </c>
      <c r="AH124" s="5" t="s">
        <v>25</v>
      </c>
      <c r="AI124" s="5" t="s">
        <v>25</v>
      </c>
      <c r="AJ124" s="5" t="s">
        <v>25</v>
      </c>
      <c r="AK124" s="5" t="s">
        <v>25</v>
      </c>
      <c r="AL124" s="5" t="s">
        <v>25</v>
      </c>
      <c r="AM124" s="5" t="s">
        <v>25</v>
      </c>
      <c r="AN124" s="5" t="s">
        <v>25</v>
      </c>
      <c r="AO124" s="5" t="s">
        <v>25</v>
      </c>
      <c r="AP124" s="5" t="s">
        <v>25</v>
      </c>
      <c r="AQ124" s="5" t="s">
        <v>25</v>
      </c>
      <c r="AR124" s="21" t="s">
        <v>25</v>
      </c>
      <c r="AS124" s="5" t="s">
        <v>25</v>
      </c>
      <c r="AT124" s="5" t="s">
        <v>25</v>
      </c>
      <c r="AU124" s="5" t="s">
        <v>25</v>
      </c>
      <c r="AV124" s="5" t="s">
        <v>25</v>
      </c>
      <c r="AW124" s="5" t="s">
        <v>25</v>
      </c>
      <c r="AX124" s="5" t="s">
        <v>25</v>
      </c>
      <c r="AY124" s="5" t="s">
        <v>25</v>
      </c>
      <c r="AZ124" s="5" t="s">
        <v>25</v>
      </c>
      <c r="BA124" s="5" t="s">
        <v>25</v>
      </c>
      <c r="BB124" s="5" t="s">
        <v>25</v>
      </c>
      <c r="BC124" s="5" t="s">
        <v>25</v>
      </c>
      <c r="BD124" s="5" t="s">
        <v>25</v>
      </c>
      <c r="BE124" s="5" t="s">
        <v>25</v>
      </c>
      <c r="BF124" s="21" t="s">
        <v>25</v>
      </c>
      <c r="BG124" s="5" t="s">
        <v>25</v>
      </c>
      <c r="BH124" s="5" t="s">
        <v>25</v>
      </c>
      <c r="BI124" s="5" t="s">
        <v>25</v>
      </c>
      <c r="BJ124" s="5" t="s">
        <v>25</v>
      </c>
      <c r="BK124" s="5" t="s">
        <v>25</v>
      </c>
      <c r="BL124" s="5" t="s">
        <v>25</v>
      </c>
      <c r="BM124" s="5" t="s">
        <v>25</v>
      </c>
      <c r="BN124" s="5" t="s">
        <v>25</v>
      </c>
      <c r="BO124" s="5" t="s">
        <v>25</v>
      </c>
      <c r="BP124" s="5" t="s">
        <v>25</v>
      </c>
      <c r="BQ124" s="5" t="s">
        <v>25</v>
      </c>
      <c r="BR124" s="5" t="s">
        <v>25</v>
      </c>
      <c r="BS124" s="5" t="s">
        <v>25</v>
      </c>
      <c r="BT124" s="21" t="s">
        <v>25</v>
      </c>
      <c r="BU124" s="5" t="s">
        <v>25</v>
      </c>
      <c r="BV124" s="5" t="s">
        <v>25</v>
      </c>
      <c r="BW124" s="5" t="s">
        <v>25</v>
      </c>
      <c r="BX124" s="5" t="s">
        <v>25</v>
      </c>
      <c r="BY124" s="5" t="s">
        <v>25</v>
      </c>
      <c r="BZ124" s="5" t="s">
        <v>25</v>
      </c>
      <c r="CA124" s="5" t="s">
        <v>25</v>
      </c>
      <c r="CB124" s="5" t="s">
        <v>25</v>
      </c>
      <c r="CC124" s="5" t="s">
        <v>25</v>
      </c>
      <c r="CD124" s="5" t="s">
        <v>25</v>
      </c>
      <c r="CE124" s="5" t="s">
        <v>25</v>
      </c>
      <c r="CF124" s="5" t="s">
        <v>25</v>
      </c>
      <c r="CG124" s="5" t="s">
        <v>25</v>
      </c>
      <c r="CH124" s="21" t="s">
        <v>25</v>
      </c>
    </row>
    <row r="125" spans="1:86" ht="12.25" customHeight="1">
      <c r="A125" s="25"/>
      <c r="B125" s="1" t="s">
        <v>25</v>
      </c>
      <c r="C125" s="5" t="s">
        <v>25</v>
      </c>
      <c r="D125" s="5" t="s">
        <v>25</v>
      </c>
      <c r="E125" s="5" t="s">
        <v>25</v>
      </c>
      <c r="F125" s="5" t="s">
        <v>25</v>
      </c>
      <c r="G125" s="5" t="s">
        <v>25</v>
      </c>
      <c r="H125" s="5" t="s">
        <v>25</v>
      </c>
      <c r="I125" s="5" t="s">
        <v>25</v>
      </c>
      <c r="J125" s="5" t="s">
        <v>25</v>
      </c>
      <c r="K125" s="5" t="s">
        <v>25</v>
      </c>
      <c r="L125" s="5" t="s">
        <v>25</v>
      </c>
      <c r="M125" s="5" t="s">
        <v>25</v>
      </c>
      <c r="N125" s="5" t="s">
        <v>25</v>
      </c>
      <c r="O125" s="5" t="s">
        <v>25</v>
      </c>
      <c r="P125" s="21" t="s">
        <v>25</v>
      </c>
      <c r="Q125" s="5" t="s">
        <v>25</v>
      </c>
      <c r="R125" s="5" t="s">
        <v>25</v>
      </c>
      <c r="S125" s="5" t="s">
        <v>25</v>
      </c>
      <c r="T125" s="5" t="s">
        <v>25</v>
      </c>
      <c r="U125" s="5" t="s">
        <v>25</v>
      </c>
      <c r="V125" s="5" t="s">
        <v>25</v>
      </c>
      <c r="W125" s="5" t="s">
        <v>25</v>
      </c>
      <c r="X125" s="5" t="s">
        <v>25</v>
      </c>
      <c r="Y125" s="5" t="s">
        <v>25</v>
      </c>
      <c r="Z125" s="5" t="s">
        <v>25</v>
      </c>
      <c r="AA125" s="5" t="s">
        <v>25</v>
      </c>
      <c r="AB125" s="5" t="s">
        <v>25</v>
      </c>
      <c r="AC125" s="5" t="s">
        <v>25</v>
      </c>
      <c r="AD125" s="21" t="s">
        <v>25</v>
      </c>
      <c r="AE125" s="5" t="s">
        <v>25</v>
      </c>
      <c r="AF125" s="5" t="s">
        <v>25</v>
      </c>
      <c r="AG125" s="5" t="s">
        <v>25</v>
      </c>
      <c r="AH125" s="5" t="s">
        <v>25</v>
      </c>
      <c r="AI125" s="5" t="s">
        <v>25</v>
      </c>
      <c r="AJ125" s="5" t="s">
        <v>25</v>
      </c>
      <c r="AK125" s="5" t="s">
        <v>25</v>
      </c>
      <c r="AL125" s="5" t="s">
        <v>25</v>
      </c>
      <c r="AM125" s="5" t="s">
        <v>25</v>
      </c>
      <c r="AN125" s="5" t="s">
        <v>25</v>
      </c>
      <c r="AO125" s="5" t="s">
        <v>25</v>
      </c>
      <c r="AP125" s="5" t="s">
        <v>25</v>
      </c>
      <c r="AQ125" s="5" t="s">
        <v>25</v>
      </c>
      <c r="AR125" s="21" t="s">
        <v>25</v>
      </c>
      <c r="AS125" s="5" t="s">
        <v>25</v>
      </c>
      <c r="AT125" s="5" t="s">
        <v>25</v>
      </c>
      <c r="AU125" s="5" t="s">
        <v>25</v>
      </c>
      <c r="AV125" s="5" t="s">
        <v>25</v>
      </c>
      <c r="AW125" s="5" t="s">
        <v>25</v>
      </c>
      <c r="AX125" s="5" t="s">
        <v>25</v>
      </c>
      <c r="AY125" s="5" t="s">
        <v>25</v>
      </c>
      <c r="AZ125" s="5" t="s">
        <v>25</v>
      </c>
      <c r="BA125" s="5" t="s">
        <v>25</v>
      </c>
      <c r="BB125" s="5" t="s">
        <v>25</v>
      </c>
      <c r="BC125" s="5" t="s">
        <v>25</v>
      </c>
      <c r="BD125" s="5" t="s">
        <v>25</v>
      </c>
      <c r="BE125" s="5" t="s">
        <v>25</v>
      </c>
      <c r="BF125" s="21" t="s">
        <v>25</v>
      </c>
      <c r="BG125" s="5" t="s">
        <v>25</v>
      </c>
      <c r="BH125" s="5" t="s">
        <v>25</v>
      </c>
      <c r="BI125" s="5" t="s">
        <v>25</v>
      </c>
      <c r="BJ125" s="5" t="s">
        <v>25</v>
      </c>
      <c r="BK125" s="5" t="s">
        <v>25</v>
      </c>
      <c r="BL125" s="5" t="s">
        <v>25</v>
      </c>
      <c r="BM125" s="5" t="s">
        <v>25</v>
      </c>
      <c r="BN125" s="5" t="s">
        <v>25</v>
      </c>
      <c r="BO125" s="5" t="s">
        <v>25</v>
      </c>
      <c r="BP125" s="5" t="s">
        <v>25</v>
      </c>
      <c r="BQ125" s="5" t="s">
        <v>25</v>
      </c>
      <c r="BR125" s="5" t="s">
        <v>25</v>
      </c>
      <c r="BS125" s="5" t="s">
        <v>25</v>
      </c>
      <c r="BT125" s="21" t="s">
        <v>25</v>
      </c>
      <c r="BU125" s="5" t="s">
        <v>25</v>
      </c>
      <c r="BV125" s="5" t="s">
        <v>25</v>
      </c>
      <c r="BW125" s="5" t="s">
        <v>25</v>
      </c>
      <c r="BX125" s="5" t="s">
        <v>25</v>
      </c>
      <c r="BY125" s="5" t="s">
        <v>25</v>
      </c>
      <c r="BZ125" s="5" t="s">
        <v>25</v>
      </c>
      <c r="CA125" s="5" t="s">
        <v>25</v>
      </c>
      <c r="CB125" s="5" t="s">
        <v>25</v>
      </c>
      <c r="CC125" s="5" t="s">
        <v>25</v>
      </c>
      <c r="CD125" s="5" t="s">
        <v>25</v>
      </c>
      <c r="CE125" s="5" t="s">
        <v>25</v>
      </c>
      <c r="CF125" s="5" t="s">
        <v>25</v>
      </c>
      <c r="CG125" s="5" t="s">
        <v>25</v>
      </c>
      <c r="CH125" s="21" t="s">
        <v>25</v>
      </c>
    </row>
    <row r="126" spans="1:86" ht="12.25" hidden="1" customHeight="1" outlineLevel="1">
      <c r="A126" s="25" t="s">
        <v>121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21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21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21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21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21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21"/>
    </row>
    <row r="127" spans="1:86" ht="12.25" hidden="1" customHeight="1" outlineLevel="1">
      <c r="A127" s="26" t="s">
        <v>25</v>
      </c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21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21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21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21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21"/>
      <c r="BU127" s="118"/>
      <c r="BV127" s="118"/>
      <c r="BW127" s="118"/>
      <c r="BX127" s="118"/>
      <c r="BY127" s="118"/>
      <c r="BZ127" s="118"/>
      <c r="CA127" s="118"/>
      <c r="CB127" s="118"/>
      <c r="CC127" s="118"/>
      <c r="CD127" s="118"/>
      <c r="CE127" s="118"/>
      <c r="CF127" s="118"/>
      <c r="CG127" s="118"/>
      <c r="CH127" s="21"/>
    </row>
    <row r="128" spans="1:86" ht="12.25" hidden="1" customHeight="1" outlineLevel="1">
      <c r="A128" s="26">
        <v>100</v>
      </c>
      <c r="B128" s="1" t="s">
        <v>121</v>
      </c>
      <c r="C128" s="118">
        <v>0</v>
      </c>
      <c r="D128" s="118">
        <v>0</v>
      </c>
      <c r="E128" s="118">
        <v>0</v>
      </c>
      <c r="F128" s="118">
        <v>0</v>
      </c>
      <c r="G128" s="118">
        <v>0</v>
      </c>
      <c r="H128" s="118">
        <v>0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  <c r="N128" s="118">
        <v>0</v>
      </c>
      <c r="O128" s="118">
        <v>0</v>
      </c>
      <c r="P128" s="21"/>
      <c r="Q128" s="118">
        <v>0</v>
      </c>
      <c r="R128" s="118">
        <v>0</v>
      </c>
      <c r="S128" s="118">
        <v>0</v>
      </c>
      <c r="T128" s="118">
        <v>0</v>
      </c>
      <c r="U128" s="118">
        <v>0</v>
      </c>
      <c r="V128" s="118">
        <v>0</v>
      </c>
      <c r="W128" s="118">
        <v>0</v>
      </c>
      <c r="X128" s="118">
        <v>0</v>
      </c>
      <c r="Y128" s="118">
        <v>0</v>
      </c>
      <c r="Z128" s="118">
        <v>0</v>
      </c>
      <c r="AA128" s="118">
        <v>0</v>
      </c>
      <c r="AB128" s="118">
        <v>0</v>
      </c>
      <c r="AC128" s="118">
        <v>0</v>
      </c>
      <c r="AD128" s="21"/>
      <c r="AE128" s="118">
        <v>0</v>
      </c>
      <c r="AF128" s="118">
        <v>0</v>
      </c>
      <c r="AG128" s="118">
        <v>0</v>
      </c>
      <c r="AH128" s="118">
        <v>0</v>
      </c>
      <c r="AI128" s="118">
        <v>0</v>
      </c>
      <c r="AJ128" s="118">
        <v>0</v>
      </c>
      <c r="AK128" s="118">
        <v>0</v>
      </c>
      <c r="AL128" s="118">
        <v>0</v>
      </c>
      <c r="AM128" s="118">
        <v>0</v>
      </c>
      <c r="AN128" s="118">
        <v>0</v>
      </c>
      <c r="AO128" s="118">
        <v>0</v>
      </c>
      <c r="AP128" s="118">
        <v>0</v>
      </c>
      <c r="AQ128" s="118">
        <v>0</v>
      </c>
      <c r="AR128" s="21"/>
      <c r="AS128" s="118">
        <v>0</v>
      </c>
      <c r="AT128" s="118">
        <v>0</v>
      </c>
      <c r="AU128" s="118">
        <v>0</v>
      </c>
      <c r="AV128" s="118">
        <v>0</v>
      </c>
      <c r="AW128" s="118">
        <v>0</v>
      </c>
      <c r="AX128" s="118">
        <v>0</v>
      </c>
      <c r="AY128" s="118">
        <v>0</v>
      </c>
      <c r="AZ128" s="118">
        <v>0</v>
      </c>
      <c r="BA128" s="118">
        <v>0</v>
      </c>
      <c r="BB128" s="118">
        <v>0</v>
      </c>
      <c r="BC128" s="118">
        <v>0</v>
      </c>
      <c r="BD128" s="118">
        <v>0</v>
      </c>
      <c r="BE128" s="118">
        <v>0</v>
      </c>
      <c r="BF128" s="21"/>
      <c r="BG128" s="118">
        <v>0</v>
      </c>
      <c r="BH128" s="118">
        <v>0</v>
      </c>
      <c r="BI128" s="118">
        <v>0</v>
      </c>
      <c r="BJ128" s="118">
        <v>0</v>
      </c>
      <c r="BK128" s="118">
        <v>0</v>
      </c>
      <c r="BL128" s="118">
        <v>0</v>
      </c>
      <c r="BM128" s="118">
        <v>0</v>
      </c>
      <c r="BN128" s="118">
        <v>0</v>
      </c>
      <c r="BO128" s="118">
        <v>0</v>
      </c>
      <c r="BP128" s="118">
        <v>0</v>
      </c>
      <c r="BQ128" s="118">
        <v>0</v>
      </c>
      <c r="BR128" s="118">
        <v>0</v>
      </c>
      <c r="BS128" s="118">
        <v>0</v>
      </c>
      <c r="BT128" s="21"/>
      <c r="BU128" s="118">
        <v>0</v>
      </c>
      <c r="BV128" s="118">
        <v>0</v>
      </c>
      <c r="BW128" s="118">
        <v>0</v>
      </c>
      <c r="BX128" s="118">
        <v>0</v>
      </c>
      <c r="BY128" s="118">
        <v>0</v>
      </c>
      <c r="BZ128" s="118">
        <v>0</v>
      </c>
      <c r="CA128" s="118">
        <v>0</v>
      </c>
      <c r="CB128" s="118">
        <v>0</v>
      </c>
      <c r="CC128" s="118">
        <v>0</v>
      </c>
      <c r="CD128" s="118">
        <v>0</v>
      </c>
      <c r="CE128" s="118">
        <v>0</v>
      </c>
      <c r="CF128" s="118">
        <v>0</v>
      </c>
      <c r="CG128" s="118">
        <v>0</v>
      </c>
      <c r="CH128" s="21"/>
    </row>
    <row r="129" spans="1:86" ht="12.25" hidden="1" customHeight="1" outlineLevel="1">
      <c r="A129" s="26">
        <v>101</v>
      </c>
      <c r="B129" s="1" t="s">
        <v>234</v>
      </c>
      <c r="C129" s="118">
        <v>0</v>
      </c>
      <c r="D129" s="118">
        <v>0</v>
      </c>
      <c r="E129" s="118">
        <v>0</v>
      </c>
      <c r="F129" s="118">
        <v>0</v>
      </c>
      <c r="G129" s="118">
        <v>0</v>
      </c>
      <c r="H129" s="118">
        <v>0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  <c r="N129" s="118">
        <v>0</v>
      </c>
      <c r="O129" s="118">
        <v>0</v>
      </c>
      <c r="P129" s="21"/>
      <c r="Q129" s="118">
        <v>16250</v>
      </c>
      <c r="R129" s="118">
        <v>32500</v>
      </c>
      <c r="S129" s="118">
        <v>32500</v>
      </c>
      <c r="T129" s="118">
        <v>32500</v>
      </c>
      <c r="U129" s="118">
        <v>32500</v>
      </c>
      <c r="V129" s="118">
        <v>32500</v>
      </c>
      <c r="W129" s="118">
        <v>32500</v>
      </c>
      <c r="X129" s="118">
        <v>32500</v>
      </c>
      <c r="Y129" s="118">
        <v>32500</v>
      </c>
      <c r="Z129" s="118">
        <v>32500</v>
      </c>
      <c r="AA129" s="118">
        <v>32500</v>
      </c>
      <c r="AB129" s="118">
        <v>32500</v>
      </c>
      <c r="AC129" s="118">
        <v>390000</v>
      </c>
      <c r="AD129" s="21"/>
      <c r="AE129" s="118">
        <v>29029.166666666701</v>
      </c>
      <c r="AF129" s="118">
        <v>58058.333333333299</v>
      </c>
      <c r="AG129" s="118">
        <v>58058.333333333299</v>
      </c>
      <c r="AH129" s="118">
        <v>58058.333333333299</v>
      </c>
      <c r="AI129" s="118">
        <v>58058.333333333299</v>
      </c>
      <c r="AJ129" s="118">
        <v>58058.333333333299</v>
      </c>
      <c r="AK129" s="118">
        <v>58058.333333333299</v>
      </c>
      <c r="AL129" s="118">
        <v>58058.333333333299</v>
      </c>
      <c r="AM129" s="118">
        <v>58058.333333333299</v>
      </c>
      <c r="AN129" s="118">
        <v>58058.333333333299</v>
      </c>
      <c r="AO129" s="118">
        <v>58058.333333333299</v>
      </c>
      <c r="AP129" s="118">
        <v>58058.333333333299</v>
      </c>
      <c r="AQ129" s="118">
        <v>696700</v>
      </c>
      <c r="AR129" s="21"/>
      <c r="AS129" s="118">
        <v>42400.041666666701</v>
      </c>
      <c r="AT129" s="118">
        <v>84800.083333333299</v>
      </c>
      <c r="AU129" s="118">
        <v>84800.083333333299</v>
      </c>
      <c r="AV129" s="118">
        <v>84800.083333333299</v>
      </c>
      <c r="AW129" s="118">
        <v>84800.083333333299</v>
      </c>
      <c r="AX129" s="118">
        <v>84800.083333333299</v>
      </c>
      <c r="AY129" s="118">
        <v>84800.083333333299</v>
      </c>
      <c r="AZ129" s="118">
        <v>84800.083333333299</v>
      </c>
      <c r="BA129" s="118">
        <v>84800.083333333299</v>
      </c>
      <c r="BB129" s="118">
        <v>84800.083333333299</v>
      </c>
      <c r="BC129" s="118">
        <v>84800.083333333299</v>
      </c>
      <c r="BD129" s="118">
        <v>84800.083333333299</v>
      </c>
      <c r="BE129" s="118">
        <v>1017601</v>
      </c>
      <c r="BF129" s="21"/>
      <c r="BG129" s="118">
        <v>61547.042916666702</v>
      </c>
      <c r="BH129" s="118">
        <v>123094.085833333</v>
      </c>
      <c r="BI129" s="118">
        <v>123094.085833333</v>
      </c>
      <c r="BJ129" s="118">
        <v>123094.085833333</v>
      </c>
      <c r="BK129" s="118">
        <v>123094.085833333</v>
      </c>
      <c r="BL129" s="118">
        <v>123094.085833333</v>
      </c>
      <c r="BM129" s="118">
        <v>123094.085833333</v>
      </c>
      <c r="BN129" s="118">
        <v>123094.085833333</v>
      </c>
      <c r="BO129" s="118">
        <v>123094.085833333</v>
      </c>
      <c r="BP129" s="118">
        <v>123094.085833333</v>
      </c>
      <c r="BQ129" s="118">
        <v>123094.085833333</v>
      </c>
      <c r="BR129" s="118">
        <v>123094.085833333</v>
      </c>
      <c r="BS129" s="118">
        <v>1477129.03</v>
      </c>
      <c r="BT129" s="21"/>
      <c r="BU129" s="118">
        <v>68643.454204166701</v>
      </c>
      <c r="BV129" s="118">
        <v>137286.90840833299</v>
      </c>
      <c r="BW129" s="118">
        <v>137286.90840833299</v>
      </c>
      <c r="BX129" s="118">
        <v>137286.90840833299</v>
      </c>
      <c r="BY129" s="118">
        <v>137286.90840833299</v>
      </c>
      <c r="BZ129" s="118">
        <v>137286.90840833299</v>
      </c>
      <c r="CA129" s="118">
        <v>137286.90840833299</v>
      </c>
      <c r="CB129" s="118">
        <v>137286.90840833299</v>
      </c>
      <c r="CC129" s="118">
        <v>137286.90840833299</v>
      </c>
      <c r="CD129" s="118">
        <v>137286.90840833299</v>
      </c>
      <c r="CE129" s="118">
        <v>137286.90840833299</v>
      </c>
      <c r="CF129" s="118">
        <v>137286.90840833299</v>
      </c>
      <c r="CG129" s="118">
        <v>1647442.9009</v>
      </c>
      <c r="CH129" s="21"/>
    </row>
    <row r="130" spans="1:86" ht="12.25" hidden="1" customHeight="1" outlineLevel="1">
      <c r="A130" s="26">
        <v>102</v>
      </c>
      <c r="B130" s="1" t="s">
        <v>235</v>
      </c>
      <c r="C130" s="118">
        <v>0</v>
      </c>
      <c r="D130" s="118">
        <v>0</v>
      </c>
      <c r="E130" s="118">
        <v>0</v>
      </c>
      <c r="F130" s="118">
        <v>0</v>
      </c>
      <c r="G130" s="118">
        <v>0</v>
      </c>
      <c r="H130" s="118">
        <v>0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  <c r="N130" s="118">
        <v>0</v>
      </c>
      <c r="O130" s="118">
        <v>0</v>
      </c>
      <c r="P130" s="21"/>
      <c r="Q130" s="118">
        <v>0</v>
      </c>
      <c r="R130" s="118">
        <v>0</v>
      </c>
      <c r="S130" s="118">
        <v>0</v>
      </c>
      <c r="T130" s="118">
        <v>0</v>
      </c>
      <c r="U130" s="118">
        <v>0</v>
      </c>
      <c r="V130" s="118">
        <v>0</v>
      </c>
      <c r="W130" s="118">
        <v>0</v>
      </c>
      <c r="X130" s="118">
        <v>0</v>
      </c>
      <c r="Y130" s="118">
        <v>0</v>
      </c>
      <c r="Z130" s="118">
        <v>0</v>
      </c>
      <c r="AA130" s="118">
        <v>0</v>
      </c>
      <c r="AB130" s="118">
        <v>0</v>
      </c>
      <c r="AC130" s="118">
        <v>0</v>
      </c>
      <c r="AD130" s="21"/>
      <c r="AE130" s="118">
        <v>1666.6666666666699</v>
      </c>
      <c r="AF130" s="118">
        <v>3333.3333333333298</v>
      </c>
      <c r="AG130" s="118">
        <v>3333.3333333333298</v>
      </c>
      <c r="AH130" s="118">
        <v>3333.3333333333298</v>
      </c>
      <c r="AI130" s="118">
        <v>3333.3333333333298</v>
      </c>
      <c r="AJ130" s="118">
        <v>3333.3333333333298</v>
      </c>
      <c r="AK130" s="118">
        <v>3333.3333333333298</v>
      </c>
      <c r="AL130" s="118">
        <v>3333.3333333333298</v>
      </c>
      <c r="AM130" s="118">
        <v>3333.3333333333298</v>
      </c>
      <c r="AN130" s="118">
        <v>3333.3333333333298</v>
      </c>
      <c r="AO130" s="118">
        <v>3333.3333333333298</v>
      </c>
      <c r="AP130" s="118">
        <v>3333.3333333333298</v>
      </c>
      <c r="AQ130" s="118">
        <v>40000</v>
      </c>
      <c r="AR130" s="21"/>
      <c r="AS130" s="118">
        <v>5133.3333333333303</v>
      </c>
      <c r="AT130" s="118">
        <v>10266.666666666701</v>
      </c>
      <c r="AU130" s="118">
        <v>10266.666666666701</v>
      </c>
      <c r="AV130" s="118">
        <v>10266.666666666701</v>
      </c>
      <c r="AW130" s="118">
        <v>10266.666666666701</v>
      </c>
      <c r="AX130" s="118">
        <v>10266.666666666701</v>
      </c>
      <c r="AY130" s="118">
        <v>10266.666666666701</v>
      </c>
      <c r="AZ130" s="118">
        <v>10266.666666666701</v>
      </c>
      <c r="BA130" s="118">
        <v>10266.666666666701</v>
      </c>
      <c r="BB130" s="118">
        <v>10266.666666666701</v>
      </c>
      <c r="BC130" s="118">
        <v>10266.666666666701</v>
      </c>
      <c r="BD130" s="118">
        <v>10266.666666666701</v>
      </c>
      <c r="BE130" s="118">
        <v>123200</v>
      </c>
      <c r="BF130" s="21"/>
      <c r="BG130" s="118">
        <v>5287.3333333333303</v>
      </c>
      <c r="BH130" s="118">
        <v>10574.666666666701</v>
      </c>
      <c r="BI130" s="118">
        <v>10574.666666666701</v>
      </c>
      <c r="BJ130" s="118">
        <v>10574.666666666701</v>
      </c>
      <c r="BK130" s="118">
        <v>10574.666666666701</v>
      </c>
      <c r="BL130" s="118">
        <v>10574.666666666701</v>
      </c>
      <c r="BM130" s="118">
        <v>10574.666666666701</v>
      </c>
      <c r="BN130" s="118">
        <v>10574.666666666701</v>
      </c>
      <c r="BO130" s="118">
        <v>10574.666666666701</v>
      </c>
      <c r="BP130" s="118">
        <v>10574.666666666701</v>
      </c>
      <c r="BQ130" s="118">
        <v>10574.666666666701</v>
      </c>
      <c r="BR130" s="118">
        <v>10574.666666666701</v>
      </c>
      <c r="BS130" s="118">
        <v>126896</v>
      </c>
      <c r="BT130" s="21"/>
      <c r="BU130" s="118">
        <v>5445.9533333333302</v>
      </c>
      <c r="BV130" s="118">
        <v>10891.9066666667</v>
      </c>
      <c r="BW130" s="118">
        <v>10891.9066666667</v>
      </c>
      <c r="BX130" s="118">
        <v>10891.9066666667</v>
      </c>
      <c r="BY130" s="118">
        <v>10891.9066666667</v>
      </c>
      <c r="BZ130" s="118">
        <v>10891.9066666667</v>
      </c>
      <c r="CA130" s="118">
        <v>10891.9066666667</v>
      </c>
      <c r="CB130" s="118">
        <v>10891.9066666667</v>
      </c>
      <c r="CC130" s="118">
        <v>10891.9066666667</v>
      </c>
      <c r="CD130" s="118">
        <v>10891.9066666667</v>
      </c>
      <c r="CE130" s="118">
        <v>10891.9066666667</v>
      </c>
      <c r="CF130" s="118">
        <v>10891.9066666667</v>
      </c>
      <c r="CG130" s="118">
        <v>130702.88</v>
      </c>
      <c r="CH130" s="21"/>
    </row>
    <row r="131" spans="1:86" ht="12.25" hidden="1" customHeight="1" outlineLevel="1">
      <c r="A131" s="26">
        <v>103</v>
      </c>
      <c r="B131" s="1" t="s">
        <v>236</v>
      </c>
      <c r="C131" s="118">
        <v>0</v>
      </c>
      <c r="D131" s="118">
        <v>0</v>
      </c>
      <c r="E131" s="118">
        <v>0</v>
      </c>
      <c r="F131" s="118">
        <v>0</v>
      </c>
      <c r="G131" s="118">
        <v>0</v>
      </c>
      <c r="H131" s="118">
        <v>0</v>
      </c>
      <c r="I131" s="118">
        <v>0</v>
      </c>
      <c r="J131" s="118">
        <v>0</v>
      </c>
      <c r="K131" s="118">
        <v>0</v>
      </c>
      <c r="L131" s="118">
        <v>0</v>
      </c>
      <c r="M131" s="118">
        <v>0</v>
      </c>
      <c r="N131" s="118">
        <v>0</v>
      </c>
      <c r="O131" s="118">
        <v>0</v>
      </c>
      <c r="P131" s="21"/>
      <c r="Q131" s="118">
        <v>0</v>
      </c>
      <c r="R131" s="118">
        <v>0</v>
      </c>
      <c r="S131" s="118">
        <v>0</v>
      </c>
      <c r="T131" s="118">
        <v>0</v>
      </c>
      <c r="U131" s="118">
        <v>0</v>
      </c>
      <c r="V131" s="118">
        <v>0</v>
      </c>
      <c r="W131" s="118">
        <v>0</v>
      </c>
      <c r="X131" s="118">
        <v>0</v>
      </c>
      <c r="Y131" s="118">
        <v>0</v>
      </c>
      <c r="Z131" s="118">
        <v>0</v>
      </c>
      <c r="AA131" s="118">
        <v>0</v>
      </c>
      <c r="AB131" s="118">
        <v>0</v>
      </c>
      <c r="AC131" s="118">
        <v>0</v>
      </c>
      <c r="AD131" s="21"/>
      <c r="AE131" s="118">
        <v>0</v>
      </c>
      <c r="AF131" s="118">
        <v>0</v>
      </c>
      <c r="AG131" s="118">
        <v>0</v>
      </c>
      <c r="AH131" s="118">
        <v>0</v>
      </c>
      <c r="AI131" s="118">
        <v>0</v>
      </c>
      <c r="AJ131" s="118">
        <v>0</v>
      </c>
      <c r="AK131" s="118">
        <v>0</v>
      </c>
      <c r="AL131" s="118">
        <v>0</v>
      </c>
      <c r="AM131" s="118">
        <v>0</v>
      </c>
      <c r="AN131" s="118">
        <v>0</v>
      </c>
      <c r="AO131" s="118">
        <v>0</v>
      </c>
      <c r="AP131" s="118">
        <v>0</v>
      </c>
      <c r="AQ131" s="118">
        <v>0</v>
      </c>
      <c r="AR131" s="21"/>
      <c r="AS131" s="118">
        <v>0</v>
      </c>
      <c r="AT131" s="118">
        <v>0</v>
      </c>
      <c r="AU131" s="118">
        <v>0</v>
      </c>
      <c r="AV131" s="118">
        <v>0</v>
      </c>
      <c r="AW131" s="118">
        <v>0</v>
      </c>
      <c r="AX131" s="118">
        <v>0</v>
      </c>
      <c r="AY131" s="118">
        <v>0</v>
      </c>
      <c r="AZ131" s="118">
        <v>0</v>
      </c>
      <c r="BA131" s="118">
        <v>0</v>
      </c>
      <c r="BB131" s="118">
        <v>0</v>
      </c>
      <c r="BC131" s="118">
        <v>0</v>
      </c>
      <c r="BD131" s="118">
        <v>0</v>
      </c>
      <c r="BE131" s="118">
        <v>0</v>
      </c>
      <c r="BF131" s="21"/>
      <c r="BG131" s="118">
        <v>0</v>
      </c>
      <c r="BH131" s="118">
        <v>0</v>
      </c>
      <c r="BI131" s="118">
        <v>0</v>
      </c>
      <c r="BJ131" s="118">
        <v>0</v>
      </c>
      <c r="BK131" s="118">
        <v>0</v>
      </c>
      <c r="BL131" s="118">
        <v>0</v>
      </c>
      <c r="BM131" s="118">
        <v>0</v>
      </c>
      <c r="BN131" s="118">
        <v>0</v>
      </c>
      <c r="BO131" s="118">
        <v>0</v>
      </c>
      <c r="BP131" s="118">
        <v>0</v>
      </c>
      <c r="BQ131" s="118">
        <v>0</v>
      </c>
      <c r="BR131" s="118">
        <v>0</v>
      </c>
      <c r="BS131" s="118">
        <v>0</v>
      </c>
      <c r="BT131" s="21"/>
      <c r="BU131" s="118">
        <v>0</v>
      </c>
      <c r="BV131" s="118">
        <v>0</v>
      </c>
      <c r="BW131" s="118">
        <v>0</v>
      </c>
      <c r="BX131" s="118">
        <v>0</v>
      </c>
      <c r="BY131" s="118">
        <v>0</v>
      </c>
      <c r="BZ131" s="118">
        <v>0</v>
      </c>
      <c r="CA131" s="118">
        <v>0</v>
      </c>
      <c r="CB131" s="118">
        <v>0</v>
      </c>
      <c r="CC131" s="118">
        <v>0</v>
      </c>
      <c r="CD131" s="118">
        <v>0</v>
      </c>
      <c r="CE131" s="118">
        <v>0</v>
      </c>
      <c r="CF131" s="118">
        <v>0</v>
      </c>
      <c r="CG131" s="118">
        <v>0</v>
      </c>
      <c r="CH131" s="21"/>
    </row>
    <row r="132" spans="1:86" ht="12.25" hidden="1" customHeight="1" outlineLevel="1">
      <c r="A132" s="26">
        <v>104</v>
      </c>
      <c r="B132" s="1" t="s">
        <v>237</v>
      </c>
      <c r="C132" s="118">
        <v>0</v>
      </c>
      <c r="D132" s="118">
        <v>0</v>
      </c>
      <c r="E132" s="118">
        <v>0</v>
      </c>
      <c r="F132" s="118">
        <v>0</v>
      </c>
      <c r="G132" s="118">
        <v>0</v>
      </c>
      <c r="H132" s="118">
        <v>0</v>
      </c>
      <c r="I132" s="118">
        <v>0</v>
      </c>
      <c r="J132" s="118">
        <v>0</v>
      </c>
      <c r="K132" s="118">
        <v>0</v>
      </c>
      <c r="L132" s="118">
        <v>0</v>
      </c>
      <c r="M132" s="118">
        <v>0</v>
      </c>
      <c r="N132" s="118">
        <v>0</v>
      </c>
      <c r="O132" s="118">
        <v>0</v>
      </c>
      <c r="P132" s="21"/>
      <c r="Q132" s="118">
        <v>8333.3333333333303</v>
      </c>
      <c r="R132" s="118">
        <v>8333.3333333333303</v>
      </c>
      <c r="S132" s="118">
        <v>8333.3333333333303</v>
      </c>
      <c r="T132" s="118">
        <v>8333.3333333333303</v>
      </c>
      <c r="U132" s="118">
        <v>8333.3333333333303</v>
      </c>
      <c r="V132" s="118">
        <v>8333.3333333333303</v>
      </c>
      <c r="W132" s="118">
        <v>8333.3333333333303</v>
      </c>
      <c r="X132" s="118">
        <v>8333.3333333333303</v>
      </c>
      <c r="Y132" s="118">
        <v>8333.3333333333303</v>
      </c>
      <c r="Z132" s="118">
        <v>8333.3333333333303</v>
      </c>
      <c r="AA132" s="118">
        <v>8333.3333333333303</v>
      </c>
      <c r="AB132" s="118">
        <v>8333.3333333333303</v>
      </c>
      <c r="AC132" s="118">
        <v>100000</v>
      </c>
      <c r="AD132" s="21"/>
      <c r="AE132" s="118">
        <v>8583.3333333333303</v>
      </c>
      <c r="AF132" s="118">
        <v>8583.3333333333303</v>
      </c>
      <c r="AG132" s="118">
        <v>8583.3333333333303</v>
      </c>
      <c r="AH132" s="118">
        <v>8583.3333333333303</v>
      </c>
      <c r="AI132" s="118">
        <v>8583.3333333333303</v>
      </c>
      <c r="AJ132" s="118">
        <v>8583.3333333333303</v>
      </c>
      <c r="AK132" s="118">
        <v>8583.3333333333303</v>
      </c>
      <c r="AL132" s="118">
        <v>8583.3333333333303</v>
      </c>
      <c r="AM132" s="118">
        <v>8583.3333333333303</v>
      </c>
      <c r="AN132" s="118">
        <v>8583.3333333333303</v>
      </c>
      <c r="AO132" s="118">
        <v>8583.3333333333303</v>
      </c>
      <c r="AP132" s="118">
        <v>8583.3333333333303</v>
      </c>
      <c r="AQ132" s="118">
        <v>103000</v>
      </c>
      <c r="AR132" s="21"/>
      <c r="AS132" s="118">
        <v>8840.8333333333303</v>
      </c>
      <c r="AT132" s="118">
        <v>8840.8333333333303</v>
      </c>
      <c r="AU132" s="118">
        <v>8840.8333333333303</v>
      </c>
      <c r="AV132" s="118">
        <v>8840.8333333333303</v>
      </c>
      <c r="AW132" s="118">
        <v>8840.8333333333303</v>
      </c>
      <c r="AX132" s="118">
        <v>8840.8333333333303</v>
      </c>
      <c r="AY132" s="118">
        <v>8840.8333333333303</v>
      </c>
      <c r="AZ132" s="118">
        <v>8840.8333333333303</v>
      </c>
      <c r="BA132" s="118">
        <v>8840.8333333333303</v>
      </c>
      <c r="BB132" s="118">
        <v>8840.8333333333303</v>
      </c>
      <c r="BC132" s="118">
        <v>8840.8333333333303</v>
      </c>
      <c r="BD132" s="118">
        <v>8840.8333333333303</v>
      </c>
      <c r="BE132" s="118">
        <v>106090</v>
      </c>
      <c r="BF132" s="21"/>
      <c r="BG132" s="118">
        <v>9106.0583333333307</v>
      </c>
      <c r="BH132" s="118">
        <v>9106.0583333333307</v>
      </c>
      <c r="BI132" s="118">
        <v>9106.0583333333307</v>
      </c>
      <c r="BJ132" s="118">
        <v>9106.0583333333307</v>
      </c>
      <c r="BK132" s="118">
        <v>9106.0583333333307</v>
      </c>
      <c r="BL132" s="118">
        <v>9106.0583333333307</v>
      </c>
      <c r="BM132" s="118">
        <v>9106.0583333333307</v>
      </c>
      <c r="BN132" s="118">
        <v>9106.0583333333307</v>
      </c>
      <c r="BO132" s="118">
        <v>9106.0583333333307</v>
      </c>
      <c r="BP132" s="118">
        <v>9106.0583333333307</v>
      </c>
      <c r="BQ132" s="118">
        <v>9106.0583333333307</v>
      </c>
      <c r="BR132" s="118">
        <v>9106.0583333333307</v>
      </c>
      <c r="BS132" s="118">
        <v>109272.7</v>
      </c>
      <c r="BT132" s="21"/>
      <c r="BU132" s="118">
        <v>13337.573416666701</v>
      </c>
      <c r="BV132" s="118">
        <v>17295.906749999998</v>
      </c>
      <c r="BW132" s="118">
        <v>17295.906749999998</v>
      </c>
      <c r="BX132" s="118">
        <v>17295.906749999998</v>
      </c>
      <c r="BY132" s="118">
        <v>17295.906749999998</v>
      </c>
      <c r="BZ132" s="118">
        <v>17295.906749999998</v>
      </c>
      <c r="CA132" s="118">
        <v>17295.906749999998</v>
      </c>
      <c r="CB132" s="118">
        <v>17295.906749999998</v>
      </c>
      <c r="CC132" s="118">
        <v>17295.906749999998</v>
      </c>
      <c r="CD132" s="118">
        <v>17295.906749999998</v>
      </c>
      <c r="CE132" s="118">
        <v>17295.906749999998</v>
      </c>
      <c r="CF132" s="118">
        <v>17295.906749999998</v>
      </c>
      <c r="CG132" s="118">
        <v>207550.88099999999</v>
      </c>
      <c r="CH132" s="21"/>
    </row>
    <row r="133" spans="1:86" ht="12.25" hidden="1" customHeight="1" outlineLevel="1">
      <c r="A133" s="26">
        <v>105</v>
      </c>
      <c r="B133" s="1" t="s">
        <v>238</v>
      </c>
      <c r="C133" s="118">
        <v>8333.34</v>
      </c>
      <c r="D133" s="118">
        <v>8333.34</v>
      </c>
      <c r="E133" s="118">
        <v>8333.34</v>
      </c>
      <c r="F133" s="118">
        <v>8333.34</v>
      </c>
      <c r="G133" s="118">
        <v>8333.34</v>
      </c>
      <c r="H133" s="118">
        <v>8333.34</v>
      </c>
      <c r="I133" s="118">
        <v>8333.34</v>
      </c>
      <c r="J133" s="118">
        <v>8333.34</v>
      </c>
      <c r="K133" s="118">
        <v>8333.2799999999897</v>
      </c>
      <c r="L133" s="118">
        <v>8333.3333333333303</v>
      </c>
      <c r="M133" s="118">
        <v>8333.3333333333303</v>
      </c>
      <c r="N133" s="118">
        <v>8333.3333333333303</v>
      </c>
      <c r="O133" s="118">
        <v>100000</v>
      </c>
      <c r="P133" s="21"/>
      <c r="Q133" s="118">
        <v>0</v>
      </c>
      <c r="R133" s="118">
        <v>0</v>
      </c>
      <c r="S133" s="118">
        <v>0</v>
      </c>
      <c r="T133" s="118">
        <v>0</v>
      </c>
      <c r="U133" s="118">
        <v>0</v>
      </c>
      <c r="V133" s="118">
        <v>0</v>
      </c>
      <c r="W133" s="118">
        <v>0</v>
      </c>
      <c r="X133" s="118">
        <v>0</v>
      </c>
      <c r="Y133" s="118">
        <v>0</v>
      </c>
      <c r="Z133" s="118">
        <v>0</v>
      </c>
      <c r="AA133" s="118">
        <v>0</v>
      </c>
      <c r="AB133" s="118">
        <v>0</v>
      </c>
      <c r="AC133" s="118">
        <v>0</v>
      </c>
      <c r="AD133" s="21"/>
      <c r="AE133" s="118">
        <v>0</v>
      </c>
      <c r="AF133" s="118">
        <v>0</v>
      </c>
      <c r="AG133" s="118">
        <v>0</v>
      </c>
      <c r="AH133" s="118">
        <v>0</v>
      </c>
      <c r="AI133" s="118">
        <v>0</v>
      </c>
      <c r="AJ133" s="118">
        <v>0</v>
      </c>
      <c r="AK133" s="118">
        <v>0</v>
      </c>
      <c r="AL133" s="118">
        <v>0</v>
      </c>
      <c r="AM133" s="118">
        <v>0</v>
      </c>
      <c r="AN133" s="118">
        <v>0</v>
      </c>
      <c r="AO133" s="118">
        <v>0</v>
      </c>
      <c r="AP133" s="118">
        <v>0</v>
      </c>
      <c r="AQ133" s="118">
        <v>0</v>
      </c>
      <c r="AR133" s="21"/>
      <c r="AS133" s="118">
        <v>8750</v>
      </c>
      <c r="AT133" s="118">
        <v>11250</v>
      </c>
      <c r="AU133" s="118">
        <v>11250</v>
      </c>
      <c r="AV133" s="118">
        <v>11250</v>
      </c>
      <c r="AW133" s="118">
        <v>11250</v>
      </c>
      <c r="AX133" s="118">
        <v>11250</v>
      </c>
      <c r="AY133" s="118">
        <v>11250</v>
      </c>
      <c r="AZ133" s="118">
        <v>11250</v>
      </c>
      <c r="BA133" s="118">
        <v>11250</v>
      </c>
      <c r="BB133" s="118">
        <v>11250</v>
      </c>
      <c r="BC133" s="118">
        <v>11250</v>
      </c>
      <c r="BD133" s="118">
        <v>11250</v>
      </c>
      <c r="BE133" s="118">
        <v>135000</v>
      </c>
      <c r="BF133" s="21"/>
      <c r="BG133" s="118">
        <v>9012.5</v>
      </c>
      <c r="BH133" s="118">
        <v>11587.5</v>
      </c>
      <c r="BI133" s="118">
        <v>11587.5</v>
      </c>
      <c r="BJ133" s="118">
        <v>11587.5</v>
      </c>
      <c r="BK133" s="118">
        <v>11587.5</v>
      </c>
      <c r="BL133" s="118">
        <v>11587.5</v>
      </c>
      <c r="BM133" s="118">
        <v>11587.5</v>
      </c>
      <c r="BN133" s="118">
        <v>11587.5</v>
      </c>
      <c r="BO133" s="118">
        <v>11587.5</v>
      </c>
      <c r="BP133" s="118">
        <v>11587.5</v>
      </c>
      <c r="BQ133" s="118">
        <v>11587.5</v>
      </c>
      <c r="BR133" s="118">
        <v>11587.5</v>
      </c>
      <c r="BS133" s="118">
        <v>139050</v>
      </c>
      <c r="BT133" s="21"/>
      <c r="BU133" s="118">
        <v>9282.875</v>
      </c>
      <c r="BV133" s="118">
        <v>11935.125</v>
      </c>
      <c r="BW133" s="118">
        <v>11935.125</v>
      </c>
      <c r="BX133" s="118">
        <v>11935.125</v>
      </c>
      <c r="BY133" s="118">
        <v>11935.125</v>
      </c>
      <c r="BZ133" s="118">
        <v>11935.125</v>
      </c>
      <c r="CA133" s="118">
        <v>11935.125</v>
      </c>
      <c r="CB133" s="118">
        <v>11935.125</v>
      </c>
      <c r="CC133" s="118">
        <v>11935.125</v>
      </c>
      <c r="CD133" s="118">
        <v>11935.125</v>
      </c>
      <c r="CE133" s="118">
        <v>11935.125</v>
      </c>
      <c r="CF133" s="118">
        <v>11935.125</v>
      </c>
      <c r="CG133" s="118">
        <v>143221.5</v>
      </c>
      <c r="CH133" s="21"/>
    </row>
    <row r="134" spans="1:86" ht="12.25" hidden="1" customHeight="1" outlineLevel="1">
      <c r="A134" s="26">
        <v>106</v>
      </c>
      <c r="B134" s="1" t="s">
        <v>239</v>
      </c>
      <c r="C134" s="118">
        <v>0</v>
      </c>
      <c r="D134" s="118">
        <v>0</v>
      </c>
      <c r="E134" s="118">
        <v>0</v>
      </c>
      <c r="F134" s="118">
        <v>0</v>
      </c>
      <c r="G134" s="118">
        <v>0</v>
      </c>
      <c r="H134" s="118">
        <v>0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  <c r="N134" s="118">
        <v>0</v>
      </c>
      <c r="O134" s="118">
        <v>0</v>
      </c>
      <c r="P134" s="21"/>
      <c r="Q134" s="118">
        <v>0</v>
      </c>
      <c r="R134" s="118">
        <v>0</v>
      </c>
      <c r="S134" s="118">
        <v>0</v>
      </c>
      <c r="T134" s="118">
        <v>0</v>
      </c>
      <c r="U134" s="118">
        <v>0</v>
      </c>
      <c r="V134" s="118">
        <v>0</v>
      </c>
      <c r="W134" s="118">
        <v>0</v>
      </c>
      <c r="X134" s="118">
        <v>0</v>
      </c>
      <c r="Y134" s="118">
        <v>0</v>
      </c>
      <c r="Z134" s="118">
        <v>0</v>
      </c>
      <c r="AA134" s="118">
        <v>0</v>
      </c>
      <c r="AB134" s="118">
        <v>0</v>
      </c>
      <c r="AC134" s="118">
        <v>0</v>
      </c>
      <c r="AD134" s="21"/>
      <c r="AE134" s="118">
        <v>0</v>
      </c>
      <c r="AF134" s="118">
        <v>0</v>
      </c>
      <c r="AG134" s="118">
        <v>0</v>
      </c>
      <c r="AH134" s="118">
        <v>0</v>
      </c>
      <c r="AI134" s="118">
        <v>0</v>
      </c>
      <c r="AJ134" s="118">
        <v>0</v>
      </c>
      <c r="AK134" s="118">
        <v>0</v>
      </c>
      <c r="AL134" s="118">
        <v>0</v>
      </c>
      <c r="AM134" s="118">
        <v>0</v>
      </c>
      <c r="AN134" s="118">
        <v>0</v>
      </c>
      <c r="AO134" s="118">
        <v>0</v>
      </c>
      <c r="AP134" s="118">
        <v>0</v>
      </c>
      <c r="AQ134" s="118">
        <v>0</v>
      </c>
      <c r="AR134" s="21"/>
      <c r="AS134" s="118">
        <v>0</v>
      </c>
      <c r="AT134" s="118">
        <v>0</v>
      </c>
      <c r="AU134" s="118">
        <v>0</v>
      </c>
      <c r="AV134" s="118">
        <v>0</v>
      </c>
      <c r="AW134" s="118">
        <v>0</v>
      </c>
      <c r="AX134" s="118">
        <v>0</v>
      </c>
      <c r="AY134" s="118">
        <v>0</v>
      </c>
      <c r="AZ134" s="118">
        <v>0</v>
      </c>
      <c r="BA134" s="118">
        <v>0</v>
      </c>
      <c r="BB134" s="118">
        <v>0</v>
      </c>
      <c r="BC134" s="118">
        <v>0</v>
      </c>
      <c r="BD134" s="118">
        <v>0</v>
      </c>
      <c r="BE134" s="118">
        <v>0</v>
      </c>
      <c r="BF134" s="21"/>
      <c r="BG134" s="118">
        <v>0</v>
      </c>
      <c r="BH134" s="118">
        <v>0</v>
      </c>
      <c r="BI134" s="118">
        <v>0</v>
      </c>
      <c r="BJ134" s="118">
        <v>0</v>
      </c>
      <c r="BK134" s="118">
        <v>0</v>
      </c>
      <c r="BL134" s="118">
        <v>0</v>
      </c>
      <c r="BM134" s="118">
        <v>0</v>
      </c>
      <c r="BN134" s="118">
        <v>0</v>
      </c>
      <c r="BO134" s="118">
        <v>0</v>
      </c>
      <c r="BP134" s="118">
        <v>0</v>
      </c>
      <c r="BQ134" s="118">
        <v>0</v>
      </c>
      <c r="BR134" s="118">
        <v>0</v>
      </c>
      <c r="BS134" s="118">
        <v>0</v>
      </c>
      <c r="BT134" s="21"/>
      <c r="BU134" s="118">
        <v>0</v>
      </c>
      <c r="BV134" s="118">
        <v>0</v>
      </c>
      <c r="BW134" s="118">
        <v>0</v>
      </c>
      <c r="BX134" s="118">
        <v>0</v>
      </c>
      <c r="BY134" s="118">
        <v>0</v>
      </c>
      <c r="BZ134" s="118">
        <v>0</v>
      </c>
      <c r="CA134" s="118">
        <v>0</v>
      </c>
      <c r="CB134" s="118">
        <v>0</v>
      </c>
      <c r="CC134" s="118">
        <v>0</v>
      </c>
      <c r="CD134" s="118">
        <v>0</v>
      </c>
      <c r="CE134" s="118">
        <v>0</v>
      </c>
      <c r="CF134" s="118">
        <v>0</v>
      </c>
      <c r="CG134" s="118">
        <v>0</v>
      </c>
      <c r="CH134" s="21"/>
    </row>
    <row r="135" spans="1:86" ht="12.25" hidden="1" customHeight="1" outlineLevel="1">
      <c r="A135" s="26">
        <v>107</v>
      </c>
      <c r="B135" s="1" t="s">
        <v>240</v>
      </c>
      <c r="C135" s="118">
        <v>9166.68</v>
      </c>
      <c r="D135" s="118">
        <v>9166.68</v>
      </c>
      <c r="E135" s="118">
        <v>5833.34</v>
      </c>
      <c r="F135" s="118">
        <v>5833.34</v>
      </c>
      <c r="G135" s="118">
        <v>1666.67</v>
      </c>
      <c r="H135" s="118">
        <v>3333.34</v>
      </c>
      <c r="I135" s="118">
        <v>6250</v>
      </c>
      <c r="J135" s="118">
        <v>9166.66</v>
      </c>
      <c r="K135" s="118">
        <v>16142.4297849462</v>
      </c>
      <c r="L135" s="118">
        <v>9166.6666666666697</v>
      </c>
      <c r="M135" s="118">
        <v>9166.6666666666697</v>
      </c>
      <c r="N135" s="118">
        <v>9166.6666666666697</v>
      </c>
      <c r="O135" s="118">
        <v>94059.139784946296</v>
      </c>
      <c r="P135" s="21"/>
      <c r="Q135" s="118">
        <v>9166.6666666666697</v>
      </c>
      <c r="R135" s="118">
        <v>9166.6666666666697</v>
      </c>
      <c r="S135" s="118">
        <v>9166.6666666666697</v>
      </c>
      <c r="T135" s="118">
        <v>9166.6666666666697</v>
      </c>
      <c r="U135" s="118">
        <v>9166.6666666666697</v>
      </c>
      <c r="V135" s="118">
        <v>9166.6666666666697</v>
      </c>
      <c r="W135" s="118">
        <v>9166.6666666666697</v>
      </c>
      <c r="X135" s="118">
        <v>9166.6666666666697</v>
      </c>
      <c r="Y135" s="118">
        <v>9166.6666666666697</v>
      </c>
      <c r="Z135" s="118">
        <v>9166.6666666666697</v>
      </c>
      <c r="AA135" s="118">
        <v>9166.6666666666697</v>
      </c>
      <c r="AB135" s="118">
        <v>9166.6666666666697</v>
      </c>
      <c r="AC135" s="118">
        <v>110000</v>
      </c>
      <c r="AD135" s="21"/>
      <c r="AE135" s="118">
        <v>11108.333333333299</v>
      </c>
      <c r="AF135" s="118">
        <v>12775</v>
      </c>
      <c r="AG135" s="118">
        <v>12775</v>
      </c>
      <c r="AH135" s="118">
        <v>12775</v>
      </c>
      <c r="AI135" s="118">
        <v>12775</v>
      </c>
      <c r="AJ135" s="118">
        <v>12775</v>
      </c>
      <c r="AK135" s="118">
        <v>12775</v>
      </c>
      <c r="AL135" s="118">
        <v>12775</v>
      </c>
      <c r="AM135" s="118">
        <v>12775</v>
      </c>
      <c r="AN135" s="118">
        <v>12775</v>
      </c>
      <c r="AO135" s="118">
        <v>12775</v>
      </c>
      <c r="AP135" s="118">
        <v>12775</v>
      </c>
      <c r="AQ135" s="118">
        <v>153300</v>
      </c>
      <c r="AR135" s="21"/>
      <c r="AS135" s="118">
        <v>13108.25</v>
      </c>
      <c r="AT135" s="118">
        <v>16491.583333333299</v>
      </c>
      <c r="AU135" s="118">
        <v>16491.583333333299</v>
      </c>
      <c r="AV135" s="118">
        <v>16491.583333333299</v>
      </c>
      <c r="AW135" s="118">
        <v>16491.583333333299</v>
      </c>
      <c r="AX135" s="118">
        <v>16491.583333333299</v>
      </c>
      <c r="AY135" s="118">
        <v>16491.583333333299</v>
      </c>
      <c r="AZ135" s="118">
        <v>16491.583333333299</v>
      </c>
      <c r="BA135" s="118">
        <v>16491.583333333299</v>
      </c>
      <c r="BB135" s="118">
        <v>16491.583333333299</v>
      </c>
      <c r="BC135" s="118">
        <v>16491.583333333299</v>
      </c>
      <c r="BD135" s="118">
        <v>16491.583333333299</v>
      </c>
      <c r="BE135" s="118">
        <v>197899</v>
      </c>
      <c r="BF135" s="21"/>
      <c r="BG135" s="118">
        <v>16001.497499999999</v>
      </c>
      <c r="BH135" s="118">
        <v>21986.330833333301</v>
      </c>
      <c r="BI135" s="118">
        <v>21986.330833333301</v>
      </c>
      <c r="BJ135" s="118">
        <v>21986.330833333301</v>
      </c>
      <c r="BK135" s="118">
        <v>21986.330833333301</v>
      </c>
      <c r="BL135" s="118">
        <v>21986.330833333301</v>
      </c>
      <c r="BM135" s="118">
        <v>21986.330833333301</v>
      </c>
      <c r="BN135" s="118">
        <v>21986.330833333301</v>
      </c>
      <c r="BO135" s="118">
        <v>21986.330833333301</v>
      </c>
      <c r="BP135" s="118">
        <v>21986.330833333301</v>
      </c>
      <c r="BQ135" s="118">
        <v>21986.330833333301</v>
      </c>
      <c r="BR135" s="118">
        <v>21986.330833333301</v>
      </c>
      <c r="BS135" s="118">
        <v>263835.96999999997</v>
      </c>
      <c r="BT135" s="21"/>
      <c r="BU135" s="118">
        <v>19981.542425</v>
      </c>
      <c r="BV135" s="118">
        <v>29645.920758333301</v>
      </c>
      <c r="BW135" s="118">
        <v>29645.920758333301</v>
      </c>
      <c r="BX135" s="118">
        <v>29645.920758333301</v>
      </c>
      <c r="BY135" s="118">
        <v>29645.920758333301</v>
      </c>
      <c r="BZ135" s="118">
        <v>29645.920758333301</v>
      </c>
      <c r="CA135" s="118">
        <v>29645.920758333301</v>
      </c>
      <c r="CB135" s="118">
        <v>29645.920758333301</v>
      </c>
      <c r="CC135" s="118">
        <v>29645.920758333301</v>
      </c>
      <c r="CD135" s="118">
        <v>29645.920758333301</v>
      </c>
      <c r="CE135" s="118">
        <v>29645.920758333301</v>
      </c>
      <c r="CF135" s="118">
        <v>29645.920758333301</v>
      </c>
      <c r="CG135" s="118">
        <v>355751.0491</v>
      </c>
      <c r="CH135" s="21"/>
    </row>
    <row r="136" spans="1:86" ht="12.25" hidden="1" customHeight="1" outlineLevel="1">
      <c r="A136" s="26">
        <v>108</v>
      </c>
      <c r="B136" s="1" t="s">
        <v>241</v>
      </c>
      <c r="C136" s="118">
        <v>0</v>
      </c>
      <c r="D136" s="118">
        <v>0</v>
      </c>
      <c r="E136" s="118">
        <v>0</v>
      </c>
      <c r="F136" s="118">
        <v>0</v>
      </c>
      <c r="G136" s="118">
        <v>0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0</v>
      </c>
      <c r="O136" s="118">
        <v>0</v>
      </c>
      <c r="P136" s="21"/>
      <c r="Q136" s="118">
        <v>0</v>
      </c>
      <c r="R136" s="118">
        <v>0</v>
      </c>
      <c r="S136" s="118">
        <v>0</v>
      </c>
      <c r="T136" s="118">
        <v>0</v>
      </c>
      <c r="U136" s="118">
        <v>0</v>
      </c>
      <c r="V136" s="118">
        <v>0</v>
      </c>
      <c r="W136" s="118">
        <v>0</v>
      </c>
      <c r="X136" s="118">
        <v>0</v>
      </c>
      <c r="Y136" s="118">
        <v>0</v>
      </c>
      <c r="Z136" s="118">
        <v>0</v>
      </c>
      <c r="AA136" s="118">
        <v>0</v>
      </c>
      <c r="AB136" s="118">
        <v>0</v>
      </c>
      <c r="AC136" s="118">
        <v>0</v>
      </c>
      <c r="AD136" s="21"/>
      <c r="AE136" s="118">
        <v>0</v>
      </c>
      <c r="AF136" s="118">
        <v>0</v>
      </c>
      <c r="AG136" s="118">
        <v>0</v>
      </c>
      <c r="AH136" s="118">
        <v>0</v>
      </c>
      <c r="AI136" s="118">
        <v>0</v>
      </c>
      <c r="AJ136" s="118">
        <v>0</v>
      </c>
      <c r="AK136" s="118">
        <v>0</v>
      </c>
      <c r="AL136" s="118">
        <v>0</v>
      </c>
      <c r="AM136" s="118">
        <v>0</v>
      </c>
      <c r="AN136" s="118">
        <v>0</v>
      </c>
      <c r="AO136" s="118">
        <v>0</v>
      </c>
      <c r="AP136" s="118">
        <v>0</v>
      </c>
      <c r="AQ136" s="118">
        <v>0</v>
      </c>
      <c r="AR136" s="21"/>
      <c r="AS136" s="118">
        <v>0</v>
      </c>
      <c r="AT136" s="118">
        <v>0</v>
      </c>
      <c r="AU136" s="118">
        <v>0</v>
      </c>
      <c r="AV136" s="118">
        <v>0</v>
      </c>
      <c r="AW136" s="118">
        <v>0</v>
      </c>
      <c r="AX136" s="118">
        <v>0</v>
      </c>
      <c r="AY136" s="118">
        <v>0</v>
      </c>
      <c r="AZ136" s="118">
        <v>0</v>
      </c>
      <c r="BA136" s="118">
        <v>0</v>
      </c>
      <c r="BB136" s="118">
        <v>0</v>
      </c>
      <c r="BC136" s="118">
        <v>0</v>
      </c>
      <c r="BD136" s="118">
        <v>0</v>
      </c>
      <c r="BE136" s="118">
        <v>0</v>
      </c>
      <c r="BF136" s="21"/>
      <c r="BG136" s="118">
        <v>0</v>
      </c>
      <c r="BH136" s="118">
        <v>0</v>
      </c>
      <c r="BI136" s="118">
        <v>0</v>
      </c>
      <c r="BJ136" s="118">
        <v>0</v>
      </c>
      <c r="BK136" s="118">
        <v>0</v>
      </c>
      <c r="BL136" s="118">
        <v>0</v>
      </c>
      <c r="BM136" s="118">
        <v>0</v>
      </c>
      <c r="BN136" s="118">
        <v>0</v>
      </c>
      <c r="BO136" s="118">
        <v>0</v>
      </c>
      <c r="BP136" s="118">
        <v>0</v>
      </c>
      <c r="BQ136" s="118">
        <v>0</v>
      </c>
      <c r="BR136" s="118">
        <v>0</v>
      </c>
      <c r="BS136" s="118">
        <v>0</v>
      </c>
      <c r="BT136" s="21"/>
      <c r="BU136" s="118">
        <v>0</v>
      </c>
      <c r="BV136" s="118">
        <v>0</v>
      </c>
      <c r="BW136" s="118">
        <v>0</v>
      </c>
      <c r="BX136" s="118">
        <v>0</v>
      </c>
      <c r="BY136" s="118">
        <v>0</v>
      </c>
      <c r="BZ136" s="118">
        <v>0</v>
      </c>
      <c r="CA136" s="118">
        <v>0</v>
      </c>
      <c r="CB136" s="118">
        <v>0</v>
      </c>
      <c r="CC136" s="118">
        <v>0</v>
      </c>
      <c r="CD136" s="118">
        <v>0</v>
      </c>
      <c r="CE136" s="118">
        <v>0</v>
      </c>
      <c r="CF136" s="118">
        <v>0</v>
      </c>
      <c r="CG136" s="118">
        <v>0</v>
      </c>
      <c r="CH136" s="21"/>
    </row>
    <row r="137" spans="1:86" ht="12.25" hidden="1" customHeight="1" outlineLevel="1">
      <c r="A137" s="26">
        <v>110</v>
      </c>
      <c r="B137" s="1" t="s">
        <v>242</v>
      </c>
      <c r="C137" s="118">
        <v>0</v>
      </c>
      <c r="D137" s="118">
        <v>0</v>
      </c>
      <c r="E137" s="118">
        <v>0</v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0</v>
      </c>
      <c r="O137" s="118">
        <v>0</v>
      </c>
      <c r="P137" s="21"/>
      <c r="Q137" s="118">
        <v>0</v>
      </c>
      <c r="R137" s="118">
        <v>0</v>
      </c>
      <c r="S137" s="118">
        <v>0</v>
      </c>
      <c r="T137" s="118">
        <v>0</v>
      </c>
      <c r="U137" s="118">
        <v>0</v>
      </c>
      <c r="V137" s="118">
        <v>0</v>
      </c>
      <c r="W137" s="118">
        <v>0</v>
      </c>
      <c r="X137" s="118">
        <v>0</v>
      </c>
      <c r="Y137" s="118">
        <v>0</v>
      </c>
      <c r="Z137" s="118">
        <v>0</v>
      </c>
      <c r="AA137" s="118">
        <v>0</v>
      </c>
      <c r="AB137" s="118">
        <v>0</v>
      </c>
      <c r="AC137" s="118">
        <v>0</v>
      </c>
      <c r="AD137" s="21"/>
      <c r="AE137" s="118">
        <v>0</v>
      </c>
      <c r="AF137" s="118">
        <v>0</v>
      </c>
      <c r="AG137" s="118">
        <v>0</v>
      </c>
      <c r="AH137" s="118">
        <v>0</v>
      </c>
      <c r="AI137" s="118">
        <v>0</v>
      </c>
      <c r="AJ137" s="118">
        <v>0</v>
      </c>
      <c r="AK137" s="118">
        <v>0</v>
      </c>
      <c r="AL137" s="118">
        <v>0</v>
      </c>
      <c r="AM137" s="118">
        <v>0</v>
      </c>
      <c r="AN137" s="118">
        <v>0</v>
      </c>
      <c r="AO137" s="118">
        <v>0</v>
      </c>
      <c r="AP137" s="118">
        <v>0</v>
      </c>
      <c r="AQ137" s="118">
        <v>0</v>
      </c>
      <c r="AR137" s="21"/>
      <c r="AS137" s="118">
        <v>0</v>
      </c>
      <c r="AT137" s="118">
        <v>0</v>
      </c>
      <c r="AU137" s="118">
        <v>0</v>
      </c>
      <c r="AV137" s="118">
        <v>0</v>
      </c>
      <c r="AW137" s="118">
        <v>0</v>
      </c>
      <c r="AX137" s="118">
        <v>0</v>
      </c>
      <c r="AY137" s="118">
        <v>0</v>
      </c>
      <c r="AZ137" s="118">
        <v>0</v>
      </c>
      <c r="BA137" s="118">
        <v>0</v>
      </c>
      <c r="BB137" s="118">
        <v>0</v>
      </c>
      <c r="BC137" s="118">
        <v>0</v>
      </c>
      <c r="BD137" s="118">
        <v>0</v>
      </c>
      <c r="BE137" s="118">
        <v>0</v>
      </c>
      <c r="BF137" s="21"/>
      <c r="BG137" s="118">
        <v>0</v>
      </c>
      <c r="BH137" s="118">
        <v>0</v>
      </c>
      <c r="BI137" s="118">
        <v>0</v>
      </c>
      <c r="BJ137" s="118">
        <v>0</v>
      </c>
      <c r="BK137" s="118">
        <v>0</v>
      </c>
      <c r="BL137" s="118">
        <v>0</v>
      </c>
      <c r="BM137" s="118">
        <v>0</v>
      </c>
      <c r="BN137" s="118">
        <v>0</v>
      </c>
      <c r="BO137" s="118">
        <v>0</v>
      </c>
      <c r="BP137" s="118">
        <v>0</v>
      </c>
      <c r="BQ137" s="118">
        <v>0</v>
      </c>
      <c r="BR137" s="118">
        <v>0</v>
      </c>
      <c r="BS137" s="118">
        <v>0</v>
      </c>
      <c r="BT137" s="21"/>
      <c r="BU137" s="118">
        <v>0</v>
      </c>
      <c r="BV137" s="118">
        <v>0</v>
      </c>
      <c r="BW137" s="118">
        <v>0</v>
      </c>
      <c r="BX137" s="118">
        <v>0</v>
      </c>
      <c r="BY137" s="118">
        <v>0</v>
      </c>
      <c r="BZ137" s="118">
        <v>0</v>
      </c>
      <c r="CA137" s="118">
        <v>0</v>
      </c>
      <c r="CB137" s="118">
        <v>0</v>
      </c>
      <c r="CC137" s="118">
        <v>0</v>
      </c>
      <c r="CD137" s="118">
        <v>0</v>
      </c>
      <c r="CE137" s="118">
        <v>0</v>
      </c>
      <c r="CF137" s="118">
        <v>0</v>
      </c>
      <c r="CG137" s="118">
        <v>0</v>
      </c>
      <c r="CH137" s="21"/>
    </row>
    <row r="138" spans="1:86" ht="12.25" hidden="1" customHeight="1" outlineLevel="1">
      <c r="A138" s="26">
        <v>112</v>
      </c>
      <c r="B138" s="1" t="s">
        <v>243</v>
      </c>
      <c r="C138" s="118">
        <v>0</v>
      </c>
      <c r="D138" s="118">
        <v>0</v>
      </c>
      <c r="E138" s="118">
        <v>0</v>
      </c>
      <c r="F138" s="118">
        <v>0</v>
      </c>
      <c r="G138" s="118">
        <v>0</v>
      </c>
      <c r="H138" s="118">
        <v>0</v>
      </c>
      <c r="I138" s="118">
        <v>0</v>
      </c>
      <c r="J138" s="118">
        <v>0</v>
      </c>
      <c r="K138" s="118">
        <v>0</v>
      </c>
      <c r="L138" s="118">
        <v>0</v>
      </c>
      <c r="M138" s="118">
        <v>0</v>
      </c>
      <c r="N138" s="118">
        <v>0</v>
      </c>
      <c r="O138" s="118">
        <v>0</v>
      </c>
      <c r="P138" s="21"/>
      <c r="Q138" s="118">
        <v>0</v>
      </c>
      <c r="R138" s="118">
        <v>0</v>
      </c>
      <c r="S138" s="118">
        <v>0</v>
      </c>
      <c r="T138" s="118">
        <v>0</v>
      </c>
      <c r="U138" s="118">
        <v>0</v>
      </c>
      <c r="V138" s="118">
        <v>0</v>
      </c>
      <c r="W138" s="118">
        <v>0</v>
      </c>
      <c r="X138" s="118">
        <v>0</v>
      </c>
      <c r="Y138" s="118">
        <v>0</v>
      </c>
      <c r="Z138" s="118">
        <v>0</v>
      </c>
      <c r="AA138" s="118">
        <v>0</v>
      </c>
      <c r="AB138" s="118">
        <v>0</v>
      </c>
      <c r="AC138" s="118">
        <v>0</v>
      </c>
      <c r="AD138" s="21"/>
      <c r="AE138" s="118">
        <v>0</v>
      </c>
      <c r="AF138" s="118">
        <v>0</v>
      </c>
      <c r="AG138" s="118">
        <v>0</v>
      </c>
      <c r="AH138" s="118">
        <v>0</v>
      </c>
      <c r="AI138" s="118">
        <v>0</v>
      </c>
      <c r="AJ138" s="118">
        <v>0</v>
      </c>
      <c r="AK138" s="118">
        <v>0</v>
      </c>
      <c r="AL138" s="118">
        <v>0</v>
      </c>
      <c r="AM138" s="118">
        <v>0</v>
      </c>
      <c r="AN138" s="118">
        <v>0</v>
      </c>
      <c r="AO138" s="118">
        <v>0</v>
      </c>
      <c r="AP138" s="118">
        <v>0</v>
      </c>
      <c r="AQ138" s="118">
        <v>0</v>
      </c>
      <c r="AR138" s="21"/>
      <c r="AS138" s="118">
        <v>0</v>
      </c>
      <c r="AT138" s="118">
        <v>0</v>
      </c>
      <c r="AU138" s="118">
        <v>0</v>
      </c>
      <c r="AV138" s="118">
        <v>0</v>
      </c>
      <c r="AW138" s="118">
        <v>0</v>
      </c>
      <c r="AX138" s="118">
        <v>0</v>
      </c>
      <c r="AY138" s="118">
        <v>0</v>
      </c>
      <c r="AZ138" s="118">
        <v>0</v>
      </c>
      <c r="BA138" s="118">
        <v>0</v>
      </c>
      <c r="BB138" s="118">
        <v>0</v>
      </c>
      <c r="BC138" s="118">
        <v>0</v>
      </c>
      <c r="BD138" s="118">
        <v>0</v>
      </c>
      <c r="BE138" s="118">
        <v>0</v>
      </c>
      <c r="BF138" s="21"/>
      <c r="BG138" s="118">
        <v>0</v>
      </c>
      <c r="BH138" s="118">
        <v>0</v>
      </c>
      <c r="BI138" s="118">
        <v>0</v>
      </c>
      <c r="BJ138" s="118">
        <v>0</v>
      </c>
      <c r="BK138" s="118">
        <v>0</v>
      </c>
      <c r="BL138" s="118">
        <v>0</v>
      </c>
      <c r="BM138" s="118">
        <v>0</v>
      </c>
      <c r="BN138" s="118">
        <v>0</v>
      </c>
      <c r="BO138" s="118">
        <v>0</v>
      </c>
      <c r="BP138" s="118">
        <v>0</v>
      </c>
      <c r="BQ138" s="118">
        <v>0</v>
      </c>
      <c r="BR138" s="118">
        <v>0</v>
      </c>
      <c r="BS138" s="118">
        <v>0</v>
      </c>
      <c r="BT138" s="21"/>
      <c r="BU138" s="118">
        <v>0</v>
      </c>
      <c r="BV138" s="118">
        <v>0</v>
      </c>
      <c r="BW138" s="118">
        <v>0</v>
      </c>
      <c r="BX138" s="118">
        <v>0</v>
      </c>
      <c r="BY138" s="118">
        <v>0</v>
      </c>
      <c r="BZ138" s="118">
        <v>0</v>
      </c>
      <c r="CA138" s="118">
        <v>0</v>
      </c>
      <c r="CB138" s="118">
        <v>0</v>
      </c>
      <c r="CC138" s="118">
        <v>0</v>
      </c>
      <c r="CD138" s="118">
        <v>0</v>
      </c>
      <c r="CE138" s="118">
        <v>0</v>
      </c>
      <c r="CF138" s="118">
        <v>0</v>
      </c>
      <c r="CG138" s="118">
        <v>0</v>
      </c>
      <c r="CH138" s="21"/>
    </row>
    <row r="139" spans="1:86" ht="12.25" hidden="1" customHeight="1" outlineLevel="1">
      <c r="A139" s="26">
        <v>113</v>
      </c>
      <c r="B139" s="1" t="s">
        <v>244</v>
      </c>
      <c r="C139" s="118">
        <v>0</v>
      </c>
      <c r="D139" s="118">
        <v>0</v>
      </c>
      <c r="E139" s="118">
        <v>0</v>
      </c>
      <c r="F139" s="118">
        <v>0</v>
      </c>
      <c r="G139" s="118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0</v>
      </c>
      <c r="O139" s="118">
        <v>0</v>
      </c>
      <c r="P139" s="21"/>
      <c r="Q139" s="118">
        <v>0</v>
      </c>
      <c r="R139" s="118">
        <v>0</v>
      </c>
      <c r="S139" s="118">
        <v>0</v>
      </c>
      <c r="T139" s="118">
        <v>0</v>
      </c>
      <c r="U139" s="118">
        <v>0</v>
      </c>
      <c r="V139" s="118">
        <v>0</v>
      </c>
      <c r="W139" s="118">
        <v>0</v>
      </c>
      <c r="X139" s="118">
        <v>0</v>
      </c>
      <c r="Y139" s="118">
        <v>0</v>
      </c>
      <c r="Z139" s="118">
        <v>0</v>
      </c>
      <c r="AA139" s="118">
        <v>0</v>
      </c>
      <c r="AB139" s="118">
        <v>0</v>
      </c>
      <c r="AC139" s="118">
        <v>0</v>
      </c>
      <c r="AD139" s="21"/>
      <c r="AE139" s="118">
        <v>0</v>
      </c>
      <c r="AF139" s="118">
        <v>0</v>
      </c>
      <c r="AG139" s="118">
        <v>0</v>
      </c>
      <c r="AH139" s="118">
        <v>0</v>
      </c>
      <c r="AI139" s="118">
        <v>0</v>
      </c>
      <c r="AJ139" s="118">
        <v>0</v>
      </c>
      <c r="AK139" s="118">
        <v>0</v>
      </c>
      <c r="AL139" s="118">
        <v>0</v>
      </c>
      <c r="AM139" s="118">
        <v>0</v>
      </c>
      <c r="AN139" s="118">
        <v>0</v>
      </c>
      <c r="AO139" s="118">
        <v>0</v>
      </c>
      <c r="AP139" s="118">
        <v>0</v>
      </c>
      <c r="AQ139" s="118">
        <v>0</v>
      </c>
      <c r="AR139" s="21"/>
      <c r="AS139" s="118">
        <v>0</v>
      </c>
      <c r="AT139" s="118">
        <v>0</v>
      </c>
      <c r="AU139" s="118">
        <v>0</v>
      </c>
      <c r="AV139" s="118">
        <v>0</v>
      </c>
      <c r="AW139" s="118">
        <v>0</v>
      </c>
      <c r="AX139" s="118">
        <v>0</v>
      </c>
      <c r="AY139" s="118">
        <v>0</v>
      </c>
      <c r="AZ139" s="118">
        <v>0</v>
      </c>
      <c r="BA139" s="118">
        <v>0</v>
      </c>
      <c r="BB139" s="118">
        <v>0</v>
      </c>
      <c r="BC139" s="118">
        <v>0</v>
      </c>
      <c r="BD139" s="118">
        <v>0</v>
      </c>
      <c r="BE139" s="118">
        <v>0</v>
      </c>
      <c r="BF139" s="21"/>
      <c r="BG139" s="118">
        <v>0</v>
      </c>
      <c r="BH139" s="118">
        <v>0</v>
      </c>
      <c r="BI139" s="118">
        <v>0</v>
      </c>
      <c r="BJ139" s="118">
        <v>0</v>
      </c>
      <c r="BK139" s="118">
        <v>0</v>
      </c>
      <c r="BL139" s="118">
        <v>0</v>
      </c>
      <c r="BM139" s="118">
        <v>0</v>
      </c>
      <c r="BN139" s="118">
        <v>0</v>
      </c>
      <c r="BO139" s="118">
        <v>0</v>
      </c>
      <c r="BP139" s="118">
        <v>0</v>
      </c>
      <c r="BQ139" s="118">
        <v>0</v>
      </c>
      <c r="BR139" s="118">
        <v>0</v>
      </c>
      <c r="BS139" s="118">
        <v>0</v>
      </c>
      <c r="BT139" s="21"/>
      <c r="BU139" s="118">
        <v>0</v>
      </c>
      <c r="BV139" s="118">
        <v>0</v>
      </c>
      <c r="BW139" s="118">
        <v>0</v>
      </c>
      <c r="BX139" s="118">
        <v>0</v>
      </c>
      <c r="BY139" s="118">
        <v>0</v>
      </c>
      <c r="BZ139" s="118">
        <v>0</v>
      </c>
      <c r="CA139" s="118">
        <v>0</v>
      </c>
      <c r="CB139" s="118">
        <v>0</v>
      </c>
      <c r="CC139" s="118">
        <v>0</v>
      </c>
      <c r="CD139" s="118">
        <v>0</v>
      </c>
      <c r="CE139" s="118">
        <v>0</v>
      </c>
      <c r="CF139" s="118">
        <v>0</v>
      </c>
      <c r="CG139" s="118">
        <v>0</v>
      </c>
      <c r="CH139" s="21"/>
    </row>
    <row r="140" spans="1:86" ht="12.25" hidden="1" customHeight="1" outlineLevel="1">
      <c r="A140" s="26">
        <v>114</v>
      </c>
      <c r="B140" s="1" t="s">
        <v>245</v>
      </c>
      <c r="C140" s="118">
        <v>0</v>
      </c>
      <c r="D140" s="118">
        <v>0</v>
      </c>
      <c r="E140" s="118">
        <v>0</v>
      </c>
      <c r="F140" s="118">
        <v>0</v>
      </c>
      <c r="G140" s="118">
        <v>0</v>
      </c>
      <c r="H140" s="118">
        <v>0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  <c r="N140" s="118">
        <v>0</v>
      </c>
      <c r="O140" s="118">
        <v>0</v>
      </c>
      <c r="P140" s="21"/>
      <c r="Q140" s="118">
        <v>0</v>
      </c>
      <c r="R140" s="118">
        <v>0</v>
      </c>
      <c r="S140" s="118">
        <v>0</v>
      </c>
      <c r="T140" s="118">
        <v>0</v>
      </c>
      <c r="U140" s="118">
        <v>0</v>
      </c>
      <c r="V140" s="118">
        <v>0</v>
      </c>
      <c r="W140" s="118">
        <v>0</v>
      </c>
      <c r="X140" s="118">
        <v>0</v>
      </c>
      <c r="Y140" s="118">
        <v>0</v>
      </c>
      <c r="Z140" s="118">
        <v>0</v>
      </c>
      <c r="AA140" s="118">
        <v>0</v>
      </c>
      <c r="AB140" s="118">
        <v>0</v>
      </c>
      <c r="AC140" s="118">
        <v>0</v>
      </c>
      <c r="AD140" s="21"/>
      <c r="AE140" s="118">
        <v>0</v>
      </c>
      <c r="AF140" s="118">
        <v>0</v>
      </c>
      <c r="AG140" s="118">
        <v>0</v>
      </c>
      <c r="AH140" s="118">
        <v>0</v>
      </c>
      <c r="AI140" s="118">
        <v>0</v>
      </c>
      <c r="AJ140" s="118">
        <v>0</v>
      </c>
      <c r="AK140" s="118">
        <v>0</v>
      </c>
      <c r="AL140" s="118">
        <v>0</v>
      </c>
      <c r="AM140" s="118">
        <v>0</v>
      </c>
      <c r="AN140" s="118">
        <v>0</v>
      </c>
      <c r="AO140" s="118">
        <v>0</v>
      </c>
      <c r="AP140" s="118">
        <v>0</v>
      </c>
      <c r="AQ140" s="118">
        <v>0</v>
      </c>
      <c r="AR140" s="21"/>
      <c r="AS140" s="118">
        <v>0</v>
      </c>
      <c r="AT140" s="118">
        <v>0</v>
      </c>
      <c r="AU140" s="118">
        <v>0</v>
      </c>
      <c r="AV140" s="118">
        <v>0</v>
      </c>
      <c r="AW140" s="118">
        <v>0</v>
      </c>
      <c r="AX140" s="118">
        <v>0</v>
      </c>
      <c r="AY140" s="118">
        <v>0</v>
      </c>
      <c r="AZ140" s="118">
        <v>0</v>
      </c>
      <c r="BA140" s="118">
        <v>0</v>
      </c>
      <c r="BB140" s="118">
        <v>0</v>
      </c>
      <c r="BC140" s="118">
        <v>0</v>
      </c>
      <c r="BD140" s="118">
        <v>0</v>
      </c>
      <c r="BE140" s="118">
        <v>0</v>
      </c>
      <c r="BF140" s="21"/>
      <c r="BG140" s="118">
        <v>0</v>
      </c>
      <c r="BH140" s="118">
        <v>0</v>
      </c>
      <c r="BI140" s="118">
        <v>0</v>
      </c>
      <c r="BJ140" s="118">
        <v>0</v>
      </c>
      <c r="BK140" s="118">
        <v>0</v>
      </c>
      <c r="BL140" s="118">
        <v>0</v>
      </c>
      <c r="BM140" s="118">
        <v>0</v>
      </c>
      <c r="BN140" s="118">
        <v>0</v>
      </c>
      <c r="BO140" s="118">
        <v>0</v>
      </c>
      <c r="BP140" s="118">
        <v>0</v>
      </c>
      <c r="BQ140" s="118">
        <v>0</v>
      </c>
      <c r="BR140" s="118">
        <v>0</v>
      </c>
      <c r="BS140" s="118">
        <v>0</v>
      </c>
      <c r="BT140" s="21"/>
      <c r="BU140" s="118">
        <v>0</v>
      </c>
      <c r="BV140" s="118">
        <v>0</v>
      </c>
      <c r="BW140" s="118">
        <v>0</v>
      </c>
      <c r="BX140" s="118">
        <v>0</v>
      </c>
      <c r="BY140" s="118">
        <v>0</v>
      </c>
      <c r="BZ140" s="118">
        <v>0</v>
      </c>
      <c r="CA140" s="118">
        <v>0</v>
      </c>
      <c r="CB140" s="118">
        <v>0</v>
      </c>
      <c r="CC140" s="118">
        <v>0</v>
      </c>
      <c r="CD140" s="118">
        <v>0</v>
      </c>
      <c r="CE140" s="118">
        <v>0</v>
      </c>
      <c r="CF140" s="118">
        <v>0</v>
      </c>
      <c r="CG140" s="118">
        <v>0</v>
      </c>
      <c r="CH140" s="21"/>
    </row>
    <row r="141" spans="1:86" ht="12.25" hidden="1" customHeight="1" outlineLevel="1">
      <c r="A141" s="26">
        <v>115</v>
      </c>
      <c r="B141" s="1" t="s">
        <v>246</v>
      </c>
      <c r="C141" s="118">
        <v>0</v>
      </c>
      <c r="D141" s="118">
        <v>0</v>
      </c>
      <c r="E141" s="118">
        <v>0</v>
      </c>
      <c r="F141" s="118">
        <v>0</v>
      </c>
      <c r="G141" s="118">
        <v>0</v>
      </c>
      <c r="H141" s="118">
        <v>0</v>
      </c>
      <c r="I141" s="118">
        <v>0</v>
      </c>
      <c r="J141" s="118">
        <v>0</v>
      </c>
      <c r="K141" s="118">
        <v>0</v>
      </c>
      <c r="L141" s="118">
        <v>0</v>
      </c>
      <c r="M141" s="118">
        <v>0</v>
      </c>
      <c r="N141" s="118">
        <v>0</v>
      </c>
      <c r="O141" s="118">
        <v>0</v>
      </c>
      <c r="P141" s="21"/>
      <c r="Q141" s="118">
        <v>0</v>
      </c>
      <c r="R141" s="118">
        <v>0</v>
      </c>
      <c r="S141" s="118">
        <v>0</v>
      </c>
      <c r="T141" s="118">
        <v>0</v>
      </c>
      <c r="U141" s="118">
        <v>0</v>
      </c>
      <c r="V141" s="118">
        <v>0</v>
      </c>
      <c r="W141" s="118">
        <v>0</v>
      </c>
      <c r="X141" s="118">
        <v>0</v>
      </c>
      <c r="Y141" s="118">
        <v>0</v>
      </c>
      <c r="Z141" s="118">
        <v>0</v>
      </c>
      <c r="AA141" s="118">
        <v>0</v>
      </c>
      <c r="AB141" s="118">
        <v>0</v>
      </c>
      <c r="AC141" s="118">
        <v>0</v>
      </c>
      <c r="AD141" s="21"/>
      <c r="AE141" s="118">
        <v>0</v>
      </c>
      <c r="AF141" s="118">
        <v>0</v>
      </c>
      <c r="AG141" s="118">
        <v>0</v>
      </c>
      <c r="AH141" s="118">
        <v>0</v>
      </c>
      <c r="AI141" s="118">
        <v>0</v>
      </c>
      <c r="AJ141" s="118">
        <v>0</v>
      </c>
      <c r="AK141" s="118">
        <v>0</v>
      </c>
      <c r="AL141" s="118">
        <v>0</v>
      </c>
      <c r="AM141" s="118">
        <v>0</v>
      </c>
      <c r="AN141" s="118">
        <v>0</v>
      </c>
      <c r="AO141" s="118">
        <v>0</v>
      </c>
      <c r="AP141" s="118">
        <v>0</v>
      </c>
      <c r="AQ141" s="118">
        <v>0</v>
      </c>
      <c r="AR141" s="21"/>
      <c r="AS141" s="118">
        <v>0</v>
      </c>
      <c r="AT141" s="118">
        <v>0</v>
      </c>
      <c r="AU141" s="118">
        <v>0</v>
      </c>
      <c r="AV141" s="118">
        <v>0</v>
      </c>
      <c r="AW141" s="118">
        <v>0</v>
      </c>
      <c r="AX141" s="118">
        <v>0</v>
      </c>
      <c r="AY141" s="118">
        <v>0</v>
      </c>
      <c r="AZ141" s="118">
        <v>0</v>
      </c>
      <c r="BA141" s="118">
        <v>0</v>
      </c>
      <c r="BB141" s="118">
        <v>0</v>
      </c>
      <c r="BC141" s="118">
        <v>0</v>
      </c>
      <c r="BD141" s="118">
        <v>0</v>
      </c>
      <c r="BE141" s="118">
        <v>0</v>
      </c>
      <c r="BF141" s="21"/>
      <c r="BG141" s="118">
        <v>0</v>
      </c>
      <c r="BH141" s="118">
        <v>0</v>
      </c>
      <c r="BI141" s="118">
        <v>0</v>
      </c>
      <c r="BJ141" s="118">
        <v>0</v>
      </c>
      <c r="BK141" s="118">
        <v>0</v>
      </c>
      <c r="BL141" s="118">
        <v>0</v>
      </c>
      <c r="BM141" s="118">
        <v>0</v>
      </c>
      <c r="BN141" s="118">
        <v>0</v>
      </c>
      <c r="BO141" s="118">
        <v>0</v>
      </c>
      <c r="BP141" s="118">
        <v>0</v>
      </c>
      <c r="BQ141" s="118">
        <v>0</v>
      </c>
      <c r="BR141" s="118">
        <v>0</v>
      </c>
      <c r="BS141" s="118">
        <v>0</v>
      </c>
      <c r="BT141" s="21"/>
      <c r="BU141" s="118">
        <v>0</v>
      </c>
      <c r="BV141" s="118">
        <v>0</v>
      </c>
      <c r="BW141" s="118">
        <v>0</v>
      </c>
      <c r="BX141" s="118">
        <v>0</v>
      </c>
      <c r="BY141" s="118">
        <v>0</v>
      </c>
      <c r="BZ141" s="118">
        <v>0</v>
      </c>
      <c r="CA141" s="118">
        <v>0</v>
      </c>
      <c r="CB141" s="118">
        <v>0</v>
      </c>
      <c r="CC141" s="118">
        <v>0</v>
      </c>
      <c r="CD141" s="118">
        <v>0</v>
      </c>
      <c r="CE141" s="118">
        <v>0</v>
      </c>
      <c r="CF141" s="118">
        <v>0</v>
      </c>
      <c r="CG141" s="118">
        <v>0</v>
      </c>
      <c r="CH141" s="21"/>
    </row>
    <row r="142" spans="1:86" ht="12.25" hidden="1" customHeight="1" outlineLevel="1">
      <c r="A142" s="26">
        <v>120</v>
      </c>
      <c r="B142" s="1" t="s">
        <v>247</v>
      </c>
      <c r="C142" s="118">
        <v>0</v>
      </c>
      <c r="D142" s="118">
        <v>0</v>
      </c>
      <c r="E142" s="118">
        <v>0</v>
      </c>
      <c r="F142" s="118">
        <v>0</v>
      </c>
      <c r="G142" s="118">
        <v>0</v>
      </c>
      <c r="H142" s="118">
        <v>0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  <c r="N142" s="118">
        <v>0</v>
      </c>
      <c r="O142" s="118">
        <v>0</v>
      </c>
      <c r="P142" s="21"/>
      <c r="Q142" s="118">
        <v>0</v>
      </c>
      <c r="R142" s="118">
        <v>0</v>
      </c>
      <c r="S142" s="118">
        <v>0</v>
      </c>
      <c r="T142" s="118">
        <v>0</v>
      </c>
      <c r="U142" s="118">
        <v>0</v>
      </c>
      <c r="V142" s="118">
        <v>0</v>
      </c>
      <c r="W142" s="118">
        <v>0</v>
      </c>
      <c r="X142" s="118">
        <v>0</v>
      </c>
      <c r="Y142" s="118">
        <v>0</v>
      </c>
      <c r="Z142" s="118">
        <v>0</v>
      </c>
      <c r="AA142" s="118">
        <v>0</v>
      </c>
      <c r="AB142" s="118">
        <v>0</v>
      </c>
      <c r="AC142" s="118">
        <v>0</v>
      </c>
      <c r="AD142" s="21"/>
      <c r="AE142" s="118">
        <v>0</v>
      </c>
      <c r="AF142" s="118">
        <v>0</v>
      </c>
      <c r="AG142" s="118">
        <v>0</v>
      </c>
      <c r="AH142" s="118">
        <v>0</v>
      </c>
      <c r="AI142" s="118">
        <v>0</v>
      </c>
      <c r="AJ142" s="118">
        <v>0</v>
      </c>
      <c r="AK142" s="118">
        <v>0</v>
      </c>
      <c r="AL142" s="118">
        <v>0</v>
      </c>
      <c r="AM142" s="118">
        <v>0</v>
      </c>
      <c r="AN142" s="118">
        <v>0</v>
      </c>
      <c r="AO142" s="118">
        <v>0</v>
      </c>
      <c r="AP142" s="118">
        <v>0</v>
      </c>
      <c r="AQ142" s="118">
        <v>0</v>
      </c>
      <c r="AR142" s="21"/>
      <c r="AS142" s="118">
        <v>0</v>
      </c>
      <c r="AT142" s="118">
        <v>0</v>
      </c>
      <c r="AU142" s="118">
        <v>0</v>
      </c>
      <c r="AV142" s="118">
        <v>0</v>
      </c>
      <c r="AW142" s="118">
        <v>0</v>
      </c>
      <c r="AX142" s="118">
        <v>0</v>
      </c>
      <c r="AY142" s="118">
        <v>0</v>
      </c>
      <c r="AZ142" s="118">
        <v>0</v>
      </c>
      <c r="BA142" s="118">
        <v>0</v>
      </c>
      <c r="BB142" s="118">
        <v>0</v>
      </c>
      <c r="BC142" s="118">
        <v>0</v>
      </c>
      <c r="BD142" s="118">
        <v>0</v>
      </c>
      <c r="BE142" s="118">
        <v>0</v>
      </c>
      <c r="BF142" s="21"/>
      <c r="BG142" s="118">
        <v>0</v>
      </c>
      <c r="BH142" s="118">
        <v>0</v>
      </c>
      <c r="BI142" s="118">
        <v>0</v>
      </c>
      <c r="BJ142" s="118">
        <v>0</v>
      </c>
      <c r="BK142" s="118">
        <v>0</v>
      </c>
      <c r="BL142" s="118">
        <v>0</v>
      </c>
      <c r="BM142" s="118">
        <v>0</v>
      </c>
      <c r="BN142" s="118">
        <v>0</v>
      </c>
      <c r="BO142" s="118">
        <v>0</v>
      </c>
      <c r="BP142" s="118">
        <v>0</v>
      </c>
      <c r="BQ142" s="118">
        <v>0</v>
      </c>
      <c r="BR142" s="118">
        <v>0</v>
      </c>
      <c r="BS142" s="118">
        <v>0</v>
      </c>
      <c r="BT142" s="21"/>
      <c r="BU142" s="118">
        <v>0</v>
      </c>
      <c r="BV142" s="118">
        <v>0</v>
      </c>
      <c r="BW142" s="118">
        <v>0</v>
      </c>
      <c r="BX142" s="118">
        <v>0</v>
      </c>
      <c r="BY142" s="118">
        <v>0</v>
      </c>
      <c r="BZ142" s="118">
        <v>0</v>
      </c>
      <c r="CA142" s="118">
        <v>0</v>
      </c>
      <c r="CB142" s="118">
        <v>0</v>
      </c>
      <c r="CC142" s="118">
        <v>0</v>
      </c>
      <c r="CD142" s="118">
        <v>0</v>
      </c>
      <c r="CE142" s="118">
        <v>0</v>
      </c>
      <c r="CF142" s="118">
        <v>0</v>
      </c>
      <c r="CG142" s="118">
        <v>0</v>
      </c>
      <c r="CH142" s="21"/>
    </row>
    <row r="143" spans="1:86" ht="12.25" hidden="1" customHeight="1" outlineLevel="1">
      <c r="A143" s="26">
        <v>121</v>
      </c>
      <c r="B143" s="1" t="s">
        <v>248</v>
      </c>
      <c r="C143" s="118">
        <v>0</v>
      </c>
      <c r="D143" s="118">
        <v>0</v>
      </c>
      <c r="E143" s="118">
        <v>0</v>
      </c>
      <c r="F143" s="118">
        <v>0</v>
      </c>
      <c r="G143" s="118">
        <v>0</v>
      </c>
      <c r="H143" s="118">
        <v>0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118">
        <v>0</v>
      </c>
      <c r="P143" s="21"/>
      <c r="Q143" s="118">
        <v>0</v>
      </c>
      <c r="R143" s="118">
        <v>0</v>
      </c>
      <c r="S143" s="118">
        <v>0</v>
      </c>
      <c r="T143" s="118">
        <v>0</v>
      </c>
      <c r="U143" s="118">
        <v>0</v>
      </c>
      <c r="V143" s="118">
        <v>0</v>
      </c>
      <c r="W143" s="118">
        <v>0</v>
      </c>
      <c r="X143" s="118">
        <v>0</v>
      </c>
      <c r="Y143" s="118">
        <v>0</v>
      </c>
      <c r="Z143" s="118">
        <v>0</v>
      </c>
      <c r="AA143" s="118">
        <v>0</v>
      </c>
      <c r="AB143" s="118">
        <v>0</v>
      </c>
      <c r="AC143" s="118">
        <v>0</v>
      </c>
      <c r="AD143" s="21"/>
      <c r="AE143" s="118">
        <v>0</v>
      </c>
      <c r="AF143" s="118">
        <v>0</v>
      </c>
      <c r="AG143" s="118">
        <v>0</v>
      </c>
      <c r="AH143" s="118">
        <v>0</v>
      </c>
      <c r="AI143" s="118">
        <v>0</v>
      </c>
      <c r="AJ143" s="118">
        <v>0</v>
      </c>
      <c r="AK143" s="118">
        <v>0</v>
      </c>
      <c r="AL143" s="118">
        <v>0</v>
      </c>
      <c r="AM143" s="118">
        <v>0</v>
      </c>
      <c r="AN143" s="118">
        <v>0</v>
      </c>
      <c r="AO143" s="118">
        <v>0</v>
      </c>
      <c r="AP143" s="118">
        <v>0</v>
      </c>
      <c r="AQ143" s="118">
        <v>0</v>
      </c>
      <c r="AR143" s="21"/>
      <c r="AS143" s="118">
        <v>0</v>
      </c>
      <c r="AT143" s="118">
        <v>0</v>
      </c>
      <c r="AU143" s="118">
        <v>0</v>
      </c>
      <c r="AV143" s="118">
        <v>0</v>
      </c>
      <c r="AW143" s="118">
        <v>0</v>
      </c>
      <c r="AX143" s="118">
        <v>0</v>
      </c>
      <c r="AY143" s="118">
        <v>0</v>
      </c>
      <c r="AZ143" s="118">
        <v>0</v>
      </c>
      <c r="BA143" s="118">
        <v>0</v>
      </c>
      <c r="BB143" s="118">
        <v>0</v>
      </c>
      <c r="BC143" s="118">
        <v>0</v>
      </c>
      <c r="BD143" s="118">
        <v>0</v>
      </c>
      <c r="BE143" s="118">
        <v>0</v>
      </c>
      <c r="BF143" s="21"/>
      <c r="BG143" s="118">
        <v>0</v>
      </c>
      <c r="BH143" s="118">
        <v>0</v>
      </c>
      <c r="BI143" s="118">
        <v>0</v>
      </c>
      <c r="BJ143" s="118">
        <v>0</v>
      </c>
      <c r="BK143" s="118">
        <v>0</v>
      </c>
      <c r="BL143" s="118">
        <v>0</v>
      </c>
      <c r="BM143" s="118">
        <v>0</v>
      </c>
      <c r="BN143" s="118">
        <v>0</v>
      </c>
      <c r="BO143" s="118">
        <v>0</v>
      </c>
      <c r="BP143" s="118">
        <v>0</v>
      </c>
      <c r="BQ143" s="118">
        <v>0</v>
      </c>
      <c r="BR143" s="118">
        <v>0</v>
      </c>
      <c r="BS143" s="118">
        <v>0</v>
      </c>
      <c r="BT143" s="21"/>
      <c r="BU143" s="118">
        <v>0</v>
      </c>
      <c r="BV143" s="118">
        <v>0</v>
      </c>
      <c r="BW143" s="118">
        <v>0</v>
      </c>
      <c r="BX143" s="118">
        <v>0</v>
      </c>
      <c r="BY143" s="118">
        <v>0</v>
      </c>
      <c r="BZ143" s="118">
        <v>0</v>
      </c>
      <c r="CA143" s="118">
        <v>0</v>
      </c>
      <c r="CB143" s="118">
        <v>0</v>
      </c>
      <c r="CC143" s="118">
        <v>0</v>
      </c>
      <c r="CD143" s="118">
        <v>0</v>
      </c>
      <c r="CE143" s="118">
        <v>0</v>
      </c>
      <c r="CF143" s="118">
        <v>0</v>
      </c>
      <c r="CG143" s="118">
        <v>0</v>
      </c>
      <c r="CH143" s="21"/>
    </row>
    <row r="144" spans="1:86" ht="12.25" hidden="1" customHeight="1" outlineLevel="1">
      <c r="A144" s="26">
        <v>122</v>
      </c>
      <c r="B144" s="1" t="s">
        <v>249</v>
      </c>
      <c r="C144" s="118">
        <v>0</v>
      </c>
      <c r="D144" s="118">
        <v>0</v>
      </c>
      <c r="E144" s="118">
        <v>0</v>
      </c>
      <c r="F144" s="118">
        <v>0</v>
      </c>
      <c r="G144" s="118">
        <v>0</v>
      </c>
      <c r="H144" s="118">
        <v>0</v>
      </c>
      <c r="I144" s="118">
        <v>0</v>
      </c>
      <c r="J144" s="118">
        <v>0</v>
      </c>
      <c r="K144" s="118">
        <v>0</v>
      </c>
      <c r="L144" s="118">
        <v>0</v>
      </c>
      <c r="M144" s="118">
        <v>0</v>
      </c>
      <c r="N144" s="118">
        <v>0</v>
      </c>
      <c r="O144" s="118">
        <v>0</v>
      </c>
      <c r="P144" s="21"/>
      <c r="Q144" s="118">
        <v>0</v>
      </c>
      <c r="R144" s="118">
        <v>0</v>
      </c>
      <c r="S144" s="118">
        <v>0</v>
      </c>
      <c r="T144" s="118">
        <v>0</v>
      </c>
      <c r="U144" s="118">
        <v>0</v>
      </c>
      <c r="V144" s="118">
        <v>0</v>
      </c>
      <c r="W144" s="118">
        <v>0</v>
      </c>
      <c r="X144" s="118">
        <v>0</v>
      </c>
      <c r="Y144" s="118">
        <v>0</v>
      </c>
      <c r="Z144" s="118">
        <v>0</v>
      </c>
      <c r="AA144" s="118">
        <v>0</v>
      </c>
      <c r="AB144" s="118">
        <v>0</v>
      </c>
      <c r="AC144" s="118">
        <v>0</v>
      </c>
      <c r="AD144" s="21"/>
      <c r="AE144" s="118">
        <v>0</v>
      </c>
      <c r="AF144" s="118">
        <v>0</v>
      </c>
      <c r="AG144" s="118">
        <v>0</v>
      </c>
      <c r="AH144" s="118">
        <v>0</v>
      </c>
      <c r="AI144" s="118">
        <v>0</v>
      </c>
      <c r="AJ144" s="118">
        <v>0</v>
      </c>
      <c r="AK144" s="118">
        <v>0</v>
      </c>
      <c r="AL144" s="118">
        <v>0</v>
      </c>
      <c r="AM144" s="118">
        <v>0</v>
      </c>
      <c r="AN144" s="118">
        <v>0</v>
      </c>
      <c r="AO144" s="118">
        <v>0</v>
      </c>
      <c r="AP144" s="118">
        <v>0</v>
      </c>
      <c r="AQ144" s="118">
        <v>0</v>
      </c>
      <c r="AR144" s="21"/>
      <c r="AS144" s="118">
        <v>0</v>
      </c>
      <c r="AT144" s="118">
        <v>0</v>
      </c>
      <c r="AU144" s="118">
        <v>0</v>
      </c>
      <c r="AV144" s="118">
        <v>0</v>
      </c>
      <c r="AW144" s="118">
        <v>0</v>
      </c>
      <c r="AX144" s="118">
        <v>0</v>
      </c>
      <c r="AY144" s="118">
        <v>0</v>
      </c>
      <c r="AZ144" s="118">
        <v>0</v>
      </c>
      <c r="BA144" s="118">
        <v>0</v>
      </c>
      <c r="BB144" s="118">
        <v>0</v>
      </c>
      <c r="BC144" s="118">
        <v>0</v>
      </c>
      <c r="BD144" s="118">
        <v>0</v>
      </c>
      <c r="BE144" s="118">
        <v>0</v>
      </c>
      <c r="BF144" s="21"/>
      <c r="BG144" s="118">
        <v>0</v>
      </c>
      <c r="BH144" s="118">
        <v>0</v>
      </c>
      <c r="BI144" s="118">
        <v>0</v>
      </c>
      <c r="BJ144" s="118">
        <v>0</v>
      </c>
      <c r="BK144" s="118">
        <v>0</v>
      </c>
      <c r="BL144" s="118">
        <v>0</v>
      </c>
      <c r="BM144" s="118">
        <v>0</v>
      </c>
      <c r="BN144" s="118">
        <v>0</v>
      </c>
      <c r="BO144" s="118">
        <v>0</v>
      </c>
      <c r="BP144" s="118">
        <v>0</v>
      </c>
      <c r="BQ144" s="118">
        <v>0</v>
      </c>
      <c r="BR144" s="118">
        <v>0</v>
      </c>
      <c r="BS144" s="118">
        <v>0</v>
      </c>
      <c r="BT144" s="21"/>
      <c r="BU144" s="118">
        <v>0</v>
      </c>
      <c r="BV144" s="118">
        <v>0</v>
      </c>
      <c r="BW144" s="118">
        <v>0</v>
      </c>
      <c r="BX144" s="118">
        <v>0</v>
      </c>
      <c r="BY144" s="118">
        <v>0</v>
      </c>
      <c r="BZ144" s="118">
        <v>0</v>
      </c>
      <c r="CA144" s="118">
        <v>0</v>
      </c>
      <c r="CB144" s="118">
        <v>0</v>
      </c>
      <c r="CC144" s="118">
        <v>0</v>
      </c>
      <c r="CD144" s="118">
        <v>0</v>
      </c>
      <c r="CE144" s="118">
        <v>0</v>
      </c>
      <c r="CF144" s="118">
        <v>0</v>
      </c>
      <c r="CG144" s="118">
        <v>0</v>
      </c>
      <c r="CH144" s="21"/>
    </row>
    <row r="145" spans="1:86" ht="12.25" hidden="1" customHeight="1" outlineLevel="1">
      <c r="A145" s="26">
        <v>123</v>
      </c>
      <c r="B145" s="1" t="s">
        <v>250</v>
      </c>
      <c r="C145" s="118">
        <v>0</v>
      </c>
      <c r="D145" s="118">
        <v>0</v>
      </c>
      <c r="E145" s="118">
        <v>0</v>
      </c>
      <c r="F145" s="118">
        <v>0</v>
      </c>
      <c r="G145" s="118">
        <v>0</v>
      </c>
      <c r="H145" s="118">
        <v>0</v>
      </c>
      <c r="I145" s="118">
        <v>0</v>
      </c>
      <c r="J145" s="118">
        <v>0</v>
      </c>
      <c r="K145" s="118">
        <v>0</v>
      </c>
      <c r="L145" s="118">
        <v>0</v>
      </c>
      <c r="M145" s="118">
        <v>0</v>
      </c>
      <c r="N145" s="118">
        <v>0</v>
      </c>
      <c r="O145" s="118">
        <v>0</v>
      </c>
      <c r="P145" s="21"/>
      <c r="Q145" s="118">
        <v>0</v>
      </c>
      <c r="R145" s="118">
        <v>0</v>
      </c>
      <c r="S145" s="118">
        <v>0</v>
      </c>
      <c r="T145" s="118">
        <v>0</v>
      </c>
      <c r="U145" s="118">
        <v>0</v>
      </c>
      <c r="V145" s="118">
        <v>0</v>
      </c>
      <c r="W145" s="118">
        <v>0</v>
      </c>
      <c r="X145" s="118">
        <v>0</v>
      </c>
      <c r="Y145" s="118">
        <v>0</v>
      </c>
      <c r="Z145" s="118">
        <v>0</v>
      </c>
      <c r="AA145" s="118">
        <v>0</v>
      </c>
      <c r="AB145" s="118">
        <v>0</v>
      </c>
      <c r="AC145" s="118">
        <v>0</v>
      </c>
      <c r="AD145" s="21"/>
      <c r="AE145" s="118">
        <v>0</v>
      </c>
      <c r="AF145" s="118">
        <v>0</v>
      </c>
      <c r="AG145" s="118">
        <v>0</v>
      </c>
      <c r="AH145" s="118">
        <v>0</v>
      </c>
      <c r="AI145" s="118">
        <v>0</v>
      </c>
      <c r="AJ145" s="118">
        <v>0</v>
      </c>
      <c r="AK145" s="118">
        <v>0</v>
      </c>
      <c r="AL145" s="118">
        <v>0</v>
      </c>
      <c r="AM145" s="118">
        <v>0</v>
      </c>
      <c r="AN145" s="118">
        <v>0</v>
      </c>
      <c r="AO145" s="118">
        <v>0</v>
      </c>
      <c r="AP145" s="118">
        <v>0</v>
      </c>
      <c r="AQ145" s="118">
        <v>0</v>
      </c>
      <c r="AR145" s="21"/>
      <c r="AS145" s="118">
        <v>0</v>
      </c>
      <c r="AT145" s="118">
        <v>0</v>
      </c>
      <c r="AU145" s="118">
        <v>0</v>
      </c>
      <c r="AV145" s="118">
        <v>0</v>
      </c>
      <c r="AW145" s="118">
        <v>0</v>
      </c>
      <c r="AX145" s="118">
        <v>0</v>
      </c>
      <c r="AY145" s="118">
        <v>0</v>
      </c>
      <c r="AZ145" s="118">
        <v>0</v>
      </c>
      <c r="BA145" s="118">
        <v>0</v>
      </c>
      <c r="BB145" s="118">
        <v>0</v>
      </c>
      <c r="BC145" s="118">
        <v>0</v>
      </c>
      <c r="BD145" s="118">
        <v>0</v>
      </c>
      <c r="BE145" s="118">
        <v>0</v>
      </c>
      <c r="BF145" s="21"/>
      <c r="BG145" s="118">
        <v>0</v>
      </c>
      <c r="BH145" s="118">
        <v>0</v>
      </c>
      <c r="BI145" s="118">
        <v>0</v>
      </c>
      <c r="BJ145" s="118">
        <v>0</v>
      </c>
      <c r="BK145" s="118">
        <v>0</v>
      </c>
      <c r="BL145" s="118">
        <v>0</v>
      </c>
      <c r="BM145" s="118">
        <v>0</v>
      </c>
      <c r="BN145" s="118">
        <v>0</v>
      </c>
      <c r="BO145" s="118">
        <v>0</v>
      </c>
      <c r="BP145" s="118">
        <v>0</v>
      </c>
      <c r="BQ145" s="118">
        <v>0</v>
      </c>
      <c r="BR145" s="118">
        <v>0</v>
      </c>
      <c r="BS145" s="118">
        <v>0</v>
      </c>
      <c r="BT145" s="21"/>
      <c r="BU145" s="118">
        <v>0</v>
      </c>
      <c r="BV145" s="118">
        <v>0</v>
      </c>
      <c r="BW145" s="118">
        <v>0</v>
      </c>
      <c r="BX145" s="118">
        <v>0</v>
      </c>
      <c r="BY145" s="118">
        <v>0</v>
      </c>
      <c r="BZ145" s="118">
        <v>0</v>
      </c>
      <c r="CA145" s="118">
        <v>0</v>
      </c>
      <c r="CB145" s="118">
        <v>0</v>
      </c>
      <c r="CC145" s="118">
        <v>0</v>
      </c>
      <c r="CD145" s="118">
        <v>0</v>
      </c>
      <c r="CE145" s="118">
        <v>0</v>
      </c>
      <c r="CF145" s="118">
        <v>0</v>
      </c>
      <c r="CG145" s="118">
        <v>0</v>
      </c>
      <c r="CH145" s="21"/>
    </row>
    <row r="146" spans="1:86" ht="12.25" hidden="1" customHeight="1" outlineLevel="1">
      <c r="A146" s="26">
        <v>124</v>
      </c>
      <c r="B146" s="1" t="s">
        <v>251</v>
      </c>
      <c r="C146" s="118">
        <v>0</v>
      </c>
      <c r="D146" s="118">
        <v>0</v>
      </c>
      <c r="E146" s="118">
        <v>0</v>
      </c>
      <c r="F146" s="118">
        <v>0</v>
      </c>
      <c r="G146" s="118">
        <v>0</v>
      </c>
      <c r="H146" s="118">
        <v>0</v>
      </c>
      <c r="I146" s="118">
        <v>0</v>
      </c>
      <c r="J146" s="118">
        <v>0</v>
      </c>
      <c r="K146" s="118">
        <v>0</v>
      </c>
      <c r="L146" s="118">
        <v>0</v>
      </c>
      <c r="M146" s="118">
        <v>0</v>
      </c>
      <c r="N146" s="118">
        <v>0</v>
      </c>
      <c r="O146" s="118">
        <v>0</v>
      </c>
      <c r="P146" s="21"/>
      <c r="Q146" s="118">
        <v>0</v>
      </c>
      <c r="R146" s="118">
        <v>0</v>
      </c>
      <c r="S146" s="118">
        <v>0</v>
      </c>
      <c r="T146" s="118">
        <v>0</v>
      </c>
      <c r="U146" s="118">
        <v>0</v>
      </c>
      <c r="V146" s="118">
        <v>0</v>
      </c>
      <c r="W146" s="118">
        <v>0</v>
      </c>
      <c r="X146" s="118">
        <v>0</v>
      </c>
      <c r="Y146" s="118">
        <v>0</v>
      </c>
      <c r="Z146" s="118">
        <v>0</v>
      </c>
      <c r="AA146" s="118">
        <v>0</v>
      </c>
      <c r="AB146" s="118">
        <v>0</v>
      </c>
      <c r="AC146" s="118">
        <v>0</v>
      </c>
      <c r="AD146" s="21"/>
      <c r="AE146" s="118">
        <v>0</v>
      </c>
      <c r="AF146" s="118">
        <v>0</v>
      </c>
      <c r="AG146" s="118">
        <v>0</v>
      </c>
      <c r="AH146" s="118">
        <v>0</v>
      </c>
      <c r="AI146" s="118">
        <v>0</v>
      </c>
      <c r="AJ146" s="118">
        <v>0</v>
      </c>
      <c r="AK146" s="118">
        <v>0</v>
      </c>
      <c r="AL146" s="118">
        <v>0</v>
      </c>
      <c r="AM146" s="118">
        <v>0</v>
      </c>
      <c r="AN146" s="118">
        <v>0</v>
      </c>
      <c r="AO146" s="118">
        <v>0</v>
      </c>
      <c r="AP146" s="118">
        <v>0</v>
      </c>
      <c r="AQ146" s="118">
        <v>0</v>
      </c>
      <c r="AR146" s="21"/>
      <c r="AS146" s="118">
        <v>0</v>
      </c>
      <c r="AT146" s="118">
        <v>0</v>
      </c>
      <c r="AU146" s="118">
        <v>0</v>
      </c>
      <c r="AV146" s="118">
        <v>0</v>
      </c>
      <c r="AW146" s="118">
        <v>0</v>
      </c>
      <c r="AX146" s="118">
        <v>0</v>
      </c>
      <c r="AY146" s="118">
        <v>0</v>
      </c>
      <c r="AZ146" s="118">
        <v>0</v>
      </c>
      <c r="BA146" s="118">
        <v>0</v>
      </c>
      <c r="BB146" s="118">
        <v>0</v>
      </c>
      <c r="BC146" s="118">
        <v>0</v>
      </c>
      <c r="BD146" s="118">
        <v>0</v>
      </c>
      <c r="BE146" s="118">
        <v>0</v>
      </c>
      <c r="BF146" s="21"/>
      <c r="BG146" s="118">
        <v>0</v>
      </c>
      <c r="BH146" s="118">
        <v>0</v>
      </c>
      <c r="BI146" s="118">
        <v>0</v>
      </c>
      <c r="BJ146" s="118">
        <v>0</v>
      </c>
      <c r="BK146" s="118">
        <v>0</v>
      </c>
      <c r="BL146" s="118">
        <v>0</v>
      </c>
      <c r="BM146" s="118">
        <v>0</v>
      </c>
      <c r="BN146" s="118">
        <v>0</v>
      </c>
      <c r="BO146" s="118">
        <v>0</v>
      </c>
      <c r="BP146" s="118">
        <v>0</v>
      </c>
      <c r="BQ146" s="118">
        <v>0</v>
      </c>
      <c r="BR146" s="118">
        <v>0</v>
      </c>
      <c r="BS146" s="118">
        <v>0</v>
      </c>
      <c r="BT146" s="21"/>
      <c r="BU146" s="118">
        <v>0</v>
      </c>
      <c r="BV146" s="118">
        <v>0</v>
      </c>
      <c r="BW146" s="118">
        <v>0</v>
      </c>
      <c r="BX146" s="118">
        <v>0</v>
      </c>
      <c r="BY146" s="118">
        <v>0</v>
      </c>
      <c r="BZ146" s="118">
        <v>0</v>
      </c>
      <c r="CA146" s="118">
        <v>0</v>
      </c>
      <c r="CB146" s="118">
        <v>0</v>
      </c>
      <c r="CC146" s="118">
        <v>0</v>
      </c>
      <c r="CD146" s="118">
        <v>0</v>
      </c>
      <c r="CE146" s="118">
        <v>0</v>
      </c>
      <c r="CF146" s="118">
        <v>0</v>
      </c>
      <c r="CG146" s="118">
        <v>0</v>
      </c>
      <c r="CH146" s="21"/>
    </row>
    <row r="147" spans="1:86" ht="12.25" hidden="1" customHeight="1" outlineLevel="1">
      <c r="A147" s="26">
        <v>125</v>
      </c>
      <c r="B147" s="1" t="s">
        <v>252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21"/>
      <c r="Q147" s="118">
        <v>0</v>
      </c>
      <c r="R147" s="118">
        <v>0</v>
      </c>
      <c r="S147" s="118">
        <v>0</v>
      </c>
      <c r="T147" s="118">
        <v>0</v>
      </c>
      <c r="U147" s="118">
        <v>0</v>
      </c>
      <c r="V147" s="118">
        <v>0</v>
      </c>
      <c r="W147" s="118">
        <v>0</v>
      </c>
      <c r="X147" s="118">
        <v>0</v>
      </c>
      <c r="Y147" s="118">
        <v>0</v>
      </c>
      <c r="Z147" s="118">
        <v>0</v>
      </c>
      <c r="AA147" s="118">
        <v>0</v>
      </c>
      <c r="AB147" s="118">
        <v>0</v>
      </c>
      <c r="AC147" s="118">
        <v>0</v>
      </c>
      <c r="AD147" s="21"/>
      <c r="AE147" s="118">
        <v>0</v>
      </c>
      <c r="AF147" s="118">
        <v>0</v>
      </c>
      <c r="AG147" s="118">
        <v>0</v>
      </c>
      <c r="AH147" s="118">
        <v>0</v>
      </c>
      <c r="AI147" s="118">
        <v>0</v>
      </c>
      <c r="AJ147" s="118">
        <v>0</v>
      </c>
      <c r="AK147" s="118">
        <v>0</v>
      </c>
      <c r="AL147" s="118">
        <v>0</v>
      </c>
      <c r="AM147" s="118">
        <v>0</v>
      </c>
      <c r="AN147" s="118">
        <v>0</v>
      </c>
      <c r="AO147" s="118">
        <v>0</v>
      </c>
      <c r="AP147" s="118">
        <v>0</v>
      </c>
      <c r="AQ147" s="118">
        <v>0</v>
      </c>
      <c r="AR147" s="21"/>
      <c r="AS147" s="118">
        <v>0</v>
      </c>
      <c r="AT147" s="118">
        <v>0</v>
      </c>
      <c r="AU147" s="118">
        <v>0</v>
      </c>
      <c r="AV147" s="118">
        <v>0</v>
      </c>
      <c r="AW147" s="118">
        <v>0</v>
      </c>
      <c r="AX147" s="118">
        <v>0</v>
      </c>
      <c r="AY147" s="118">
        <v>0</v>
      </c>
      <c r="AZ147" s="118">
        <v>0</v>
      </c>
      <c r="BA147" s="118">
        <v>0</v>
      </c>
      <c r="BB147" s="118">
        <v>0</v>
      </c>
      <c r="BC147" s="118">
        <v>0</v>
      </c>
      <c r="BD147" s="118">
        <v>0</v>
      </c>
      <c r="BE147" s="118">
        <v>0</v>
      </c>
      <c r="BF147" s="21"/>
      <c r="BG147" s="118">
        <v>0</v>
      </c>
      <c r="BH147" s="118">
        <v>0</v>
      </c>
      <c r="BI147" s="118">
        <v>0</v>
      </c>
      <c r="BJ147" s="118">
        <v>0</v>
      </c>
      <c r="BK147" s="118">
        <v>0</v>
      </c>
      <c r="BL147" s="118">
        <v>0</v>
      </c>
      <c r="BM147" s="118">
        <v>0</v>
      </c>
      <c r="BN147" s="118">
        <v>0</v>
      </c>
      <c r="BO147" s="118">
        <v>0</v>
      </c>
      <c r="BP147" s="118">
        <v>0</v>
      </c>
      <c r="BQ147" s="118">
        <v>0</v>
      </c>
      <c r="BR147" s="118">
        <v>0</v>
      </c>
      <c r="BS147" s="118">
        <v>0</v>
      </c>
      <c r="BT147" s="21"/>
      <c r="BU147" s="118">
        <v>0</v>
      </c>
      <c r="BV147" s="118">
        <v>0</v>
      </c>
      <c r="BW147" s="118">
        <v>0</v>
      </c>
      <c r="BX147" s="118">
        <v>0</v>
      </c>
      <c r="BY147" s="118">
        <v>0</v>
      </c>
      <c r="BZ147" s="118">
        <v>0</v>
      </c>
      <c r="CA147" s="118">
        <v>0</v>
      </c>
      <c r="CB147" s="118">
        <v>0</v>
      </c>
      <c r="CC147" s="118">
        <v>0</v>
      </c>
      <c r="CD147" s="118">
        <v>0</v>
      </c>
      <c r="CE147" s="118">
        <v>0</v>
      </c>
      <c r="CF147" s="118">
        <v>0</v>
      </c>
      <c r="CG147" s="118">
        <v>0</v>
      </c>
      <c r="CH147" s="21"/>
    </row>
    <row r="148" spans="1:86" ht="12.25" hidden="1" customHeight="1" outlineLevel="1">
      <c r="A148" s="26">
        <v>126</v>
      </c>
      <c r="B148" s="1" t="s">
        <v>253</v>
      </c>
      <c r="C148" s="118">
        <v>0</v>
      </c>
      <c r="D148" s="118">
        <v>0</v>
      </c>
      <c r="E148" s="118">
        <v>0</v>
      </c>
      <c r="F148" s="118">
        <v>0</v>
      </c>
      <c r="G148" s="118">
        <v>0</v>
      </c>
      <c r="H148" s="118">
        <v>0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  <c r="N148" s="118">
        <v>0</v>
      </c>
      <c r="O148" s="118">
        <v>0</v>
      </c>
      <c r="P148" s="21"/>
      <c r="Q148" s="118">
        <v>0</v>
      </c>
      <c r="R148" s="118">
        <v>0</v>
      </c>
      <c r="S148" s="118">
        <v>0</v>
      </c>
      <c r="T148" s="118">
        <v>0</v>
      </c>
      <c r="U148" s="118">
        <v>0</v>
      </c>
      <c r="V148" s="118">
        <v>0</v>
      </c>
      <c r="W148" s="118">
        <v>0</v>
      </c>
      <c r="X148" s="118">
        <v>0</v>
      </c>
      <c r="Y148" s="118">
        <v>0</v>
      </c>
      <c r="Z148" s="118">
        <v>0</v>
      </c>
      <c r="AA148" s="118">
        <v>0</v>
      </c>
      <c r="AB148" s="118">
        <v>0</v>
      </c>
      <c r="AC148" s="118">
        <v>0</v>
      </c>
      <c r="AD148" s="21"/>
      <c r="AE148" s="118">
        <v>0</v>
      </c>
      <c r="AF148" s="118">
        <v>0</v>
      </c>
      <c r="AG148" s="118">
        <v>0</v>
      </c>
      <c r="AH148" s="118">
        <v>0</v>
      </c>
      <c r="AI148" s="118">
        <v>0</v>
      </c>
      <c r="AJ148" s="118">
        <v>0</v>
      </c>
      <c r="AK148" s="118">
        <v>0</v>
      </c>
      <c r="AL148" s="118">
        <v>0</v>
      </c>
      <c r="AM148" s="118">
        <v>0</v>
      </c>
      <c r="AN148" s="118">
        <v>0</v>
      </c>
      <c r="AO148" s="118">
        <v>0</v>
      </c>
      <c r="AP148" s="118">
        <v>0</v>
      </c>
      <c r="AQ148" s="118">
        <v>0</v>
      </c>
      <c r="AR148" s="21"/>
      <c r="AS148" s="118">
        <v>0</v>
      </c>
      <c r="AT148" s="118">
        <v>0</v>
      </c>
      <c r="AU148" s="118">
        <v>0</v>
      </c>
      <c r="AV148" s="118">
        <v>0</v>
      </c>
      <c r="AW148" s="118">
        <v>0</v>
      </c>
      <c r="AX148" s="118">
        <v>0</v>
      </c>
      <c r="AY148" s="118">
        <v>0</v>
      </c>
      <c r="AZ148" s="118">
        <v>0</v>
      </c>
      <c r="BA148" s="118">
        <v>0</v>
      </c>
      <c r="BB148" s="118">
        <v>0</v>
      </c>
      <c r="BC148" s="118">
        <v>0</v>
      </c>
      <c r="BD148" s="118">
        <v>0</v>
      </c>
      <c r="BE148" s="118">
        <v>0</v>
      </c>
      <c r="BF148" s="21"/>
      <c r="BG148" s="118">
        <v>0</v>
      </c>
      <c r="BH148" s="118">
        <v>0</v>
      </c>
      <c r="BI148" s="118">
        <v>0</v>
      </c>
      <c r="BJ148" s="118">
        <v>0</v>
      </c>
      <c r="BK148" s="118">
        <v>0</v>
      </c>
      <c r="BL148" s="118">
        <v>0</v>
      </c>
      <c r="BM148" s="118">
        <v>0</v>
      </c>
      <c r="BN148" s="118">
        <v>0</v>
      </c>
      <c r="BO148" s="118">
        <v>0</v>
      </c>
      <c r="BP148" s="118">
        <v>0</v>
      </c>
      <c r="BQ148" s="118">
        <v>0</v>
      </c>
      <c r="BR148" s="118">
        <v>0</v>
      </c>
      <c r="BS148" s="118">
        <v>0</v>
      </c>
      <c r="BT148" s="21"/>
      <c r="BU148" s="118">
        <v>0</v>
      </c>
      <c r="BV148" s="118">
        <v>0</v>
      </c>
      <c r="BW148" s="118">
        <v>0</v>
      </c>
      <c r="BX148" s="118">
        <v>0</v>
      </c>
      <c r="BY148" s="118">
        <v>0</v>
      </c>
      <c r="BZ148" s="118">
        <v>0</v>
      </c>
      <c r="CA148" s="118">
        <v>0</v>
      </c>
      <c r="CB148" s="118">
        <v>0</v>
      </c>
      <c r="CC148" s="118">
        <v>0</v>
      </c>
      <c r="CD148" s="118">
        <v>0</v>
      </c>
      <c r="CE148" s="118">
        <v>0</v>
      </c>
      <c r="CF148" s="118">
        <v>0</v>
      </c>
      <c r="CG148" s="118">
        <v>0</v>
      </c>
      <c r="CH148" s="21"/>
    </row>
    <row r="149" spans="1:86" ht="12.25" hidden="1" customHeight="1" outlineLevel="1">
      <c r="A149" s="26">
        <v>127</v>
      </c>
      <c r="B149" s="1" t="s">
        <v>254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118">
        <v>0</v>
      </c>
      <c r="P149" s="21"/>
      <c r="Q149" s="118">
        <v>0</v>
      </c>
      <c r="R149" s="118">
        <v>0</v>
      </c>
      <c r="S149" s="118">
        <v>0</v>
      </c>
      <c r="T149" s="118">
        <v>0</v>
      </c>
      <c r="U149" s="118">
        <v>0</v>
      </c>
      <c r="V149" s="118">
        <v>0</v>
      </c>
      <c r="W149" s="118">
        <v>0</v>
      </c>
      <c r="X149" s="118">
        <v>0</v>
      </c>
      <c r="Y149" s="118">
        <v>0</v>
      </c>
      <c r="Z149" s="118">
        <v>0</v>
      </c>
      <c r="AA149" s="118">
        <v>0</v>
      </c>
      <c r="AB149" s="118">
        <v>0</v>
      </c>
      <c r="AC149" s="118">
        <v>0</v>
      </c>
      <c r="AD149" s="21"/>
      <c r="AE149" s="118">
        <v>0</v>
      </c>
      <c r="AF149" s="118">
        <v>0</v>
      </c>
      <c r="AG149" s="118">
        <v>0</v>
      </c>
      <c r="AH149" s="118">
        <v>0</v>
      </c>
      <c r="AI149" s="118">
        <v>0</v>
      </c>
      <c r="AJ149" s="118">
        <v>0</v>
      </c>
      <c r="AK149" s="118">
        <v>0</v>
      </c>
      <c r="AL149" s="118">
        <v>0</v>
      </c>
      <c r="AM149" s="118">
        <v>0</v>
      </c>
      <c r="AN149" s="118">
        <v>0</v>
      </c>
      <c r="AO149" s="118">
        <v>0</v>
      </c>
      <c r="AP149" s="118">
        <v>0</v>
      </c>
      <c r="AQ149" s="118">
        <v>0</v>
      </c>
      <c r="AR149" s="21"/>
      <c r="AS149" s="118">
        <v>0</v>
      </c>
      <c r="AT149" s="118">
        <v>0</v>
      </c>
      <c r="AU149" s="118">
        <v>0</v>
      </c>
      <c r="AV149" s="118">
        <v>0</v>
      </c>
      <c r="AW149" s="118">
        <v>0</v>
      </c>
      <c r="AX149" s="118">
        <v>0</v>
      </c>
      <c r="AY149" s="118">
        <v>0</v>
      </c>
      <c r="AZ149" s="118">
        <v>0</v>
      </c>
      <c r="BA149" s="118">
        <v>0</v>
      </c>
      <c r="BB149" s="118">
        <v>0</v>
      </c>
      <c r="BC149" s="118">
        <v>0</v>
      </c>
      <c r="BD149" s="118">
        <v>0</v>
      </c>
      <c r="BE149" s="118">
        <v>0</v>
      </c>
      <c r="BF149" s="21"/>
      <c r="BG149" s="118">
        <v>0</v>
      </c>
      <c r="BH149" s="118">
        <v>0</v>
      </c>
      <c r="BI149" s="118">
        <v>0</v>
      </c>
      <c r="BJ149" s="118">
        <v>0</v>
      </c>
      <c r="BK149" s="118">
        <v>0</v>
      </c>
      <c r="BL149" s="118">
        <v>0</v>
      </c>
      <c r="BM149" s="118">
        <v>0</v>
      </c>
      <c r="BN149" s="118">
        <v>0</v>
      </c>
      <c r="BO149" s="118">
        <v>0</v>
      </c>
      <c r="BP149" s="118">
        <v>0</v>
      </c>
      <c r="BQ149" s="118">
        <v>0</v>
      </c>
      <c r="BR149" s="118">
        <v>0</v>
      </c>
      <c r="BS149" s="118">
        <v>0</v>
      </c>
      <c r="BT149" s="21"/>
      <c r="BU149" s="118">
        <v>0</v>
      </c>
      <c r="BV149" s="118">
        <v>0</v>
      </c>
      <c r="BW149" s="118">
        <v>0</v>
      </c>
      <c r="BX149" s="118">
        <v>0</v>
      </c>
      <c r="BY149" s="118">
        <v>0</v>
      </c>
      <c r="BZ149" s="118">
        <v>0</v>
      </c>
      <c r="CA149" s="118">
        <v>0</v>
      </c>
      <c r="CB149" s="118">
        <v>0</v>
      </c>
      <c r="CC149" s="118">
        <v>0</v>
      </c>
      <c r="CD149" s="118">
        <v>0</v>
      </c>
      <c r="CE149" s="118">
        <v>0</v>
      </c>
      <c r="CF149" s="118">
        <v>0</v>
      </c>
      <c r="CG149" s="118">
        <v>0</v>
      </c>
      <c r="CH149" s="21"/>
    </row>
    <row r="150" spans="1:86" ht="12.25" hidden="1" customHeight="1" outlineLevel="1">
      <c r="A150" s="26">
        <v>128</v>
      </c>
      <c r="B150" s="1" t="s">
        <v>255</v>
      </c>
      <c r="C150" s="118">
        <v>0</v>
      </c>
      <c r="D150" s="118">
        <v>0</v>
      </c>
      <c r="E150" s="118">
        <v>0</v>
      </c>
      <c r="F150" s="118">
        <v>0</v>
      </c>
      <c r="G150" s="118">
        <v>0</v>
      </c>
      <c r="H150" s="118">
        <v>0</v>
      </c>
      <c r="I150" s="118">
        <v>0</v>
      </c>
      <c r="J150" s="118">
        <v>0</v>
      </c>
      <c r="K150" s="118">
        <v>0</v>
      </c>
      <c r="L150" s="118">
        <v>0</v>
      </c>
      <c r="M150" s="118">
        <v>0</v>
      </c>
      <c r="N150" s="118">
        <v>0</v>
      </c>
      <c r="O150" s="118">
        <v>0</v>
      </c>
      <c r="P150" s="21"/>
      <c r="Q150" s="118">
        <v>0</v>
      </c>
      <c r="R150" s="118">
        <v>0</v>
      </c>
      <c r="S150" s="118">
        <v>0</v>
      </c>
      <c r="T150" s="118">
        <v>0</v>
      </c>
      <c r="U150" s="118">
        <v>0</v>
      </c>
      <c r="V150" s="118">
        <v>0</v>
      </c>
      <c r="W150" s="118">
        <v>0</v>
      </c>
      <c r="X150" s="118">
        <v>0</v>
      </c>
      <c r="Y150" s="118">
        <v>0</v>
      </c>
      <c r="Z150" s="118">
        <v>0</v>
      </c>
      <c r="AA150" s="118">
        <v>0</v>
      </c>
      <c r="AB150" s="118">
        <v>0</v>
      </c>
      <c r="AC150" s="118">
        <v>0</v>
      </c>
      <c r="AD150" s="21"/>
      <c r="AE150" s="118">
        <v>0</v>
      </c>
      <c r="AF150" s="118">
        <v>0</v>
      </c>
      <c r="AG150" s="118">
        <v>0</v>
      </c>
      <c r="AH150" s="118">
        <v>0</v>
      </c>
      <c r="AI150" s="118">
        <v>0</v>
      </c>
      <c r="AJ150" s="118">
        <v>0</v>
      </c>
      <c r="AK150" s="118">
        <v>0</v>
      </c>
      <c r="AL150" s="118">
        <v>0</v>
      </c>
      <c r="AM150" s="118">
        <v>0</v>
      </c>
      <c r="AN150" s="118">
        <v>0</v>
      </c>
      <c r="AO150" s="118">
        <v>0</v>
      </c>
      <c r="AP150" s="118">
        <v>0</v>
      </c>
      <c r="AQ150" s="118">
        <v>0</v>
      </c>
      <c r="AR150" s="21"/>
      <c r="AS150" s="118">
        <v>0</v>
      </c>
      <c r="AT150" s="118">
        <v>0</v>
      </c>
      <c r="AU150" s="118">
        <v>0</v>
      </c>
      <c r="AV150" s="118">
        <v>0</v>
      </c>
      <c r="AW150" s="118">
        <v>0</v>
      </c>
      <c r="AX150" s="118">
        <v>0</v>
      </c>
      <c r="AY150" s="118">
        <v>0</v>
      </c>
      <c r="AZ150" s="118">
        <v>0</v>
      </c>
      <c r="BA150" s="118">
        <v>0</v>
      </c>
      <c r="BB150" s="118">
        <v>0</v>
      </c>
      <c r="BC150" s="118">
        <v>0</v>
      </c>
      <c r="BD150" s="118">
        <v>0</v>
      </c>
      <c r="BE150" s="118">
        <v>0</v>
      </c>
      <c r="BF150" s="21"/>
      <c r="BG150" s="118">
        <v>0</v>
      </c>
      <c r="BH150" s="118">
        <v>0</v>
      </c>
      <c r="BI150" s="118">
        <v>0</v>
      </c>
      <c r="BJ150" s="118">
        <v>0</v>
      </c>
      <c r="BK150" s="118">
        <v>0</v>
      </c>
      <c r="BL150" s="118">
        <v>0</v>
      </c>
      <c r="BM150" s="118">
        <v>0</v>
      </c>
      <c r="BN150" s="118">
        <v>0</v>
      </c>
      <c r="BO150" s="118">
        <v>0</v>
      </c>
      <c r="BP150" s="118">
        <v>0</v>
      </c>
      <c r="BQ150" s="118">
        <v>0</v>
      </c>
      <c r="BR150" s="118">
        <v>0</v>
      </c>
      <c r="BS150" s="118">
        <v>0</v>
      </c>
      <c r="BT150" s="21"/>
      <c r="BU150" s="118">
        <v>0</v>
      </c>
      <c r="BV150" s="118">
        <v>0</v>
      </c>
      <c r="BW150" s="118">
        <v>0</v>
      </c>
      <c r="BX150" s="118">
        <v>0</v>
      </c>
      <c r="BY150" s="118">
        <v>0</v>
      </c>
      <c r="BZ150" s="118">
        <v>0</v>
      </c>
      <c r="CA150" s="118">
        <v>0</v>
      </c>
      <c r="CB150" s="118">
        <v>0</v>
      </c>
      <c r="CC150" s="118">
        <v>0</v>
      </c>
      <c r="CD150" s="118">
        <v>0</v>
      </c>
      <c r="CE150" s="118">
        <v>0</v>
      </c>
      <c r="CF150" s="118">
        <v>0</v>
      </c>
      <c r="CG150" s="118">
        <v>0</v>
      </c>
      <c r="CH150" s="21"/>
    </row>
    <row r="151" spans="1:86" ht="12.25" hidden="1" customHeight="1" outlineLevel="1">
      <c r="A151" s="26">
        <v>130</v>
      </c>
      <c r="B151" s="1" t="s">
        <v>256</v>
      </c>
      <c r="C151" s="118">
        <v>0</v>
      </c>
      <c r="D151" s="118">
        <v>0</v>
      </c>
      <c r="E151" s="118">
        <v>0</v>
      </c>
      <c r="F151" s="118">
        <v>0</v>
      </c>
      <c r="G151" s="118">
        <v>0</v>
      </c>
      <c r="H151" s="118">
        <v>0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  <c r="N151" s="118">
        <v>0</v>
      </c>
      <c r="O151" s="118">
        <v>0</v>
      </c>
      <c r="P151" s="21"/>
      <c r="Q151" s="118">
        <v>0</v>
      </c>
      <c r="R151" s="118">
        <v>0</v>
      </c>
      <c r="S151" s="118">
        <v>0</v>
      </c>
      <c r="T151" s="118">
        <v>0</v>
      </c>
      <c r="U151" s="118">
        <v>0</v>
      </c>
      <c r="V151" s="118">
        <v>0</v>
      </c>
      <c r="W151" s="118">
        <v>0</v>
      </c>
      <c r="X151" s="118">
        <v>0</v>
      </c>
      <c r="Y151" s="118">
        <v>0</v>
      </c>
      <c r="Z151" s="118">
        <v>0</v>
      </c>
      <c r="AA151" s="118">
        <v>0</v>
      </c>
      <c r="AB151" s="118">
        <v>0</v>
      </c>
      <c r="AC151" s="118">
        <v>0</v>
      </c>
      <c r="AD151" s="21"/>
      <c r="AE151" s="118">
        <v>0</v>
      </c>
      <c r="AF151" s="118">
        <v>0</v>
      </c>
      <c r="AG151" s="118">
        <v>0</v>
      </c>
      <c r="AH151" s="118">
        <v>0</v>
      </c>
      <c r="AI151" s="118">
        <v>0</v>
      </c>
      <c r="AJ151" s="118">
        <v>0</v>
      </c>
      <c r="AK151" s="118">
        <v>0</v>
      </c>
      <c r="AL151" s="118">
        <v>0</v>
      </c>
      <c r="AM151" s="118">
        <v>0</v>
      </c>
      <c r="AN151" s="118">
        <v>0</v>
      </c>
      <c r="AO151" s="118">
        <v>0</v>
      </c>
      <c r="AP151" s="118">
        <v>0</v>
      </c>
      <c r="AQ151" s="118">
        <v>0</v>
      </c>
      <c r="AR151" s="21"/>
      <c r="AS151" s="118">
        <v>0</v>
      </c>
      <c r="AT151" s="118">
        <v>0</v>
      </c>
      <c r="AU151" s="118">
        <v>0</v>
      </c>
      <c r="AV151" s="118">
        <v>0</v>
      </c>
      <c r="AW151" s="118">
        <v>0</v>
      </c>
      <c r="AX151" s="118">
        <v>0</v>
      </c>
      <c r="AY151" s="118">
        <v>0</v>
      </c>
      <c r="AZ151" s="118">
        <v>0</v>
      </c>
      <c r="BA151" s="118">
        <v>0</v>
      </c>
      <c r="BB151" s="118">
        <v>0</v>
      </c>
      <c r="BC151" s="118">
        <v>0</v>
      </c>
      <c r="BD151" s="118">
        <v>0</v>
      </c>
      <c r="BE151" s="118">
        <v>0</v>
      </c>
      <c r="BF151" s="21"/>
      <c r="BG151" s="118">
        <v>0</v>
      </c>
      <c r="BH151" s="118">
        <v>0</v>
      </c>
      <c r="BI151" s="118">
        <v>0</v>
      </c>
      <c r="BJ151" s="118">
        <v>0</v>
      </c>
      <c r="BK151" s="118">
        <v>0</v>
      </c>
      <c r="BL151" s="118">
        <v>0</v>
      </c>
      <c r="BM151" s="118">
        <v>0</v>
      </c>
      <c r="BN151" s="118">
        <v>0</v>
      </c>
      <c r="BO151" s="118">
        <v>0</v>
      </c>
      <c r="BP151" s="118">
        <v>0</v>
      </c>
      <c r="BQ151" s="118">
        <v>0</v>
      </c>
      <c r="BR151" s="118">
        <v>0</v>
      </c>
      <c r="BS151" s="118">
        <v>0</v>
      </c>
      <c r="BT151" s="21"/>
      <c r="BU151" s="118">
        <v>0</v>
      </c>
      <c r="BV151" s="118">
        <v>0</v>
      </c>
      <c r="BW151" s="118">
        <v>0</v>
      </c>
      <c r="BX151" s="118">
        <v>0</v>
      </c>
      <c r="BY151" s="118">
        <v>0</v>
      </c>
      <c r="BZ151" s="118">
        <v>0</v>
      </c>
      <c r="CA151" s="118">
        <v>0</v>
      </c>
      <c r="CB151" s="118">
        <v>0</v>
      </c>
      <c r="CC151" s="118">
        <v>0</v>
      </c>
      <c r="CD151" s="118">
        <v>0</v>
      </c>
      <c r="CE151" s="118">
        <v>0</v>
      </c>
      <c r="CF151" s="118">
        <v>0</v>
      </c>
      <c r="CG151" s="118">
        <v>0</v>
      </c>
      <c r="CH151" s="21"/>
    </row>
    <row r="152" spans="1:86" ht="12.25" hidden="1" customHeight="1" outlineLevel="1">
      <c r="A152" s="26">
        <v>131</v>
      </c>
      <c r="B152" s="1" t="s">
        <v>257</v>
      </c>
      <c r="C152" s="118">
        <v>0</v>
      </c>
      <c r="D152" s="118">
        <v>0</v>
      </c>
      <c r="E152" s="118">
        <v>0</v>
      </c>
      <c r="F152" s="118">
        <v>0</v>
      </c>
      <c r="G152" s="118">
        <v>0</v>
      </c>
      <c r="H152" s="118">
        <v>0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  <c r="N152" s="118">
        <v>0</v>
      </c>
      <c r="O152" s="118">
        <v>0</v>
      </c>
      <c r="P152" s="21"/>
      <c r="Q152" s="118">
        <v>0</v>
      </c>
      <c r="R152" s="118">
        <v>0</v>
      </c>
      <c r="S152" s="118">
        <v>0</v>
      </c>
      <c r="T152" s="118">
        <v>0</v>
      </c>
      <c r="U152" s="118">
        <v>0</v>
      </c>
      <c r="V152" s="118">
        <v>0</v>
      </c>
      <c r="W152" s="118">
        <v>0</v>
      </c>
      <c r="X152" s="118">
        <v>0</v>
      </c>
      <c r="Y152" s="118">
        <v>0</v>
      </c>
      <c r="Z152" s="118">
        <v>0</v>
      </c>
      <c r="AA152" s="118">
        <v>0</v>
      </c>
      <c r="AB152" s="118">
        <v>0</v>
      </c>
      <c r="AC152" s="118">
        <v>0</v>
      </c>
      <c r="AD152" s="21"/>
      <c r="AE152" s="118">
        <v>0</v>
      </c>
      <c r="AF152" s="118">
        <v>0</v>
      </c>
      <c r="AG152" s="118">
        <v>0</v>
      </c>
      <c r="AH152" s="118">
        <v>0</v>
      </c>
      <c r="AI152" s="118">
        <v>0</v>
      </c>
      <c r="AJ152" s="118">
        <v>0</v>
      </c>
      <c r="AK152" s="118">
        <v>0</v>
      </c>
      <c r="AL152" s="118">
        <v>0</v>
      </c>
      <c r="AM152" s="118">
        <v>0</v>
      </c>
      <c r="AN152" s="118">
        <v>0</v>
      </c>
      <c r="AO152" s="118">
        <v>0</v>
      </c>
      <c r="AP152" s="118">
        <v>0</v>
      </c>
      <c r="AQ152" s="118">
        <v>0</v>
      </c>
      <c r="AR152" s="21"/>
      <c r="AS152" s="118">
        <v>0</v>
      </c>
      <c r="AT152" s="118">
        <v>0</v>
      </c>
      <c r="AU152" s="118">
        <v>0</v>
      </c>
      <c r="AV152" s="118">
        <v>0</v>
      </c>
      <c r="AW152" s="118">
        <v>0</v>
      </c>
      <c r="AX152" s="118">
        <v>0</v>
      </c>
      <c r="AY152" s="118">
        <v>0</v>
      </c>
      <c r="AZ152" s="118">
        <v>0</v>
      </c>
      <c r="BA152" s="118">
        <v>0</v>
      </c>
      <c r="BB152" s="118">
        <v>0</v>
      </c>
      <c r="BC152" s="118">
        <v>0</v>
      </c>
      <c r="BD152" s="118">
        <v>0</v>
      </c>
      <c r="BE152" s="118">
        <v>0</v>
      </c>
      <c r="BF152" s="21"/>
      <c r="BG152" s="118">
        <v>0</v>
      </c>
      <c r="BH152" s="118">
        <v>0</v>
      </c>
      <c r="BI152" s="118">
        <v>0</v>
      </c>
      <c r="BJ152" s="118">
        <v>0</v>
      </c>
      <c r="BK152" s="118">
        <v>0</v>
      </c>
      <c r="BL152" s="118">
        <v>0</v>
      </c>
      <c r="BM152" s="118">
        <v>0</v>
      </c>
      <c r="BN152" s="118">
        <v>0</v>
      </c>
      <c r="BO152" s="118">
        <v>0</v>
      </c>
      <c r="BP152" s="118">
        <v>0</v>
      </c>
      <c r="BQ152" s="118">
        <v>0</v>
      </c>
      <c r="BR152" s="118">
        <v>0</v>
      </c>
      <c r="BS152" s="118">
        <v>0</v>
      </c>
      <c r="BT152" s="21"/>
      <c r="BU152" s="118">
        <v>0</v>
      </c>
      <c r="BV152" s="118">
        <v>0</v>
      </c>
      <c r="BW152" s="118">
        <v>0</v>
      </c>
      <c r="BX152" s="118">
        <v>0</v>
      </c>
      <c r="BY152" s="118">
        <v>0</v>
      </c>
      <c r="BZ152" s="118">
        <v>0</v>
      </c>
      <c r="CA152" s="118">
        <v>0</v>
      </c>
      <c r="CB152" s="118">
        <v>0</v>
      </c>
      <c r="CC152" s="118">
        <v>0</v>
      </c>
      <c r="CD152" s="118">
        <v>0</v>
      </c>
      <c r="CE152" s="118">
        <v>0</v>
      </c>
      <c r="CF152" s="118">
        <v>0</v>
      </c>
      <c r="CG152" s="118">
        <v>0</v>
      </c>
      <c r="CH152" s="21"/>
    </row>
    <row r="153" spans="1:86" ht="12.25" hidden="1" customHeight="1" outlineLevel="1">
      <c r="A153" s="26">
        <v>132</v>
      </c>
      <c r="B153" s="1" t="s">
        <v>258</v>
      </c>
      <c r="C153" s="118">
        <v>0</v>
      </c>
      <c r="D153" s="118">
        <v>0</v>
      </c>
      <c r="E153" s="118">
        <v>0</v>
      </c>
      <c r="F153" s="118">
        <v>0</v>
      </c>
      <c r="G153" s="118">
        <v>0</v>
      </c>
      <c r="H153" s="118">
        <v>0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  <c r="N153" s="118">
        <v>0</v>
      </c>
      <c r="O153" s="118">
        <v>0</v>
      </c>
      <c r="P153" s="21"/>
      <c r="Q153" s="118">
        <v>0</v>
      </c>
      <c r="R153" s="118">
        <v>0</v>
      </c>
      <c r="S153" s="118">
        <v>0</v>
      </c>
      <c r="T153" s="118">
        <v>0</v>
      </c>
      <c r="U153" s="118">
        <v>0</v>
      </c>
      <c r="V153" s="118">
        <v>0</v>
      </c>
      <c r="W153" s="118">
        <v>0</v>
      </c>
      <c r="X153" s="118">
        <v>0</v>
      </c>
      <c r="Y153" s="118">
        <v>0</v>
      </c>
      <c r="Z153" s="118">
        <v>0</v>
      </c>
      <c r="AA153" s="118">
        <v>0</v>
      </c>
      <c r="AB153" s="118">
        <v>0</v>
      </c>
      <c r="AC153" s="118">
        <v>0</v>
      </c>
      <c r="AD153" s="21"/>
      <c r="AE153" s="118">
        <v>0</v>
      </c>
      <c r="AF153" s="118">
        <v>0</v>
      </c>
      <c r="AG153" s="118">
        <v>0</v>
      </c>
      <c r="AH153" s="118">
        <v>0</v>
      </c>
      <c r="AI153" s="118">
        <v>0</v>
      </c>
      <c r="AJ153" s="118">
        <v>0</v>
      </c>
      <c r="AK153" s="118">
        <v>0</v>
      </c>
      <c r="AL153" s="118">
        <v>0</v>
      </c>
      <c r="AM153" s="118">
        <v>0</v>
      </c>
      <c r="AN153" s="118">
        <v>0</v>
      </c>
      <c r="AO153" s="118">
        <v>0</v>
      </c>
      <c r="AP153" s="118">
        <v>0</v>
      </c>
      <c r="AQ153" s="118">
        <v>0</v>
      </c>
      <c r="AR153" s="21"/>
      <c r="AS153" s="118">
        <v>0</v>
      </c>
      <c r="AT153" s="118">
        <v>0</v>
      </c>
      <c r="AU153" s="118">
        <v>0</v>
      </c>
      <c r="AV153" s="118">
        <v>0</v>
      </c>
      <c r="AW153" s="118">
        <v>0</v>
      </c>
      <c r="AX153" s="118">
        <v>0</v>
      </c>
      <c r="AY153" s="118">
        <v>0</v>
      </c>
      <c r="AZ153" s="118">
        <v>0</v>
      </c>
      <c r="BA153" s="118">
        <v>0</v>
      </c>
      <c r="BB153" s="118">
        <v>0</v>
      </c>
      <c r="BC153" s="118">
        <v>0</v>
      </c>
      <c r="BD153" s="118">
        <v>0</v>
      </c>
      <c r="BE153" s="118">
        <v>0</v>
      </c>
      <c r="BF153" s="21"/>
      <c r="BG153" s="118">
        <v>0</v>
      </c>
      <c r="BH153" s="118">
        <v>0</v>
      </c>
      <c r="BI153" s="118">
        <v>0</v>
      </c>
      <c r="BJ153" s="118">
        <v>0</v>
      </c>
      <c r="BK153" s="118">
        <v>0</v>
      </c>
      <c r="BL153" s="118">
        <v>0</v>
      </c>
      <c r="BM153" s="118">
        <v>0</v>
      </c>
      <c r="BN153" s="118">
        <v>0</v>
      </c>
      <c r="BO153" s="118">
        <v>0</v>
      </c>
      <c r="BP153" s="118">
        <v>0</v>
      </c>
      <c r="BQ153" s="118">
        <v>0</v>
      </c>
      <c r="BR153" s="118">
        <v>0</v>
      </c>
      <c r="BS153" s="118">
        <v>0</v>
      </c>
      <c r="BT153" s="21"/>
      <c r="BU153" s="118">
        <v>0</v>
      </c>
      <c r="BV153" s="118">
        <v>0</v>
      </c>
      <c r="BW153" s="118">
        <v>0</v>
      </c>
      <c r="BX153" s="118">
        <v>0</v>
      </c>
      <c r="BY153" s="118">
        <v>0</v>
      </c>
      <c r="BZ153" s="118">
        <v>0</v>
      </c>
      <c r="CA153" s="118">
        <v>0</v>
      </c>
      <c r="CB153" s="118">
        <v>0</v>
      </c>
      <c r="CC153" s="118">
        <v>0</v>
      </c>
      <c r="CD153" s="118">
        <v>0</v>
      </c>
      <c r="CE153" s="118">
        <v>0</v>
      </c>
      <c r="CF153" s="118">
        <v>0</v>
      </c>
      <c r="CG153" s="118">
        <v>0</v>
      </c>
      <c r="CH153" s="21"/>
    </row>
    <row r="154" spans="1:86" ht="12.25" hidden="1" customHeight="1" outlineLevel="1">
      <c r="A154" s="26">
        <v>133</v>
      </c>
      <c r="B154" s="1" t="s">
        <v>259</v>
      </c>
      <c r="C154" s="118">
        <v>0</v>
      </c>
      <c r="D154" s="118">
        <v>0</v>
      </c>
      <c r="E154" s="118">
        <v>0</v>
      </c>
      <c r="F154" s="118">
        <v>0</v>
      </c>
      <c r="G154" s="118">
        <v>0</v>
      </c>
      <c r="H154" s="118">
        <v>0</v>
      </c>
      <c r="I154" s="118">
        <v>0</v>
      </c>
      <c r="J154" s="118">
        <v>0</v>
      </c>
      <c r="K154" s="118">
        <v>0</v>
      </c>
      <c r="L154" s="118">
        <v>0</v>
      </c>
      <c r="M154" s="118">
        <v>0</v>
      </c>
      <c r="N154" s="118">
        <v>0</v>
      </c>
      <c r="O154" s="118">
        <v>0</v>
      </c>
      <c r="P154" s="21"/>
      <c r="Q154" s="118">
        <v>0</v>
      </c>
      <c r="R154" s="118">
        <v>0</v>
      </c>
      <c r="S154" s="118">
        <v>0</v>
      </c>
      <c r="T154" s="118">
        <v>0</v>
      </c>
      <c r="U154" s="118">
        <v>0</v>
      </c>
      <c r="V154" s="118">
        <v>0</v>
      </c>
      <c r="W154" s="118">
        <v>0</v>
      </c>
      <c r="X154" s="118">
        <v>0</v>
      </c>
      <c r="Y154" s="118">
        <v>0</v>
      </c>
      <c r="Z154" s="118">
        <v>0</v>
      </c>
      <c r="AA154" s="118">
        <v>0</v>
      </c>
      <c r="AB154" s="118">
        <v>0</v>
      </c>
      <c r="AC154" s="118">
        <v>0</v>
      </c>
      <c r="AD154" s="21"/>
      <c r="AE154" s="118">
        <v>0</v>
      </c>
      <c r="AF154" s="118">
        <v>0</v>
      </c>
      <c r="AG154" s="118">
        <v>0</v>
      </c>
      <c r="AH154" s="118">
        <v>0</v>
      </c>
      <c r="AI154" s="118">
        <v>0</v>
      </c>
      <c r="AJ154" s="118">
        <v>0</v>
      </c>
      <c r="AK154" s="118">
        <v>0</v>
      </c>
      <c r="AL154" s="118">
        <v>0</v>
      </c>
      <c r="AM154" s="118">
        <v>0</v>
      </c>
      <c r="AN154" s="118">
        <v>0</v>
      </c>
      <c r="AO154" s="118">
        <v>0</v>
      </c>
      <c r="AP154" s="118">
        <v>0</v>
      </c>
      <c r="AQ154" s="118">
        <v>0</v>
      </c>
      <c r="AR154" s="21"/>
      <c r="AS154" s="118">
        <v>0</v>
      </c>
      <c r="AT154" s="118">
        <v>0</v>
      </c>
      <c r="AU154" s="118">
        <v>0</v>
      </c>
      <c r="AV154" s="118">
        <v>0</v>
      </c>
      <c r="AW154" s="118">
        <v>0</v>
      </c>
      <c r="AX154" s="118">
        <v>0</v>
      </c>
      <c r="AY154" s="118">
        <v>0</v>
      </c>
      <c r="AZ154" s="118">
        <v>0</v>
      </c>
      <c r="BA154" s="118">
        <v>0</v>
      </c>
      <c r="BB154" s="118">
        <v>0</v>
      </c>
      <c r="BC154" s="118">
        <v>0</v>
      </c>
      <c r="BD154" s="118">
        <v>0</v>
      </c>
      <c r="BE154" s="118">
        <v>0</v>
      </c>
      <c r="BF154" s="21"/>
      <c r="BG154" s="118">
        <v>0</v>
      </c>
      <c r="BH154" s="118">
        <v>0</v>
      </c>
      <c r="BI154" s="118">
        <v>0</v>
      </c>
      <c r="BJ154" s="118">
        <v>0</v>
      </c>
      <c r="BK154" s="118">
        <v>0</v>
      </c>
      <c r="BL154" s="118">
        <v>0</v>
      </c>
      <c r="BM154" s="118">
        <v>0</v>
      </c>
      <c r="BN154" s="118">
        <v>0</v>
      </c>
      <c r="BO154" s="118">
        <v>0</v>
      </c>
      <c r="BP154" s="118">
        <v>0</v>
      </c>
      <c r="BQ154" s="118">
        <v>0</v>
      </c>
      <c r="BR154" s="118">
        <v>0</v>
      </c>
      <c r="BS154" s="118">
        <v>0</v>
      </c>
      <c r="BT154" s="21"/>
      <c r="BU154" s="118">
        <v>0</v>
      </c>
      <c r="BV154" s="118">
        <v>0</v>
      </c>
      <c r="BW154" s="118">
        <v>0</v>
      </c>
      <c r="BX154" s="118">
        <v>0</v>
      </c>
      <c r="BY154" s="118">
        <v>0</v>
      </c>
      <c r="BZ154" s="118">
        <v>0</v>
      </c>
      <c r="CA154" s="118">
        <v>0</v>
      </c>
      <c r="CB154" s="118">
        <v>0</v>
      </c>
      <c r="CC154" s="118">
        <v>0</v>
      </c>
      <c r="CD154" s="118">
        <v>0</v>
      </c>
      <c r="CE154" s="118">
        <v>0</v>
      </c>
      <c r="CF154" s="118">
        <v>0</v>
      </c>
      <c r="CG154" s="118">
        <v>0</v>
      </c>
      <c r="CH154" s="21"/>
    </row>
    <row r="155" spans="1:86" ht="12.25" hidden="1" customHeight="1" outlineLevel="1">
      <c r="A155" s="26">
        <v>134</v>
      </c>
      <c r="B155" s="1" t="s">
        <v>260</v>
      </c>
      <c r="C155" s="118">
        <v>0</v>
      </c>
      <c r="D155" s="118">
        <v>0</v>
      </c>
      <c r="E155" s="118">
        <v>0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21"/>
      <c r="Q155" s="118">
        <v>0</v>
      </c>
      <c r="R155" s="118">
        <v>0</v>
      </c>
      <c r="S155" s="118">
        <v>0</v>
      </c>
      <c r="T155" s="118">
        <v>0</v>
      </c>
      <c r="U155" s="118">
        <v>0</v>
      </c>
      <c r="V155" s="118">
        <v>0</v>
      </c>
      <c r="W155" s="118">
        <v>0</v>
      </c>
      <c r="X155" s="118">
        <v>0</v>
      </c>
      <c r="Y155" s="118">
        <v>0</v>
      </c>
      <c r="Z155" s="118">
        <v>0</v>
      </c>
      <c r="AA155" s="118">
        <v>0</v>
      </c>
      <c r="AB155" s="118">
        <v>0</v>
      </c>
      <c r="AC155" s="118">
        <v>0</v>
      </c>
      <c r="AD155" s="21"/>
      <c r="AE155" s="118">
        <v>0</v>
      </c>
      <c r="AF155" s="118">
        <v>0</v>
      </c>
      <c r="AG155" s="118">
        <v>0</v>
      </c>
      <c r="AH155" s="118">
        <v>0</v>
      </c>
      <c r="AI155" s="118">
        <v>0</v>
      </c>
      <c r="AJ155" s="118">
        <v>0</v>
      </c>
      <c r="AK155" s="118">
        <v>0</v>
      </c>
      <c r="AL155" s="118">
        <v>0</v>
      </c>
      <c r="AM155" s="118">
        <v>0</v>
      </c>
      <c r="AN155" s="118">
        <v>0</v>
      </c>
      <c r="AO155" s="118">
        <v>0</v>
      </c>
      <c r="AP155" s="118">
        <v>0</v>
      </c>
      <c r="AQ155" s="118">
        <v>0</v>
      </c>
      <c r="AR155" s="21"/>
      <c r="AS155" s="118">
        <v>0</v>
      </c>
      <c r="AT155" s="118">
        <v>0</v>
      </c>
      <c r="AU155" s="118">
        <v>0</v>
      </c>
      <c r="AV155" s="118">
        <v>0</v>
      </c>
      <c r="AW155" s="118">
        <v>0</v>
      </c>
      <c r="AX155" s="118">
        <v>0</v>
      </c>
      <c r="AY155" s="118">
        <v>0</v>
      </c>
      <c r="AZ155" s="118">
        <v>0</v>
      </c>
      <c r="BA155" s="118">
        <v>0</v>
      </c>
      <c r="BB155" s="118">
        <v>0</v>
      </c>
      <c r="BC155" s="118">
        <v>0</v>
      </c>
      <c r="BD155" s="118">
        <v>0</v>
      </c>
      <c r="BE155" s="118">
        <v>0</v>
      </c>
      <c r="BF155" s="21"/>
      <c r="BG155" s="118">
        <v>0</v>
      </c>
      <c r="BH155" s="118">
        <v>0</v>
      </c>
      <c r="BI155" s="118">
        <v>0</v>
      </c>
      <c r="BJ155" s="118">
        <v>0</v>
      </c>
      <c r="BK155" s="118">
        <v>0</v>
      </c>
      <c r="BL155" s="118">
        <v>0</v>
      </c>
      <c r="BM155" s="118">
        <v>0</v>
      </c>
      <c r="BN155" s="118">
        <v>0</v>
      </c>
      <c r="BO155" s="118">
        <v>0</v>
      </c>
      <c r="BP155" s="118">
        <v>0</v>
      </c>
      <c r="BQ155" s="118">
        <v>0</v>
      </c>
      <c r="BR155" s="118">
        <v>0</v>
      </c>
      <c r="BS155" s="118">
        <v>0</v>
      </c>
      <c r="BT155" s="21"/>
      <c r="BU155" s="118">
        <v>0</v>
      </c>
      <c r="BV155" s="118">
        <v>0</v>
      </c>
      <c r="BW155" s="118">
        <v>0</v>
      </c>
      <c r="BX155" s="118">
        <v>0</v>
      </c>
      <c r="BY155" s="118">
        <v>0</v>
      </c>
      <c r="BZ155" s="118">
        <v>0</v>
      </c>
      <c r="CA155" s="118">
        <v>0</v>
      </c>
      <c r="CB155" s="118">
        <v>0</v>
      </c>
      <c r="CC155" s="118">
        <v>0</v>
      </c>
      <c r="CD155" s="118">
        <v>0</v>
      </c>
      <c r="CE155" s="118">
        <v>0</v>
      </c>
      <c r="CF155" s="118">
        <v>0</v>
      </c>
      <c r="CG155" s="118">
        <v>0</v>
      </c>
      <c r="CH155" s="21"/>
    </row>
    <row r="156" spans="1:86" ht="12.25" hidden="1" customHeight="1" outlineLevel="1">
      <c r="A156" s="26">
        <v>135</v>
      </c>
      <c r="B156" s="1" t="s">
        <v>261</v>
      </c>
      <c r="C156" s="118">
        <v>0</v>
      </c>
      <c r="D156" s="118">
        <v>0</v>
      </c>
      <c r="E156" s="118">
        <v>0</v>
      </c>
      <c r="F156" s="118">
        <v>0</v>
      </c>
      <c r="G156" s="118">
        <v>0</v>
      </c>
      <c r="H156" s="118">
        <v>0</v>
      </c>
      <c r="I156" s="118">
        <v>0</v>
      </c>
      <c r="J156" s="118">
        <v>0</v>
      </c>
      <c r="K156" s="118">
        <v>0</v>
      </c>
      <c r="L156" s="118">
        <v>0</v>
      </c>
      <c r="M156" s="118">
        <v>0</v>
      </c>
      <c r="N156" s="118">
        <v>0</v>
      </c>
      <c r="O156" s="118">
        <v>0</v>
      </c>
      <c r="P156" s="21"/>
      <c r="Q156" s="118">
        <v>0</v>
      </c>
      <c r="R156" s="118">
        <v>0</v>
      </c>
      <c r="S156" s="118">
        <v>0</v>
      </c>
      <c r="T156" s="118">
        <v>0</v>
      </c>
      <c r="U156" s="118">
        <v>0</v>
      </c>
      <c r="V156" s="118">
        <v>0</v>
      </c>
      <c r="W156" s="118">
        <v>0</v>
      </c>
      <c r="X156" s="118">
        <v>0</v>
      </c>
      <c r="Y156" s="118">
        <v>0</v>
      </c>
      <c r="Z156" s="118">
        <v>0</v>
      </c>
      <c r="AA156" s="118">
        <v>0</v>
      </c>
      <c r="AB156" s="118">
        <v>0</v>
      </c>
      <c r="AC156" s="118">
        <v>0</v>
      </c>
      <c r="AD156" s="21"/>
      <c r="AE156" s="118">
        <v>0</v>
      </c>
      <c r="AF156" s="118">
        <v>0</v>
      </c>
      <c r="AG156" s="118">
        <v>0</v>
      </c>
      <c r="AH156" s="118">
        <v>0</v>
      </c>
      <c r="AI156" s="118">
        <v>0</v>
      </c>
      <c r="AJ156" s="118">
        <v>0</v>
      </c>
      <c r="AK156" s="118">
        <v>0</v>
      </c>
      <c r="AL156" s="118">
        <v>0</v>
      </c>
      <c r="AM156" s="118">
        <v>0</v>
      </c>
      <c r="AN156" s="118">
        <v>0</v>
      </c>
      <c r="AO156" s="118">
        <v>0</v>
      </c>
      <c r="AP156" s="118">
        <v>0</v>
      </c>
      <c r="AQ156" s="118">
        <v>0</v>
      </c>
      <c r="AR156" s="21"/>
      <c r="AS156" s="118">
        <v>0</v>
      </c>
      <c r="AT156" s="118">
        <v>0</v>
      </c>
      <c r="AU156" s="118">
        <v>0</v>
      </c>
      <c r="AV156" s="118">
        <v>0</v>
      </c>
      <c r="AW156" s="118">
        <v>0</v>
      </c>
      <c r="AX156" s="118">
        <v>0</v>
      </c>
      <c r="AY156" s="118">
        <v>0</v>
      </c>
      <c r="AZ156" s="118">
        <v>0</v>
      </c>
      <c r="BA156" s="118">
        <v>0</v>
      </c>
      <c r="BB156" s="118">
        <v>0</v>
      </c>
      <c r="BC156" s="118">
        <v>0</v>
      </c>
      <c r="BD156" s="118">
        <v>0</v>
      </c>
      <c r="BE156" s="118">
        <v>0</v>
      </c>
      <c r="BF156" s="21"/>
      <c r="BG156" s="118">
        <v>0</v>
      </c>
      <c r="BH156" s="118">
        <v>0</v>
      </c>
      <c r="BI156" s="118">
        <v>0</v>
      </c>
      <c r="BJ156" s="118">
        <v>0</v>
      </c>
      <c r="BK156" s="118">
        <v>0</v>
      </c>
      <c r="BL156" s="118">
        <v>0</v>
      </c>
      <c r="BM156" s="118">
        <v>0</v>
      </c>
      <c r="BN156" s="118">
        <v>0</v>
      </c>
      <c r="BO156" s="118">
        <v>0</v>
      </c>
      <c r="BP156" s="118">
        <v>0</v>
      </c>
      <c r="BQ156" s="118">
        <v>0</v>
      </c>
      <c r="BR156" s="118">
        <v>0</v>
      </c>
      <c r="BS156" s="118">
        <v>0</v>
      </c>
      <c r="BT156" s="21"/>
      <c r="BU156" s="118">
        <v>0</v>
      </c>
      <c r="BV156" s="118">
        <v>0</v>
      </c>
      <c r="BW156" s="118">
        <v>0</v>
      </c>
      <c r="BX156" s="118">
        <v>0</v>
      </c>
      <c r="BY156" s="118">
        <v>0</v>
      </c>
      <c r="BZ156" s="118">
        <v>0</v>
      </c>
      <c r="CA156" s="118">
        <v>0</v>
      </c>
      <c r="CB156" s="118">
        <v>0</v>
      </c>
      <c r="CC156" s="118">
        <v>0</v>
      </c>
      <c r="CD156" s="118">
        <v>0</v>
      </c>
      <c r="CE156" s="118">
        <v>0</v>
      </c>
      <c r="CF156" s="118">
        <v>0</v>
      </c>
      <c r="CG156" s="118">
        <v>0</v>
      </c>
      <c r="CH156" s="21"/>
    </row>
    <row r="157" spans="1:86" ht="12.25" hidden="1" customHeight="1" outlineLevel="1">
      <c r="A157" s="26">
        <v>136</v>
      </c>
      <c r="B157" s="1" t="s">
        <v>262</v>
      </c>
      <c r="C157" s="118">
        <v>0</v>
      </c>
      <c r="D157" s="118">
        <v>0</v>
      </c>
      <c r="E157" s="118">
        <v>0</v>
      </c>
      <c r="F157" s="118">
        <v>0</v>
      </c>
      <c r="G157" s="118">
        <v>0</v>
      </c>
      <c r="H157" s="118">
        <v>0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  <c r="N157" s="118">
        <v>0</v>
      </c>
      <c r="O157" s="118">
        <v>0</v>
      </c>
      <c r="P157" s="21"/>
      <c r="Q157" s="118">
        <v>0</v>
      </c>
      <c r="R157" s="118">
        <v>0</v>
      </c>
      <c r="S157" s="118">
        <v>0</v>
      </c>
      <c r="T157" s="118">
        <v>0</v>
      </c>
      <c r="U157" s="118">
        <v>0</v>
      </c>
      <c r="V157" s="118">
        <v>0</v>
      </c>
      <c r="W157" s="118">
        <v>0</v>
      </c>
      <c r="X157" s="118">
        <v>0</v>
      </c>
      <c r="Y157" s="118">
        <v>0</v>
      </c>
      <c r="Z157" s="118">
        <v>0</v>
      </c>
      <c r="AA157" s="118">
        <v>0</v>
      </c>
      <c r="AB157" s="118">
        <v>0</v>
      </c>
      <c r="AC157" s="118">
        <v>0</v>
      </c>
      <c r="AD157" s="21"/>
      <c r="AE157" s="118">
        <v>0</v>
      </c>
      <c r="AF157" s="118">
        <v>0</v>
      </c>
      <c r="AG157" s="118">
        <v>0</v>
      </c>
      <c r="AH157" s="118">
        <v>0</v>
      </c>
      <c r="AI157" s="118">
        <v>0</v>
      </c>
      <c r="AJ157" s="118">
        <v>0</v>
      </c>
      <c r="AK157" s="118">
        <v>0</v>
      </c>
      <c r="AL157" s="118">
        <v>0</v>
      </c>
      <c r="AM157" s="118">
        <v>0</v>
      </c>
      <c r="AN157" s="118">
        <v>0</v>
      </c>
      <c r="AO157" s="118">
        <v>0</v>
      </c>
      <c r="AP157" s="118">
        <v>0</v>
      </c>
      <c r="AQ157" s="118">
        <v>0</v>
      </c>
      <c r="AR157" s="21"/>
      <c r="AS157" s="118">
        <v>0</v>
      </c>
      <c r="AT157" s="118">
        <v>0</v>
      </c>
      <c r="AU157" s="118">
        <v>0</v>
      </c>
      <c r="AV157" s="118">
        <v>0</v>
      </c>
      <c r="AW157" s="118">
        <v>0</v>
      </c>
      <c r="AX157" s="118">
        <v>0</v>
      </c>
      <c r="AY157" s="118">
        <v>0</v>
      </c>
      <c r="AZ157" s="118">
        <v>0</v>
      </c>
      <c r="BA157" s="118">
        <v>0</v>
      </c>
      <c r="BB157" s="118">
        <v>0</v>
      </c>
      <c r="BC157" s="118">
        <v>0</v>
      </c>
      <c r="BD157" s="118">
        <v>0</v>
      </c>
      <c r="BE157" s="118">
        <v>0</v>
      </c>
      <c r="BF157" s="21"/>
      <c r="BG157" s="118">
        <v>0</v>
      </c>
      <c r="BH157" s="118">
        <v>0</v>
      </c>
      <c r="BI157" s="118">
        <v>0</v>
      </c>
      <c r="BJ157" s="118">
        <v>0</v>
      </c>
      <c r="BK157" s="118">
        <v>0</v>
      </c>
      <c r="BL157" s="118">
        <v>0</v>
      </c>
      <c r="BM157" s="118">
        <v>0</v>
      </c>
      <c r="BN157" s="118">
        <v>0</v>
      </c>
      <c r="BO157" s="118">
        <v>0</v>
      </c>
      <c r="BP157" s="118">
        <v>0</v>
      </c>
      <c r="BQ157" s="118">
        <v>0</v>
      </c>
      <c r="BR157" s="118">
        <v>0</v>
      </c>
      <c r="BS157" s="118">
        <v>0</v>
      </c>
      <c r="BT157" s="21"/>
      <c r="BU157" s="118">
        <v>0</v>
      </c>
      <c r="BV157" s="118">
        <v>0</v>
      </c>
      <c r="BW157" s="118">
        <v>0</v>
      </c>
      <c r="BX157" s="118">
        <v>0</v>
      </c>
      <c r="BY157" s="118">
        <v>0</v>
      </c>
      <c r="BZ157" s="118">
        <v>0</v>
      </c>
      <c r="CA157" s="118">
        <v>0</v>
      </c>
      <c r="CB157" s="118">
        <v>0</v>
      </c>
      <c r="CC157" s="118">
        <v>0</v>
      </c>
      <c r="CD157" s="118">
        <v>0</v>
      </c>
      <c r="CE157" s="118">
        <v>0</v>
      </c>
      <c r="CF157" s="118">
        <v>0</v>
      </c>
      <c r="CG157" s="118">
        <v>0</v>
      </c>
      <c r="CH157" s="21"/>
    </row>
    <row r="158" spans="1:86" ht="12.25" hidden="1" customHeight="1" outlineLevel="1">
      <c r="A158" s="26">
        <v>137</v>
      </c>
      <c r="B158" s="1" t="s">
        <v>263</v>
      </c>
      <c r="C158" s="118">
        <v>0</v>
      </c>
      <c r="D158" s="118">
        <v>0</v>
      </c>
      <c r="E158" s="118">
        <v>0</v>
      </c>
      <c r="F158" s="118">
        <v>0</v>
      </c>
      <c r="G158" s="118">
        <v>0</v>
      </c>
      <c r="H158" s="118">
        <v>0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  <c r="N158" s="118">
        <v>0</v>
      </c>
      <c r="O158" s="118">
        <v>0</v>
      </c>
      <c r="P158" s="21"/>
      <c r="Q158" s="118">
        <v>0</v>
      </c>
      <c r="R158" s="118">
        <v>0</v>
      </c>
      <c r="S158" s="118">
        <v>0</v>
      </c>
      <c r="T158" s="118">
        <v>0</v>
      </c>
      <c r="U158" s="118">
        <v>0</v>
      </c>
      <c r="V158" s="118">
        <v>0</v>
      </c>
      <c r="W158" s="118">
        <v>0</v>
      </c>
      <c r="X158" s="118">
        <v>0</v>
      </c>
      <c r="Y158" s="118">
        <v>0</v>
      </c>
      <c r="Z158" s="118">
        <v>0</v>
      </c>
      <c r="AA158" s="118">
        <v>0</v>
      </c>
      <c r="AB158" s="118">
        <v>0</v>
      </c>
      <c r="AC158" s="118">
        <v>0</v>
      </c>
      <c r="AD158" s="21"/>
      <c r="AE158" s="118">
        <v>0</v>
      </c>
      <c r="AF158" s="118">
        <v>0</v>
      </c>
      <c r="AG158" s="118">
        <v>0</v>
      </c>
      <c r="AH158" s="118">
        <v>0</v>
      </c>
      <c r="AI158" s="118">
        <v>0</v>
      </c>
      <c r="AJ158" s="118">
        <v>0</v>
      </c>
      <c r="AK158" s="118">
        <v>0</v>
      </c>
      <c r="AL158" s="118">
        <v>0</v>
      </c>
      <c r="AM158" s="118">
        <v>0</v>
      </c>
      <c r="AN158" s="118">
        <v>0</v>
      </c>
      <c r="AO158" s="118">
        <v>0</v>
      </c>
      <c r="AP158" s="118">
        <v>0</v>
      </c>
      <c r="AQ158" s="118">
        <v>0</v>
      </c>
      <c r="AR158" s="21"/>
      <c r="AS158" s="118">
        <v>0</v>
      </c>
      <c r="AT158" s="118">
        <v>0</v>
      </c>
      <c r="AU158" s="118">
        <v>0</v>
      </c>
      <c r="AV158" s="118">
        <v>0</v>
      </c>
      <c r="AW158" s="118">
        <v>0</v>
      </c>
      <c r="AX158" s="118">
        <v>0</v>
      </c>
      <c r="AY158" s="118">
        <v>0</v>
      </c>
      <c r="AZ158" s="118">
        <v>0</v>
      </c>
      <c r="BA158" s="118">
        <v>0</v>
      </c>
      <c r="BB158" s="118">
        <v>0</v>
      </c>
      <c r="BC158" s="118">
        <v>0</v>
      </c>
      <c r="BD158" s="118">
        <v>0</v>
      </c>
      <c r="BE158" s="118">
        <v>0</v>
      </c>
      <c r="BF158" s="21"/>
      <c r="BG158" s="118">
        <v>0</v>
      </c>
      <c r="BH158" s="118">
        <v>0</v>
      </c>
      <c r="BI158" s="118">
        <v>0</v>
      </c>
      <c r="BJ158" s="118">
        <v>0</v>
      </c>
      <c r="BK158" s="118">
        <v>0</v>
      </c>
      <c r="BL158" s="118">
        <v>0</v>
      </c>
      <c r="BM158" s="118">
        <v>0</v>
      </c>
      <c r="BN158" s="118">
        <v>0</v>
      </c>
      <c r="BO158" s="118">
        <v>0</v>
      </c>
      <c r="BP158" s="118">
        <v>0</v>
      </c>
      <c r="BQ158" s="118">
        <v>0</v>
      </c>
      <c r="BR158" s="118">
        <v>0</v>
      </c>
      <c r="BS158" s="118">
        <v>0</v>
      </c>
      <c r="BT158" s="21"/>
      <c r="BU158" s="118">
        <v>0</v>
      </c>
      <c r="BV158" s="118">
        <v>0</v>
      </c>
      <c r="BW158" s="118">
        <v>0</v>
      </c>
      <c r="BX158" s="118">
        <v>0</v>
      </c>
      <c r="BY158" s="118">
        <v>0</v>
      </c>
      <c r="BZ158" s="118">
        <v>0</v>
      </c>
      <c r="CA158" s="118">
        <v>0</v>
      </c>
      <c r="CB158" s="118">
        <v>0</v>
      </c>
      <c r="CC158" s="118">
        <v>0</v>
      </c>
      <c r="CD158" s="118">
        <v>0</v>
      </c>
      <c r="CE158" s="118">
        <v>0</v>
      </c>
      <c r="CF158" s="118">
        <v>0</v>
      </c>
      <c r="CG158" s="118">
        <v>0</v>
      </c>
      <c r="CH158" s="21"/>
    </row>
    <row r="159" spans="1:86" ht="12.25" hidden="1" customHeight="1" outlineLevel="1">
      <c r="A159" s="26">
        <v>140</v>
      </c>
      <c r="B159" s="1" t="s">
        <v>264</v>
      </c>
      <c r="C159" s="118">
        <v>0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  <c r="N159" s="118">
        <v>0</v>
      </c>
      <c r="O159" s="118">
        <v>0</v>
      </c>
      <c r="P159" s="21"/>
      <c r="Q159" s="118">
        <v>0</v>
      </c>
      <c r="R159" s="118">
        <v>0</v>
      </c>
      <c r="S159" s="118">
        <v>0</v>
      </c>
      <c r="T159" s="118">
        <v>0</v>
      </c>
      <c r="U159" s="118">
        <v>0</v>
      </c>
      <c r="V159" s="118">
        <v>0</v>
      </c>
      <c r="W159" s="118">
        <v>0</v>
      </c>
      <c r="X159" s="118">
        <v>0</v>
      </c>
      <c r="Y159" s="118">
        <v>0</v>
      </c>
      <c r="Z159" s="118">
        <v>0</v>
      </c>
      <c r="AA159" s="118">
        <v>0</v>
      </c>
      <c r="AB159" s="118">
        <v>0</v>
      </c>
      <c r="AC159" s="118">
        <v>0</v>
      </c>
      <c r="AD159" s="21"/>
      <c r="AE159" s="118">
        <v>0</v>
      </c>
      <c r="AF159" s="118">
        <v>0</v>
      </c>
      <c r="AG159" s="118">
        <v>0</v>
      </c>
      <c r="AH159" s="118">
        <v>0</v>
      </c>
      <c r="AI159" s="118">
        <v>0</v>
      </c>
      <c r="AJ159" s="118">
        <v>0</v>
      </c>
      <c r="AK159" s="118">
        <v>0</v>
      </c>
      <c r="AL159" s="118">
        <v>0</v>
      </c>
      <c r="AM159" s="118">
        <v>0</v>
      </c>
      <c r="AN159" s="118">
        <v>0</v>
      </c>
      <c r="AO159" s="118">
        <v>0</v>
      </c>
      <c r="AP159" s="118">
        <v>0</v>
      </c>
      <c r="AQ159" s="118">
        <v>0</v>
      </c>
      <c r="AR159" s="21"/>
      <c r="AS159" s="118">
        <v>0</v>
      </c>
      <c r="AT159" s="118">
        <v>0</v>
      </c>
      <c r="AU159" s="118">
        <v>0</v>
      </c>
      <c r="AV159" s="118">
        <v>0</v>
      </c>
      <c r="AW159" s="118">
        <v>0</v>
      </c>
      <c r="AX159" s="118">
        <v>0</v>
      </c>
      <c r="AY159" s="118">
        <v>0</v>
      </c>
      <c r="AZ159" s="118">
        <v>0</v>
      </c>
      <c r="BA159" s="118">
        <v>0</v>
      </c>
      <c r="BB159" s="118">
        <v>0</v>
      </c>
      <c r="BC159" s="118">
        <v>0</v>
      </c>
      <c r="BD159" s="118">
        <v>0</v>
      </c>
      <c r="BE159" s="118">
        <v>0</v>
      </c>
      <c r="BF159" s="21"/>
      <c r="BG159" s="118">
        <v>0</v>
      </c>
      <c r="BH159" s="118">
        <v>0</v>
      </c>
      <c r="BI159" s="118">
        <v>0</v>
      </c>
      <c r="BJ159" s="118">
        <v>0</v>
      </c>
      <c r="BK159" s="118">
        <v>0</v>
      </c>
      <c r="BL159" s="118">
        <v>0</v>
      </c>
      <c r="BM159" s="118">
        <v>0</v>
      </c>
      <c r="BN159" s="118">
        <v>0</v>
      </c>
      <c r="BO159" s="118">
        <v>0</v>
      </c>
      <c r="BP159" s="118">
        <v>0</v>
      </c>
      <c r="BQ159" s="118">
        <v>0</v>
      </c>
      <c r="BR159" s="118">
        <v>0</v>
      </c>
      <c r="BS159" s="118">
        <v>0</v>
      </c>
      <c r="BT159" s="21"/>
      <c r="BU159" s="118">
        <v>0</v>
      </c>
      <c r="BV159" s="118">
        <v>0</v>
      </c>
      <c r="BW159" s="118">
        <v>0</v>
      </c>
      <c r="BX159" s="118">
        <v>0</v>
      </c>
      <c r="BY159" s="118">
        <v>0</v>
      </c>
      <c r="BZ159" s="118">
        <v>0</v>
      </c>
      <c r="CA159" s="118">
        <v>0</v>
      </c>
      <c r="CB159" s="118">
        <v>0</v>
      </c>
      <c r="CC159" s="118">
        <v>0</v>
      </c>
      <c r="CD159" s="118">
        <v>0</v>
      </c>
      <c r="CE159" s="118">
        <v>0</v>
      </c>
      <c r="CF159" s="118">
        <v>0</v>
      </c>
      <c r="CG159" s="118">
        <v>0</v>
      </c>
      <c r="CH159" s="21"/>
    </row>
    <row r="160" spans="1:86" ht="12.25" hidden="1" customHeight="1" outlineLevel="1">
      <c r="A160" s="26">
        <v>141</v>
      </c>
      <c r="B160" s="1" t="s">
        <v>265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  <c r="N160" s="118">
        <v>0</v>
      </c>
      <c r="O160" s="118">
        <v>0</v>
      </c>
      <c r="P160" s="21"/>
      <c r="Q160" s="118">
        <v>0</v>
      </c>
      <c r="R160" s="118">
        <v>0</v>
      </c>
      <c r="S160" s="118">
        <v>0</v>
      </c>
      <c r="T160" s="118">
        <v>0</v>
      </c>
      <c r="U160" s="118">
        <v>0</v>
      </c>
      <c r="V160" s="118">
        <v>0</v>
      </c>
      <c r="W160" s="118">
        <v>0</v>
      </c>
      <c r="X160" s="118">
        <v>0</v>
      </c>
      <c r="Y160" s="118">
        <v>0</v>
      </c>
      <c r="Z160" s="118">
        <v>0</v>
      </c>
      <c r="AA160" s="118">
        <v>0</v>
      </c>
      <c r="AB160" s="118">
        <v>0</v>
      </c>
      <c r="AC160" s="118">
        <v>0</v>
      </c>
      <c r="AD160" s="21"/>
      <c r="AE160" s="118">
        <v>0</v>
      </c>
      <c r="AF160" s="118">
        <v>0</v>
      </c>
      <c r="AG160" s="118">
        <v>0</v>
      </c>
      <c r="AH160" s="118">
        <v>0</v>
      </c>
      <c r="AI160" s="118">
        <v>0</v>
      </c>
      <c r="AJ160" s="118">
        <v>0</v>
      </c>
      <c r="AK160" s="118">
        <v>0</v>
      </c>
      <c r="AL160" s="118">
        <v>0</v>
      </c>
      <c r="AM160" s="118">
        <v>0</v>
      </c>
      <c r="AN160" s="118">
        <v>0</v>
      </c>
      <c r="AO160" s="118">
        <v>0</v>
      </c>
      <c r="AP160" s="118">
        <v>0</v>
      </c>
      <c r="AQ160" s="118">
        <v>0</v>
      </c>
      <c r="AR160" s="21"/>
      <c r="AS160" s="118">
        <v>0</v>
      </c>
      <c r="AT160" s="118">
        <v>0</v>
      </c>
      <c r="AU160" s="118">
        <v>0</v>
      </c>
      <c r="AV160" s="118">
        <v>0</v>
      </c>
      <c r="AW160" s="118">
        <v>0</v>
      </c>
      <c r="AX160" s="118">
        <v>0</v>
      </c>
      <c r="AY160" s="118">
        <v>0</v>
      </c>
      <c r="AZ160" s="118">
        <v>0</v>
      </c>
      <c r="BA160" s="118">
        <v>0</v>
      </c>
      <c r="BB160" s="118">
        <v>0</v>
      </c>
      <c r="BC160" s="118">
        <v>0</v>
      </c>
      <c r="BD160" s="118">
        <v>0</v>
      </c>
      <c r="BE160" s="118">
        <v>0</v>
      </c>
      <c r="BF160" s="21"/>
      <c r="BG160" s="118">
        <v>0</v>
      </c>
      <c r="BH160" s="118">
        <v>0</v>
      </c>
      <c r="BI160" s="118">
        <v>0</v>
      </c>
      <c r="BJ160" s="118">
        <v>0</v>
      </c>
      <c r="BK160" s="118">
        <v>0</v>
      </c>
      <c r="BL160" s="118">
        <v>0</v>
      </c>
      <c r="BM160" s="118">
        <v>0</v>
      </c>
      <c r="BN160" s="118">
        <v>0</v>
      </c>
      <c r="BO160" s="118">
        <v>0</v>
      </c>
      <c r="BP160" s="118">
        <v>0</v>
      </c>
      <c r="BQ160" s="118">
        <v>0</v>
      </c>
      <c r="BR160" s="118">
        <v>0</v>
      </c>
      <c r="BS160" s="118">
        <v>0</v>
      </c>
      <c r="BT160" s="21"/>
      <c r="BU160" s="118">
        <v>0</v>
      </c>
      <c r="BV160" s="118">
        <v>0</v>
      </c>
      <c r="BW160" s="118">
        <v>0</v>
      </c>
      <c r="BX160" s="118">
        <v>0</v>
      </c>
      <c r="BY160" s="118">
        <v>0</v>
      </c>
      <c r="BZ160" s="118">
        <v>0</v>
      </c>
      <c r="CA160" s="118">
        <v>0</v>
      </c>
      <c r="CB160" s="118">
        <v>0</v>
      </c>
      <c r="CC160" s="118">
        <v>0</v>
      </c>
      <c r="CD160" s="118">
        <v>0</v>
      </c>
      <c r="CE160" s="118">
        <v>0</v>
      </c>
      <c r="CF160" s="118">
        <v>0</v>
      </c>
      <c r="CG160" s="118">
        <v>0</v>
      </c>
      <c r="CH160" s="21"/>
    </row>
    <row r="161" spans="1:86" ht="12.25" hidden="1" customHeight="1" outlineLevel="1">
      <c r="A161" s="26">
        <v>142</v>
      </c>
      <c r="B161" s="1" t="s">
        <v>266</v>
      </c>
      <c r="C161" s="118">
        <v>0</v>
      </c>
      <c r="D161" s="118">
        <v>0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21"/>
      <c r="Q161" s="118">
        <v>0</v>
      </c>
      <c r="R161" s="118">
        <v>0</v>
      </c>
      <c r="S161" s="118">
        <v>0</v>
      </c>
      <c r="T161" s="118">
        <v>0</v>
      </c>
      <c r="U161" s="118">
        <v>0</v>
      </c>
      <c r="V161" s="118">
        <v>0</v>
      </c>
      <c r="W161" s="118">
        <v>0</v>
      </c>
      <c r="X161" s="118">
        <v>0</v>
      </c>
      <c r="Y161" s="118">
        <v>0</v>
      </c>
      <c r="Z161" s="118">
        <v>0</v>
      </c>
      <c r="AA161" s="118">
        <v>0</v>
      </c>
      <c r="AB161" s="118">
        <v>0</v>
      </c>
      <c r="AC161" s="118">
        <v>0</v>
      </c>
      <c r="AD161" s="21"/>
      <c r="AE161" s="118">
        <v>0</v>
      </c>
      <c r="AF161" s="118">
        <v>0</v>
      </c>
      <c r="AG161" s="118">
        <v>0</v>
      </c>
      <c r="AH161" s="118">
        <v>0</v>
      </c>
      <c r="AI161" s="118">
        <v>0</v>
      </c>
      <c r="AJ161" s="118">
        <v>0</v>
      </c>
      <c r="AK161" s="118">
        <v>0</v>
      </c>
      <c r="AL161" s="118">
        <v>0</v>
      </c>
      <c r="AM161" s="118">
        <v>0</v>
      </c>
      <c r="AN161" s="118">
        <v>0</v>
      </c>
      <c r="AO161" s="118">
        <v>0</v>
      </c>
      <c r="AP161" s="118">
        <v>0</v>
      </c>
      <c r="AQ161" s="118">
        <v>0</v>
      </c>
      <c r="AR161" s="21"/>
      <c r="AS161" s="118">
        <v>0</v>
      </c>
      <c r="AT161" s="118">
        <v>0</v>
      </c>
      <c r="AU161" s="118">
        <v>0</v>
      </c>
      <c r="AV161" s="118">
        <v>0</v>
      </c>
      <c r="AW161" s="118">
        <v>0</v>
      </c>
      <c r="AX161" s="118">
        <v>0</v>
      </c>
      <c r="AY161" s="118">
        <v>0</v>
      </c>
      <c r="AZ161" s="118">
        <v>0</v>
      </c>
      <c r="BA161" s="118">
        <v>0</v>
      </c>
      <c r="BB161" s="118">
        <v>0</v>
      </c>
      <c r="BC161" s="118">
        <v>0</v>
      </c>
      <c r="BD161" s="118">
        <v>0</v>
      </c>
      <c r="BE161" s="118">
        <v>0</v>
      </c>
      <c r="BF161" s="21"/>
      <c r="BG161" s="118">
        <v>0</v>
      </c>
      <c r="BH161" s="118">
        <v>0</v>
      </c>
      <c r="BI161" s="118">
        <v>0</v>
      </c>
      <c r="BJ161" s="118">
        <v>0</v>
      </c>
      <c r="BK161" s="118">
        <v>0</v>
      </c>
      <c r="BL161" s="118">
        <v>0</v>
      </c>
      <c r="BM161" s="118">
        <v>0</v>
      </c>
      <c r="BN161" s="118">
        <v>0</v>
      </c>
      <c r="BO161" s="118">
        <v>0</v>
      </c>
      <c r="BP161" s="118">
        <v>0</v>
      </c>
      <c r="BQ161" s="118">
        <v>0</v>
      </c>
      <c r="BR161" s="118">
        <v>0</v>
      </c>
      <c r="BS161" s="118">
        <v>0</v>
      </c>
      <c r="BT161" s="21"/>
      <c r="BU161" s="118">
        <v>0</v>
      </c>
      <c r="BV161" s="118">
        <v>0</v>
      </c>
      <c r="BW161" s="118">
        <v>0</v>
      </c>
      <c r="BX161" s="118">
        <v>0</v>
      </c>
      <c r="BY161" s="118">
        <v>0</v>
      </c>
      <c r="BZ161" s="118">
        <v>0</v>
      </c>
      <c r="CA161" s="118">
        <v>0</v>
      </c>
      <c r="CB161" s="118">
        <v>0</v>
      </c>
      <c r="CC161" s="118">
        <v>0</v>
      </c>
      <c r="CD161" s="118">
        <v>0</v>
      </c>
      <c r="CE161" s="118">
        <v>0</v>
      </c>
      <c r="CF161" s="118">
        <v>0</v>
      </c>
      <c r="CG161" s="118">
        <v>0</v>
      </c>
      <c r="CH161" s="21"/>
    </row>
    <row r="162" spans="1:86" ht="12.25" hidden="1" customHeight="1" outlineLevel="1">
      <c r="A162" s="26">
        <v>143</v>
      </c>
      <c r="B162" s="1" t="s">
        <v>267</v>
      </c>
      <c r="C162" s="118">
        <v>0</v>
      </c>
      <c r="D162" s="118">
        <v>0</v>
      </c>
      <c r="E162" s="118">
        <v>0</v>
      </c>
      <c r="F162" s="118">
        <v>0</v>
      </c>
      <c r="G162" s="118">
        <v>0</v>
      </c>
      <c r="H162" s="118">
        <v>0</v>
      </c>
      <c r="I162" s="118">
        <v>0</v>
      </c>
      <c r="J162" s="118">
        <v>0</v>
      </c>
      <c r="K162" s="118">
        <v>0</v>
      </c>
      <c r="L162" s="118">
        <v>0</v>
      </c>
      <c r="M162" s="118">
        <v>0</v>
      </c>
      <c r="N162" s="118">
        <v>0</v>
      </c>
      <c r="O162" s="118">
        <v>0</v>
      </c>
      <c r="P162" s="21"/>
      <c r="Q162" s="118">
        <v>0</v>
      </c>
      <c r="R162" s="118">
        <v>0</v>
      </c>
      <c r="S162" s="118">
        <v>0</v>
      </c>
      <c r="T162" s="118">
        <v>0</v>
      </c>
      <c r="U162" s="118">
        <v>0</v>
      </c>
      <c r="V162" s="118">
        <v>0</v>
      </c>
      <c r="W162" s="118">
        <v>0</v>
      </c>
      <c r="X162" s="118">
        <v>0</v>
      </c>
      <c r="Y162" s="118">
        <v>0</v>
      </c>
      <c r="Z162" s="118">
        <v>0</v>
      </c>
      <c r="AA162" s="118">
        <v>0</v>
      </c>
      <c r="AB162" s="118">
        <v>0</v>
      </c>
      <c r="AC162" s="118">
        <v>0</v>
      </c>
      <c r="AD162" s="21"/>
      <c r="AE162" s="118">
        <v>0</v>
      </c>
      <c r="AF162" s="118">
        <v>0</v>
      </c>
      <c r="AG162" s="118">
        <v>0</v>
      </c>
      <c r="AH162" s="118">
        <v>0</v>
      </c>
      <c r="AI162" s="118">
        <v>0</v>
      </c>
      <c r="AJ162" s="118">
        <v>0</v>
      </c>
      <c r="AK162" s="118">
        <v>0</v>
      </c>
      <c r="AL162" s="118">
        <v>0</v>
      </c>
      <c r="AM162" s="118">
        <v>0</v>
      </c>
      <c r="AN162" s="118">
        <v>0</v>
      </c>
      <c r="AO162" s="118">
        <v>0</v>
      </c>
      <c r="AP162" s="118">
        <v>0</v>
      </c>
      <c r="AQ162" s="118">
        <v>0</v>
      </c>
      <c r="AR162" s="21"/>
      <c r="AS162" s="118">
        <v>0</v>
      </c>
      <c r="AT162" s="118">
        <v>0</v>
      </c>
      <c r="AU162" s="118">
        <v>0</v>
      </c>
      <c r="AV162" s="118">
        <v>0</v>
      </c>
      <c r="AW162" s="118">
        <v>0</v>
      </c>
      <c r="AX162" s="118">
        <v>0</v>
      </c>
      <c r="AY162" s="118">
        <v>0</v>
      </c>
      <c r="AZ162" s="118">
        <v>0</v>
      </c>
      <c r="BA162" s="118">
        <v>0</v>
      </c>
      <c r="BB162" s="118">
        <v>0</v>
      </c>
      <c r="BC162" s="118">
        <v>0</v>
      </c>
      <c r="BD162" s="118">
        <v>0</v>
      </c>
      <c r="BE162" s="118">
        <v>0</v>
      </c>
      <c r="BF162" s="21"/>
      <c r="BG162" s="118">
        <v>0</v>
      </c>
      <c r="BH162" s="118">
        <v>0</v>
      </c>
      <c r="BI162" s="118">
        <v>0</v>
      </c>
      <c r="BJ162" s="118">
        <v>0</v>
      </c>
      <c r="BK162" s="118">
        <v>0</v>
      </c>
      <c r="BL162" s="118">
        <v>0</v>
      </c>
      <c r="BM162" s="118">
        <v>0</v>
      </c>
      <c r="BN162" s="118">
        <v>0</v>
      </c>
      <c r="BO162" s="118">
        <v>0</v>
      </c>
      <c r="BP162" s="118">
        <v>0</v>
      </c>
      <c r="BQ162" s="118">
        <v>0</v>
      </c>
      <c r="BR162" s="118">
        <v>0</v>
      </c>
      <c r="BS162" s="118">
        <v>0</v>
      </c>
      <c r="BT162" s="21"/>
      <c r="BU162" s="118">
        <v>0</v>
      </c>
      <c r="BV162" s="118">
        <v>0</v>
      </c>
      <c r="BW162" s="118">
        <v>0</v>
      </c>
      <c r="BX162" s="118">
        <v>0</v>
      </c>
      <c r="BY162" s="118">
        <v>0</v>
      </c>
      <c r="BZ162" s="118">
        <v>0</v>
      </c>
      <c r="CA162" s="118">
        <v>0</v>
      </c>
      <c r="CB162" s="118">
        <v>0</v>
      </c>
      <c r="CC162" s="118">
        <v>0</v>
      </c>
      <c r="CD162" s="118">
        <v>0</v>
      </c>
      <c r="CE162" s="118">
        <v>0</v>
      </c>
      <c r="CF162" s="118">
        <v>0</v>
      </c>
      <c r="CG162" s="118">
        <v>0</v>
      </c>
      <c r="CH162" s="21"/>
    </row>
    <row r="163" spans="1:86" ht="12.25" hidden="1" customHeight="1" outlineLevel="1">
      <c r="A163" s="26">
        <v>144</v>
      </c>
      <c r="B163" s="1" t="s">
        <v>268</v>
      </c>
      <c r="C163" s="118">
        <v>0</v>
      </c>
      <c r="D163" s="118">
        <v>0</v>
      </c>
      <c r="E163" s="118">
        <v>0</v>
      </c>
      <c r="F163" s="118">
        <v>0</v>
      </c>
      <c r="G163" s="118">
        <v>0</v>
      </c>
      <c r="H163" s="118">
        <v>0</v>
      </c>
      <c r="I163" s="118">
        <v>0</v>
      </c>
      <c r="J163" s="118">
        <v>0</v>
      </c>
      <c r="K163" s="118">
        <v>0</v>
      </c>
      <c r="L163" s="118">
        <v>0</v>
      </c>
      <c r="M163" s="118">
        <v>0</v>
      </c>
      <c r="N163" s="118">
        <v>0</v>
      </c>
      <c r="O163" s="118">
        <v>0</v>
      </c>
      <c r="P163" s="21"/>
      <c r="Q163" s="118">
        <v>0</v>
      </c>
      <c r="R163" s="118">
        <v>0</v>
      </c>
      <c r="S163" s="118">
        <v>0</v>
      </c>
      <c r="T163" s="118">
        <v>0</v>
      </c>
      <c r="U163" s="118">
        <v>0</v>
      </c>
      <c r="V163" s="118">
        <v>0</v>
      </c>
      <c r="W163" s="118">
        <v>0</v>
      </c>
      <c r="X163" s="118">
        <v>0</v>
      </c>
      <c r="Y163" s="118">
        <v>0</v>
      </c>
      <c r="Z163" s="118">
        <v>0</v>
      </c>
      <c r="AA163" s="118">
        <v>0</v>
      </c>
      <c r="AB163" s="118">
        <v>0</v>
      </c>
      <c r="AC163" s="118">
        <v>0</v>
      </c>
      <c r="AD163" s="21"/>
      <c r="AE163" s="118">
        <v>0</v>
      </c>
      <c r="AF163" s="118">
        <v>0</v>
      </c>
      <c r="AG163" s="118">
        <v>0</v>
      </c>
      <c r="AH163" s="118">
        <v>0</v>
      </c>
      <c r="AI163" s="118">
        <v>0</v>
      </c>
      <c r="AJ163" s="118">
        <v>0</v>
      </c>
      <c r="AK163" s="118">
        <v>0</v>
      </c>
      <c r="AL163" s="118">
        <v>0</v>
      </c>
      <c r="AM163" s="118">
        <v>0</v>
      </c>
      <c r="AN163" s="118">
        <v>0</v>
      </c>
      <c r="AO163" s="118">
        <v>0</v>
      </c>
      <c r="AP163" s="118">
        <v>0</v>
      </c>
      <c r="AQ163" s="118">
        <v>0</v>
      </c>
      <c r="AR163" s="21"/>
      <c r="AS163" s="118">
        <v>0</v>
      </c>
      <c r="AT163" s="118">
        <v>0</v>
      </c>
      <c r="AU163" s="118">
        <v>0</v>
      </c>
      <c r="AV163" s="118">
        <v>0</v>
      </c>
      <c r="AW163" s="118">
        <v>0</v>
      </c>
      <c r="AX163" s="118">
        <v>0</v>
      </c>
      <c r="AY163" s="118">
        <v>0</v>
      </c>
      <c r="AZ163" s="118">
        <v>0</v>
      </c>
      <c r="BA163" s="118">
        <v>0</v>
      </c>
      <c r="BB163" s="118">
        <v>0</v>
      </c>
      <c r="BC163" s="118">
        <v>0</v>
      </c>
      <c r="BD163" s="118">
        <v>0</v>
      </c>
      <c r="BE163" s="118">
        <v>0</v>
      </c>
      <c r="BF163" s="21"/>
      <c r="BG163" s="118">
        <v>0</v>
      </c>
      <c r="BH163" s="118">
        <v>0</v>
      </c>
      <c r="BI163" s="118">
        <v>0</v>
      </c>
      <c r="BJ163" s="118">
        <v>0</v>
      </c>
      <c r="BK163" s="118">
        <v>0</v>
      </c>
      <c r="BL163" s="118">
        <v>0</v>
      </c>
      <c r="BM163" s="118">
        <v>0</v>
      </c>
      <c r="BN163" s="118">
        <v>0</v>
      </c>
      <c r="BO163" s="118">
        <v>0</v>
      </c>
      <c r="BP163" s="118">
        <v>0</v>
      </c>
      <c r="BQ163" s="118">
        <v>0</v>
      </c>
      <c r="BR163" s="118">
        <v>0</v>
      </c>
      <c r="BS163" s="118">
        <v>0</v>
      </c>
      <c r="BT163" s="21"/>
      <c r="BU163" s="118">
        <v>0</v>
      </c>
      <c r="BV163" s="118">
        <v>0</v>
      </c>
      <c r="BW163" s="118">
        <v>0</v>
      </c>
      <c r="BX163" s="118">
        <v>0</v>
      </c>
      <c r="BY163" s="118">
        <v>0</v>
      </c>
      <c r="BZ163" s="118">
        <v>0</v>
      </c>
      <c r="CA163" s="118">
        <v>0</v>
      </c>
      <c r="CB163" s="118">
        <v>0</v>
      </c>
      <c r="CC163" s="118">
        <v>0</v>
      </c>
      <c r="CD163" s="118">
        <v>0</v>
      </c>
      <c r="CE163" s="118">
        <v>0</v>
      </c>
      <c r="CF163" s="118">
        <v>0</v>
      </c>
      <c r="CG163" s="118">
        <v>0</v>
      </c>
      <c r="CH163" s="21"/>
    </row>
    <row r="164" spans="1:86" ht="12.25" hidden="1" customHeight="1" outlineLevel="1">
      <c r="A164" s="26">
        <v>145</v>
      </c>
      <c r="B164" s="1" t="s">
        <v>269</v>
      </c>
      <c r="C164" s="118">
        <v>0</v>
      </c>
      <c r="D164" s="118">
        <v>0</v>
      </c>
      <c r="E164" s="118">
        <v>0</v>
      </c>
      <c r="F164" s="118">
        <v>0</v>
      </c>
      <c r="G164" s="118">
        <v>0</v>
      </c>
      <c r="H164" s="118">
        <v>0</v>
      </c>
      <c r="I164" s="118">
        <v>0</v>
      </c>
      <c r="J164" s="118">
        <v>0</v>
      </c>
      <c r="K164" s="118">
        <v>0</v>
      </c>
      <c r="L164" s="118">
        <v>0</v>
      </c>
      <c r="M164" s="118">
        <v>0</v>
      </c>
      <c r="N164" s="118">
        <v>0</v>
      </c>
      <c r="O164" s="118">
        <v>0</v>
      </c>
      <c r="P164" s="21"/>
      <c r="Q164" s="118">
        <v>0</v>
      </c>
      <c r="R164" s="118">
        <v>0</v>
      </c>
      <c r="S164" s="118">
        <v>0</v>
      </c>
      <c r="T164" s="118">
        <v>0</v>
      </c>
      <c r="U164" s="118">
        <v>0</v>
      </c>
      <c r="V164" s="118">
        <v>0</v>
      </c>
      <c r="W164" s="118">
        <v>0</v>
      </c>
      <c r="X164" s="118">
        <v>0</v>
      </c>
      <c r="Y164" s="118">
        <v>0</v>
      </c>
      <c r="Z164" s="118">
        <v>0</v>
      </c>
      <c r="AA164" s="118">
        <v>0</v>
      </c>
      <c r="AB164" s="118">
        <v>0</v>
      </c>
      <c r="AC164" s="118">
        <v>0</v>
      </c>
      <c r="AD164" s="21"/>
      <c r="AE164" s="118">
        <v>0</v>
      </c>
      <c r="AF164" s="118">
        <v>0</v>
      </c>
      <c r="AG164" s="118">
        <v>0</v>
      </c>
      <c r="AH164" s="118">
        <v>0</v>
      </c>
      <c r="AI164" s="118">
        <v>0</v>
      </c>
      <c r="AJ164" s="118">
        <v>0</v>
      </c>
      <c r="AK164" s="118">
        <v>0</v>
      </c>
      <c r="AL164" s="118">
        <v>0</v>
      </c>
      <c r="AM164" s="118">
        <v>0</v>
      </c>
      <c r="AN164" s="118">
        <v>0</v>
      </c>
      <c r="AO164" s="118">
        <v>0</v>
      </c>
      <c r="AP164" s="118">
        <v>0</v>
      </c>
      <c r="AQ164" s="118">
        <v>0</v>
      </c>
      <c r="AR164" s="21"/>
      <c r="AS164" s="118">
        <v>0</v>
      </c>
      <c r="AT164" s="118">
        <v>0</v>
      </c>
      <c r="AU164" s="118">
        <v>0</v>
      </c>
      <c r="AV164" s="118">
        <v>0</v>
      </c>
      <c r="AW164" s="118">
        <v>0</v>
      </c>
      <c r="AX164" s="118">
        <v>0</v>
      </c>
      <c r="AY164" s="118">
        <v>0</v>
      </c>
      <c r="AZ164" s="118">
        <v>0</v>
      </c>
      <c r="BA164" s="118">
        <v>0</v>
      </c>
      <c r="BB164" s="118">
        <v>0</v>
      </c>
      <c r="BC164" s="118">
        <v>0</v>
      </c>
      <c r="BD164" s="118">
        <v>0</v>
      </c>
      <c r="BE164" s="118">
        <v>0</v>
      </c>
      <c r="BF164" s="21"/>
      <c r="BG164" s="118">
        <v>0</v>
      </c>
      <c r="BH164" s="118">
        <v>0</v>
      </c>
      <c r="BI164" s="118">
        <v>0</v>
      </c>
      <c r="BJ164" s="118">
        <v>0</v>
      </c>
      <c r="BK164" s="118">
        <v>0</v>
      </c>
      <c r="BL164" s="118">
        <v>0</v>
      </c>
      <c r="BM164" s="118">
        <v>0</v>
      </c>
      <c r="BN164" s="118">
        <v>0</v>
      </c>
      <c r="BO164" s="118">
        <v>0</v>
      </c>
      <c r="BP164" s="118">
        <v>0</v>
      </c>
      <c r="BQ164" s="118">
        <v>0</v>
      </c>
      <c r="BR164" s="118">
        <v>0</v>
      </c>
      <c r="BS164" s="118">
        <v>0</v>
      </c>
      <c r="BT164" s="21"/>
      <c r="BU164" s="118">
        <v>0</v>
      </c>
      <c r="BV164" s="118">
        <v>0</v>
      </c>
      <c r="BW164" s="118">
        <v>0</v>
      </c>
      <c r="BX164" s="118">
        <v>0</v>
      </c>
      <c r="BY164" s="118">
        <v>0</v>
      </c>
      <c r="BZ164" s="118">
        <v>0</v>
      </c>
      <c r="CA164" s="118">
        <v>0</v>
      </c>
      <c r="CB164" s="118">
        <v>0</v>
      </c>
      <c r="CC164" s="118">
        <v>0</v>
      </c>
      <c r="CD164" s="118">
        <v>0</v>
      </c>
      <c r="CE164" s="118">
        <v>0</v>
      </c>
      <c r="CF164" s="118">
        <v>0</v>
      </c>
      <c r="CG164" s="118">
        <v>0</v>
      </c>
      <c r="CH164" s="21"/>
    </row>
    <row r="165" spans="1:86" ht="12.25" hidden="1" customHeight="1" outlineLevel="1">
      <c r="A165" s="26">
        <v>146</v>
      </c>
      <c r="B165" s="1" t="s">
        <v>270</v>
      </c>
      <c r="C165" s="118">
        <v>0</v>
      </c>
      <c r="D165" s="118">
        <v>0</v>
      </c>
      <c r="E165" s="118">
        <v>0</v>
      </c>
      <c r="F165" s="118">
        <v>0</v>
      </c>
      <c r="G165" s="118">
        <v>0</v>
      </c>
      <c r="H165" s="118">
        <v>0</v>
      </c>
      <c r="I165" s="118">
        <v>0</v>
      </c>
      <c r="J165" s="118">
        <v>0</v>
      </c>
      <c r="K165" s="118">
        <v>0</v>
      </c>
      <c r="L165" s="118">
        <v>0</v>
      </c>
      <c r="M165" s="118">
        <v>0</v>
      </c>
      <c r="N165" s="118">
        <v>0</v>
      </c>
      <c r="O165" s="118">
        <v>0</v>
      </c>
      <c r="P165" s="21"/>
      <c r="Q165" s="118">
        <v>0</v>
      </c>
      <c r="R165" s="118">
        <v>0</v>
      </c>
      <c r="S165" s="118">
        <v>0</v>
      </c>
      <c r="T165" s="118">
        <v>0</v>
      </c>
      <c r="U165" s="118">
        <v>0</v>
      </c>
      <c r="V165" s="118">
        <v>0</v>
      </c>
      <c r="W165" s="118">
        <v>0</v>
      </c>
      <c r="X165" s="118">
        <v>0</v>
      </c>
      <c r="Y165" s="118">
        <v>0</v>
      </c>
      <c r="Z165" s="118">
        <v>0</v>
      </c>
      <c r="AA165" s="118">
        <v>0</v>
      </c>
      <c r="AB165" s="118">
        <v>0</v>
      </c>
      <c r="AC165" s="118">
        <v>0</v>
      </c>
      <c r="AD165" s="21"/>
      <c r="AE165" s="118">
        <v>0</v>
      </c>
      <c r="AF165" s="118">
        <v>0</v>
      </c>
      <c r="AG165" s="118">
        <v>0</v>
      </c>
      <c r="AH165" s="118">
        <v>0</v>
      </c>
      <c r="AI165" s="118">
        <v>0</v>
      </c>
      <c r="AJ165" s="118">
        <v>0</v>
      </c>
      <c r="AK165" s="118">
        <v>0</v>
      </c>
      <c r="AL165" s="118">
        <v>0</v>
      </c>
      <c r="AM165" s="118">
        <v>0</v>
      </c>
      <c r="AN165" s="118">
        <v>0</v>
      </c>
      <c r="AO165" s="118">
        <v>0</v>
      </c>
      <c r="AP165" s="118">
        <v>0</v>
      </c>
      <c r="AQ165" s="118">
        <v>0</v>
      </c>
      <c r="AR165" s="21"/>
      <c r="AS165" s="118">
        <v>0</v>
      </c>
      <c r="AT165" s="118">
        <v>0</v>
      </c>
      <c r="AU165" s="118">
        <v>0</v>
      </c>
      <c r="AV165" s="118">
        <v>0</v>
      </c>
      <c r="AW165" s="118">
        <v>0</v>
      </c>
      <c r="AX165" s="118">
        <v>0</v>
      </c>
      <c r="AY165" s="118">
        <v>0</v>
      </c>
      <c r="AZ165" s="118">
        <v>0</v>
      </c>
      <c r="BA165" s="118">
        <v>0</v>
      </c>
      <c r="BB165" s="118">
        <v>0</v>
      </c>
      <c r="BC165" s="118">
        <v>0</v>
      </c>
      <c r="BD165" s="118">
        <v>0</v>
      </c>
      <c r="BE165" s="118">
        <v>0</v>
      </c>
      <c r="BF165" s="21"/>
      <c r="BG165" s="118">
        <v>0</v>
      </c>
      <c r="BH165" s="118">
        <v>0</v>
      </c>
      <c r="BI165" s="118">
        <v>0</v>
      </c>
      <c r="BJ165" s="118">
        <v>0</v>
      </c>
      <c r="BK165" s="118">
        <v>0</v>
      </c>
      <c r="BL165" s="118">
        <v>0</v>
      </c>
      <c r="BM165" s="118">
        <v>0</v>
      </c>
      <c r="BN165" s="118">
        <v>0</v>
      </c>
      <c r="BO165" s="118">
        <v>0</v>
      </c>
      <c r="BP165" s="118">
        <v>0</v>
      </c>
      <c r="BQ165" s="118">
        <v>0</v>
      </c>
      <c r="BR165" s="118">
        <v>0</v>
      </c>
      <c r="BS165" s="118">
        <v>0</v>
      </c>
      <c r="BT165" s="21"/>
      <c r="BU165" s="118">
        <v>0</v>
      </c>
      <c r="BV165" s="118">
        <v>0</v>
      </c>
      <c r="BW165" s="118">
        <v>0</v>
      </c>
      <c r="BX165" s="118">
        <v>0</v>
      </c>
      <c r="BY165" s="118">
        <v>0</v>
      </c>
      <c r="BZ165" s="118">
        <v>0</v>
      </c>
      <c r="CA165" s="118">
        <v>0</v>
      </c>
      <c r="CB165" s="118">
        <v>0</v>
      </c>
      <c r="CC165" s="118">
        <v>0</v>
      </c>
      <c r="CD165" s="118">
        <v>0</v>
      </c>
      <c r="CE165" s="118">
        <v>0</v>
      </c>
      <c r="CF165" s="118">
        <v>0</v>
      </c>
      <c r="CG165" s="118">
        <v>0</v>
      </c>
      <c r="CH165" s="21"/>
    </row>
    <row r="166" spans="1:86" ht="12.25" hidden="1" customHeight="1" outlineLevel="1">
      <c r="A166" s="26">
        <v>147</v>
      </c>
      <c r="B166" s="1" t="s">
        <v>271</v>
      </c>
      <c r="C166" s="118">
        <v>0</v>
      </c>
      <c r="D166" s="118">
        <v>0</v>
      </c>
      <c r="E166" s="118">
        <v>0</v>
      </c>
      <c r="F166" s="118">
        <v>0</v>
      </c>
      <c r="G166" s="118">
        <v>0</v>
      </c>
      <c r="H166" s="118">
        <v>0</v>
      </c>
      <c r="I166" s="118">
        <v>0</v>
      </c>
      <c r="J166" s="118">
        <v>0</v>
      </c>
      <c r="K166" s="118">
        <v>0</v>
      </c>
      <c r="L166" s="118">
        <v>0</v>
      </c>
      <c r="M166" s="118">
        <v>0</v>
      </c>
      <c r="N166" s="118">
        <v>0</v>
      </c>
      <c r="O166" s="118">
        <v>0</v>
      </c>
      <c r="P166" s="21"/>
      <c r="Q166" s="118">
        <v>0</v>
      </c>
      <c r="R166" s="118">
        <v>0</v>
      </c>
      <c r="S166" s="118">
        <v>0</v>
      </c>
      <c r="T166" s="118">
        <v>0</v>
      </c>
      <c r="U166" s="118">
        <v>0</v>
      </c>
      <c r="V166" s="118">
        <v>0</v>
      </c>
      <c r="W166" s="118">
        <v>0</v>
      </c>
      <c r="X166" s="118">
        <v>0</v>
      </c>
      <c r="Y166" s="118">
        <v>0</v>
      </c>
      <c r="Z166" s="118">
        <v>0</v>
      </c>
      <c r="AA166" s="118">
        <v>0</v>
      </c>
      <c r="AB166" s="118">
        <v>0</v>
      </c>
      <c r="AC166" s="118">
        <v>0</v>
      </c>
      <c r="AD166" s="21"/>
      <c r="AE166" s="118">
        <v>0</v>
      </c>
      <c r="AF166" s="118">
        <v>0</v>
      </c>
      <c r="AG166" s="118">
        <v>0</v>
      </c>
      <c r="AH166" s="118">
        <v>0</v>
      </c>
      <c r="AI166" s="118">
        <v>0</v>
      </c>
      <c r="AJ166" s="118">
        <v>0</v>
      </c>
      <c r="AK166" s="118">
        <v>0</v>
      </c>
      <c r="AL166" s="118">
        <v>0</v>
      </c>
      <c r="AM166" s="118">
        <v>0</v>
      </c>
      <c r="AN166" s="118">
        <v>0</v>
      </c>
      <c r="AO166" s="118">
        <v>0</v>
      </c>
      <c r="AP166" s="118">
        <v>0</v>
      </c>
      <c r="AQ166" s="118">
        <v>0</v>
      </c>
      <c r="AR166" s="21"/>
      <c r="AS166" s="118">
        <v>0</v>
      </c>
      <c r="AT166" s="118">
        <v>0</v>
      </c>
      <c r="AU166" s="118">
        <v>0</v>
      </c>
      <c r="AV166" s="118">
        <v>0</v>
      </c>
      <c r="AW166" s="118">
        <v>0</v>
      </c>
      <c r="AX166" s="118">
        <v>0</v>
      </c>
      <c r="AY166" s="118">
        <v>0</v>
      </c>
      <c r="AZ166" s="118">
        <v>0</v>
      </c>
      <c r="BA166" s="118">
        <v>0</v>
      </c>
      <c r="BB166" s="118">
        <v>0</v>
      </c>
      <c r="BC166" s="118">
        <v>0</v>
      </c>
      <c r="BD166" s="118">
        <v>0</v>
      </c>
      <c r="BE166" s="118">
        <v>0</v>
      </c>
      <c r="BF166" s="21"/>
      <c r="BG166" s="118">
        <v>0</v>
      </c>
      <c r="BH166" s="118">
        <v>0</v>
      </c>
      <c r="BI166" s="118">
        <v>0</v>
      </c>
      <c r="BJ166" s="118">
        <v>0</v>
      </c>
      <c r="BK166" s="118">
        <v>0</v>
      </c>
      <c r="BL166" s="118">
        <v>0</v>
      </c>
      <c r="BM166" s="118">
        <v>0</v>
      </c>
      <c r="BN166" s="118">
        <v>0</v>
      </c>
      <c r="BO166" s="118">
        <v>0</v>
      </c>
      <c r="BP166" s="118">
        <v>0</v>
      </c>
      <c r="BQ166" s="118">
        <v>0</v>
      </c>
      <c r="BR166" s="118">
        <v>0</v>
      </c>
      <c r="BS166" s="118">
        <v>0</v>
      </c>
      <c r="BT166" s="21"/>
      <c r="BU166" s="118">
        <v>0</v>
      </c>
      <c r="BV166" s="118">
        <v>0</v>
      </c>
      <c r="BW166" s="118">
        <v>0</v>
      </c>
      <c r="BX166" s="118">
        <v>0</v>
      </c>
      <c r="BY166" s="118">
        <v>0</v>
      </c>
      <c r="BZ166" s="118">
        <v>0</v>
      </c>
      <c r="CA166" s="118">
        <v>0</v>
      </c>
      <c r="CB166" s="118">
        <v>0</v>
      </c>
      <c r="CC166" s="118">
        <v>0</v>
      </c>
      <c r="CD166" s="118">
        <v>0</v>
      </c>
      <c r="CE166" s="118">
        <v>0</v>
      </c>
      <c r="CF166" s="118">
        <v>0</v>
      </c>
      <c r="CG166" s="118">
        <v>0</v>
      </c>
      <c r="CH166" s="21"/>
    </row>
    <row r="167" spans="1:86" ht="12.25" hidden="1" customHeight="1" outlineLevel="1">
      <c r="A167" s="26">
        <v>150</v>
      </c>
      <c r="B167" s="1" t="s">
        <v>272</v>
      </c>
      <c r="C167" s="118">
        <v>0</v>
      </c>
      <c r="D167" s="118">
        <v>0</v>
      </c>
      <c r="E167" s="118">
        <v>0</v>
      </c>
      <c r="F167" s="118">
        <v>0</v>
      </c>
      <c r="G167" s="118">
        <v>0</v>
      </c>
      <c r="H167" s="118">
        <v>0</v>
      </c>
      <c r="I167" s="118">
        <v>0</v>
      </c>
      <c r="J167" s="118">
        <v>0</v>
      </c>
      <c r="K167" s="118">
        <v>0</v>
      </c>
      <c r="L167" s="118">
        <v>0</v>
      </c>
      <c r="M167" s="118">
        <v>0</v>
      </c>
      <c r="N167" s="118">
        <v>0</v>
      </c>
      <c r="O167" s="118">
        <v>0</v>
      </c>
      <c r="P167" s="21"/>
      <c r="Q167" s="118">
        <v>0</v>
      </c>
      <c r="R167" s="118">
        <v>0</v>
      </c>
      <c r="S167" s="118">
        <v>0</v>
      </c>
      <c r="T167" s="118">
        <v>0</v>
      </c>
      <c r="U167" s="118">
        <v>0</v>
      </c>
      <c r="V167" s="118">
        <v>0</v>
      </c>
      <c r="W167" s="118">
        <v>0</v>
      </c>
      <c r="X167" s="118">
        <v>0</v>
      </c>
      <c r="Y167" s="118">
        <v>0</v>
      </c>
      <c r="Z167" s="118">
        <v>0</v>
      </c>
      <c r="AA167" s="118">
        <v>0</v>
      </c>
      <c r="AB167" s="118">
        <v>0</v>
      </c>
      <c r="AC167" s="118">
        <v>0</v>
      </c>
      <c r="AD167" s="21"/>
      <c r="AE167" s="118">
        <v>0</v>
      </c>
      <c r="AF167" s="118">
        <v>0</v>
      </c>
      <c r="AG167" s="118">
        <v>0</v>
      </c>
      <c r="AH167" s="118">
        <v>0</v>
      </c>
      <c r="AI167" s="118">
        <v>0</v>
      </c>
      <c r="AJ167" s="118">
        <v>0</v>
      </c>
      <c r="AK167" s="118">
        <v>0</v>
      </c>
      <c r="AL167" s="118">
        <v>0</v>
      </c>
      <c r="AM167" s="118">
        <v>0</v>
      </c>
      <c r="AN167" s="118">
        <v>0</v>
      </c>
      <c r="AO167" s="118">
        <v>0</v>
      </c>
      <c r="AP167" s="118">
        <v>0</v>
      </c>
      <c r="AQ167" s="118">
        <v>0</v>
      </c>
      <c r="AR167" s="21"/>
      <c r="AS167" s="118">
        <v>0</v>
      </c>
      <c r="AT167" s="118">
        <v>0</v>
      </c>
      <c r="AU167" s="118">
        <v>0</v>
      </c>
      <c r="AV167" s="118">
        <v>0</v>
      </c>
      <c r="AW167" s="118">
        <v>0</v>
      </c>
      <c r="AX167" s="118">
        <v>0</v>
      </c>
      <c r="AY167" s="118">
        <v>0</v>
      </c>
      <c r="AZ167" s="118">
        <v>0</v>
      </c>
      <c r="BA167" s="118">
        <v>0</v>
      </c>
      <c r="BB167" s="118">
        <v>0</v>
      </c>
      <c r="BC167" s="118">
        <v>0</v>
      </c>
      <c r="BD167" s="118">
        <v>0</v>
      </c>
      <c r="BE167" s="118">
        <v>0</v>
      </c>
      <c r="BF167" s="21"/>
      <c r="BG167" s="118">
        <v>0</v>
      </c>
      <c r="BH167" s="118">
        <v>0</v>
      </c>
      <c r="BI167" s="118">
        <v>0</v>
      </c>
      <c r="BJ167" s="118">
        <v>0</v>
      </c>
      <c r="BK167" s="118">
        <v>0</v>
      </c>
      <c r="BL167" s="118">
        <v>0</v>
      </c>
      <c r="BM167" s="118">
        <v>0</v>
      </c>
      <c r="BN167" s="118">
        <v>0</v>
      </c>
      <c r="BO167" s="118">
        <v>0</v>
      </c>
      <c r="BP167" s="118">
        <v>0</v>
      </c>
      <c r="BQ167" s="118">
        <v>0</v>
      </c>
      <c r="BR167" s="118">
        <v>0</v>
      </c>
      <c r="BS167" s="118">
        <v>0</v>
      </c>
      <c r="BT167" s="21"/>
      <c r="BU167" s="118">
        <v>0</v>
      </c>
      <c r="BV167" s="118">
        <v>0</v>
      </c>
      <c r="BW167" s="118">
        <v>0</v>
      </c>
      <c r="BX167" s="118">
        <v>0</v>
      </c>
      <c r="BY167" s="118">
        <v>0</v>
      </c>
      <c r="BZ167" s="118">
        <v>0</v>
      </c>
      <c r="CA167" s="118">
        <v>0</v>
      </c>
      <c r="CB167" s="118">
        <v>0</v>
      </c>
      <c r="CC167" s="118">
        <v>0</v>
      </c>
      <c r="CD167" s="118">
        <v>0</v>
      </c>
      <c r="CE167" s="118">
        <v>0</v>
      </c>
      <c r="CF167" s="118">
        <v>0</v>
      </c>
      <c r="CG167" s="118">
        <v>0</v>
      </c>
      <c r="CH167" s="21"/>
    </row>
    <row r="168" spans="1:86" ht="12.25" hidden="1" customHeight="1" outlineLevel="1">
      <c r="A168" s="26">
        <v>151</v>
      </c>
      <c r="B168" s="1" t="s">
        <v>273</v>
      </c>
      <c r="C168" s="118">
        <v>0</v>
      </c>
      <c r="D168" s="118">
        <v>0</v>
      </c>
      <c r="E168" s="118">
        <v>0</v>
      </c>
      <c r="F168" s="118">
        <v>0</v>
      </c>
      <c r="G168" s="118">
        <v>0</v>
      </c>
      <c r="H168" s="118">
        <v>0</v>
      </c>
      <c r="I168" s="118">
        <v>0</v>
      </c>
      <c r="J168" s="118">
        <v>0</v>
      </c>
      <c r="K168" s="118">
        <v>0</v>
      </c>
      <c r="L168" s="118">
        <v>0</v>
      </c>
      <c r="M168" s="118">
        <v>0</v>
      </c>
      <c r="N168" s="118">
        <v>0</v>
      </c>
      <c r="O168" s="118">
        <v>0</v>
      </c>
      <c r="P168" s="21"/>
      <c r="Q168" s="118">
        <v>0</v>
      </c>
      <c r="R168" s="118">
        <v>0</v>
      </c>
      <c r="S168" s="118">
        <v>0</v>
      </c>
      <c r="T168" s="118">
        <v>0</v>
      </c>
      <c r="U168" s="118">
        <v>0</v>
      </c>
      <c r="V168" s="118">
        <v>15000</v>
      </c>
      <c r="W168" s="118">
        <v>0</v>
      </c>
      <c r="X168" s="118">
        <v>0</v>
      </c>
      <c r="Y168" s="118">
        <v>0</v>
      </c>
      <c r="Z168" s="118">
        <v>0</v>
      </c>
      <c r="AA168" s="118">
        <v>0</v>
      </c>
      <c r="AB168" s="118">
        <v>15000</v>
      </c>
      <c r="AC168" s="118">
        <v>30000</v>
      </c>
      <c r="AD168" s="21"/>
      <c r="AE168" s="118">
        <v>0</v>
      </c>
      <c r="AF168" s="118">
        <v>0</v>
      </c>
      <c r="AG168" s="118">
        <v>0</v>
      </c>
      <c r="AH168" s="118">
        <v>0</v>
      </c>
      <c r="AI168" s="118">
        <v>0</v>
      </c>
      <c r="AJ168" s="118">
        <v>17500</v>
      </c>
      <c r="AK168" s="118">
        <v>0</v>
      </c>
      <c r="AL168" s="118">
        <v>0</v>
      </c>
      <c r="AM168" s="118">
        <v>0</v>
      </c>
      <c r="AN168" s="118">
        <v>0</v>
      </c>
      <c r="AO168" s="118">
        <v>0</v>
      </c>
      <c r="AP168" s="118">
        <v>17500</v>
      </c>
      <c r="AQ168" s="118">
        <v>35000</v>
      </c>
      <c r="AR168" s="21"/>
      <c r="AS168" s="118">
        <v>0</v>
      </c>
      <c r="AT168" s="118">
        <v>0</v>
      </c>
      <c r="AU168" s="118">
        <v>0</v>
      </c>
      <c r="AV168" s="118">
        <v>0</v>
      </c>
      <c r="AW168" s="118">
        <v>0</v>
      </c>
      <c r="AX168" s="118">
        <v>20000</v>
      </c>
      <c r="AY168" s="118">
        <v>0</v>
      </c>
      <c r="AZ168" s="118">
        <v>0</v>
      </c>
      <c r="BA168" s="118">
        <v>0</v>
      </c>
      <c r="BB168" s="118">
        <v>0</v>
      </c>
      <c r="BC168" s="118">
        <v>0</v>
      </c>
      <c r="BD168" s="118">
        <v>20000</v>
      </c>
      <c r="BE168" s="118">
        <v>40000</v>
      </c>
      <c r="BF168" s="21"/>
      <c r="BG168" s="118">
        <v>0</v>
      </c>
      <c r="BH168" s="118">
        <v>0</v>
      </c>
      <c r="BI168" s="118">
        <v>0</v>
      </c>
      <c r="BJ168" s="118">
        <v>0</v>
      </c>
      <c r="BK168" s="118">
        <v>0</v>
      </c>
      <c r="BL168" s="118">
        <v>22500</v>
      </c>
      <c r="BM168" s="118">
        <v>0</v>
      </c>
      <c r="BN168" s="118">
        <v>0</v>
      </c>
      <c r="BO168" s="118">
        <v>0</v>
      </c>
      <c r="BP168" s="118">
        <v>0</v>
      </c>
      <c r="BQ168" s="118">
        <v>0</v>
      </c>
      <c r="BR168" s="118">
        <v>22500</v>
      </c>
      <c r="BS168" s="118">
        <v>45000</v>
      </c>
      <c r="BT168" s="21"/>
      <c r="BU168" s="118">
        <v>0</v>
      </c>
      <c r="BV168" s="118">
        <v>0</v>
      </c>
      <c r="BW168" s="118">
        <v>0</v>
      </c>
      <c r="BX168" s="118">
        <v>0</v>
      </c>
      <c r="BY168" s="118">
        <v>0</v>
      </c>
      <c r="BZ168" s="118">
        <v>23175</v>
      </c>
      <c r="CA168" s="118">
        <v>0</v>
      </c>
      <c r="CB168" s="118">
        <v>0</v>
      </c>
      <c r="CC168" s="118">
        <v>0</v>
      </c>
      <c r="CD168" s="118">
        <v>0</v>
      </c>
      <c r="CE168" s="118">
        <v>0</v>
      </c>
      <c r="CF168" s="118">
        <v>23175</v>
      </c>
      <c r="CG168" s="118">
        <v>46350</v>
      </c>
      <c r="CH168" s="21"/>
    </row>
    <row r="169" spans="1:86" ht="12.25" hidden="1" customHeight="1" outlineLevel="1">
      <c r="A169" s="26">
        <v>152</v>
      </c>
      <c r="B169" s="1" t="s">
        <v>274</v>
      </c>
      <c r="C169" s="118">
        <v>0</v>
      </c>
      <c r="D169" s="118">
        <v>0</v>
      </c>
      <c r="E169" s="118">
        <v>0</v>
      </c>
      <c r="F169" s="118">
        <v>0</v>
      </c>
      <c r="G169" s="118">
        <v>0</v>
      </c>
      <c r="H169" s="118">
        <v>0</v>
      </c>
      <c r="I169" s="118">
        <v>0</v>
      </c>
      <c r="J169" s="118">
        <v>0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21"/>
      <c r="Q169" s="118">
        <v>0</v>
      </c>
      <c r="R169" s="118">
        <v>0</v>
      </c>
      <c r="S169" s="118">
        <v>0</v>
      </c>
      <c r="T169" s="118">
        <v>0</v>
      </c>
      <c r="U169" s="118">
        <v>0</v>
      </c>
      <c r="V169" s="118">
        <v>0</v>
      </c>
      <c r="W169" s="118">
        <v>0</v>
      </c>
      <c r="X169" s="118">
        <v>0</v>
      </c>
      <c r="Y169" s="118">
        <v>0</v>
      </c>
      <c r="Z169" s="118">
        <v>0</v>
      </c>
      <c r="AA169" s="118">
        <v>0</v>
      </c>
      <c r="AB169" s="118">
        <v>0</v>
      </c>
      <c r="AC169" s="118">
        <v>0</v>
      </c>
      <c r="AD169" s="21"/>
      <c r="AE169" s="118">
        <v>0</v>
      </c>
      <c r="AF169" s="118">
        <v>0</v>
      </c>
      <c r="AG169" s="118">
        <v>0</v>
      </c>
      <c r="AH169" s="118">
        <v>0</v>
      </c>
      <c r="AI169" s="118">
        <v>0</v>
      </c>
      <c r="AJ169" s="118">
        <v>0</v>
      </c>
      <c r="AK169" s="118">
        <v>0</v>
      </c>
      <c r="AL169" s="118">
        <v>0</v>
      </c>
      <c r="AM169" s="118">
        <v>0</v>
      </c>
      <c r="AN169" s="118">
        <v>0</v>
      </c>
      <c r="AO169" s="118">
        <v>0</v>
      </c>
      <c r="AP169" s="118">
        <v>0</v>
      </c>
      <c r="AQ169" s="118">
        <v>0</v>
      </c>
      <c r="AR169" s="21"/>
      <c r="AS169" s="118">
        <v>0</v>
      </c>
      <c r="AT169" s="118">
        <v>0</v>
      </c>
      <c r="AU169" s="118">
        <v>0</v>
      </c>
      <c r="AV169" s="118">
        <v>0</v>
      </c>
      <c r="AW169" s="118">
        <v>0</v>
      </c>
      <c r="AX169" s="118">
        <v>0</v>
      </c>
      <c r="AY169" s="118">
        <v>0</v>
      </c>
      <c r="AZ169" s="118">
        <v>0</v>
      </c>
      <c r="BA169" s="118">
        <v>0</v>
      </c>
      <c r="BB169" s="118">
        <v>0</v>
      </c>
      <c r="BC169" s="118">
        <v>0</v>
      </c>
      <c r="BD169" s="118">
        <v>0</v>
      </c>
      <c r="BE169" s="118">
        <v>0</v>
      </c>
      <c r="BF169" s="21"/>
      <c r="BG169" s="118">
        <v>0</v>
      </c>
      <c r="BH169" s="118">
        <v>0</v>
      </c>
      <c r="BI169" s="118">
        <v>0</v>
      </c>
      <c r="BJ169" s="118">
        <v>0</v>
      </c>
      <c r="BK169" s="118">
        <v>0</v>
      </c>
      <c r="BL169" s="118">
        <v>0</v>
      </c>
      <c r="BM169" s="118">
        <v>0</v>
      </c>
      <c r="BN169" s="118">
        <v>0</v>
      </c>
      <c r="BO169" s="118">
        <v>0</v>
      </c>
      <c r="BP169" s="118">
        <v>0</v>
      </c>
      <c r="BQ169" s="118">
        <v>0</v>
      </c>
      <c r="BR169" s="118">
        <v>0</v>
      </c>
      <c r="BS169" s="118">
        <v>0</v>
      </c>
      <c r="BT169" s="21"/>
      <c r="BU169" s="118">
        <v>0</v>
      </c>
      <c r="BV169" s="118">
        <v>0</v>
      </c>
      <c r="BW169" s="118">
        <v>0</v>
      </c>
      <c r="BX169" s="118">
        <v>0</v>
      </c>
      <c r="BY169" s="118">
        <v>0</v>
      </c>
      <c r="BZ169" s="118">
        <v>0</v>
      </c>
      <c r="CA169" s="118">
        <v>0</v>
      </c>
      <c r="CB169" s="118">
        <v>0</v>
      </c>
      <c r="CC169" s="118">
        <v>0</v>
      </c>
      <c r="CD169" s="118">
        <v>0</v>
      </c>
      <c r="CE169" s="118">
        <v>0</v>
      </c>
      <c r="CF169" s="118">
        <v>0</v>
      </c>
      <c r="CG169" s="118">
        <v>0</v>
      </c>
      <c r="CH169" s="21"/>
    </row>
    <row r="170" spans="1:86" ht="12.25" hidden="1" customHeight="1" outlineLevel="1">
      <c r="A170" s="26">
        <v>153</v>
      </c>
      <c r="B170" s="1" t="s">
        <v>275</v>
      </c>
      <c r="C170" s="118">
        <v>0</v>
      </c>
      <c r="D170" s="118">
        <v>0</v>
      </c>
      <c r="E170" s="118">
        <v>0</v>
      </c>
      <c r="F170" s="118">
        <v>0</v>
      </c>
      <c r="G170" s="118">
        <v>0</v>
      </c>
      <c r="H170" s="118">
        <v>0</v>
      </c>
      <c r="I170" s="118">
        <v>0</v>
      </c>
      <c r="J170" s="118">
        <v>0</v>
      </c>
      <c r="K170" s="118">
        <v>0</v>
      </c>
      <c r="L170" s="118">
        <v>0</v>
      </c>
      <c r="M170" s="118">
        <v>0</v>
      </c>
      <c r="N170" s="118">
        <v>0</v>
      </c>
      <c r="O170" s="118">
        <v>0</v>
      </c>
      <c r="P170" s="21"/>
      <c r="Q170" s="118">
        <v>0</v>
      </c>
      <c r="R170" s="118">
        <v>0</v>
      </c>
      <c r="S170" s="118">
        <v>0</v>
      </c>
      <c r="T170" s="118">
        <v>0</v>
      </c>
      <c r="U170" s="118">
        <v>0</v>
      </c>
      <c r="V170" s="118">
        <v>0</v>
      </c>
      <c r="W170" s="118">
        <v>0</v>
      </c>
      <c r="X170" s="118">
        <v>0</v>
      </c>
      <c r="Y170" s="118">
        <v>0</v>
      </c>
      <c r="Z170" s="118">
        <v>0</v>
      </c>
      <c r="AA170" s="118">
        <v>0</v>
      </c>
      <c r="AB170" s="118">
        <v>0</v>
      </c>
      <c r="AC170" s="118">
        <v>0</v>
      </c>
      <c r="AD170" s="21"/>
      <c r="AE170" s="118">
        <v>0</v>
      </c>
      <c r="AF170" s="118">
        <v>0</v>
      </c>
      <c r="AG170" s="118">
        <v>0</v>
      </c>
      <c r="AH170" s="118">
        <v>0</v>
      </c>
      <c r="AI170" s="118">
        <v>0</v>
      </c>
      <c r="AJ170" s="118">
        <v>0</v>
      </c>
      <c r="AK170" s="118">
        <v>0</v>
      </c>
      <c r="AL170" s="118">
        <v>0</v>
      </c>
      <c r="AM170" s="118">
        <v>0</v>
      </c>
      <c r="AN170" s="118">
        <v>0</v>
      </c>
      <c r="AO170" s="118">
        <v>0</v>
      </c>
      <c r="AP170" s="118">
        <v>0</v>
      </c>
      <c r="AQ170" s="118">
        <v>0</v>
      </c>
      <c r="AR170" s="21"/>
      <c r="AS170" s="118">
        <v>0</v>
      </c>
      <c r="AT170" s="118">
        <v>0</v>
      </c>
      <c r="AU170" s="118">
        <v>0</v>
      </c>
      <c r="AV170" s="118">
        <v>0</v>
      </c>
      <c r="AW170" s="118">
        <v>0</v>
      </c>
      <c r="AX170" s="118">
        <v>0</v>
      </c>
      <c r="AY170" s="118">
        <v>0</v>
      </c>
      <c r="AZ170" s="118">
        <v>0</v>
      </c>
      <c r="BA170" s="118">
        <v>0</v>
      </c>
      <c r="BB170" s="118">
        <v>0</v>
      </c>
      <c r="BC170" s="118">
        <v>0</v>
      </c>
      <c r="BD170" s="118">
        <v>0</v>
      </c>
      <c r="BE170" s="118">
        <v>0</v>
      </c>
      <c r="BF170" s="21"/>
      <c r="BG170" s="118">
        <v>0</v>
      </c>
      <c r="BH170" s="118">
        <v>0</v>
      </c>
      <c r="BI170" s="118">
        <v>0</v>
      </c>
      <c r="BJ170" s="118">
        <v>0</v>
      </c>
      <c r="BK170" s="118">
        <v>0</v>
      </c>
      <c r="BL170" s="118">
        <v>0</v>
      </c>
      <c r="BM170" s="118">
        <v>0</v>
      </c>
      <c r="BN170" s="118">
        <v>0</v>
      </c>
      <c r="BO170" s="118">
        <v>0</v>
      </c>
      <c r="BP170" s="118">
        <v>0</v>
      </c>
      <c r="BQ170" s="118">
        <v>0</v>
      </c>
      <c r="BR170" s="118">
        <v>0</v>
      </c>
      <c r="BS170" s="118">
        <v>0</v>
      </c>
      <c r="BT170" s="21"/>
      <c r="BU170" s="118">
        <v>0</v>
      </c>
      <c r="BV170" s="118">
        <v>0</v>
      </c>
      <c r="BW170" s="118">
        <v>0</v>
      </c>
      <c r="BX170" s="118">
        <v>0</v>
      </c>
      <c r="BY170" s="118">
        <v>0</v>
      </c>
      <c r="BZ170" s="118">
        <v>0</v>
      </c>
      <c r="CA170" s="118">
        <v>0</v>
      </c>
      <c r="CB170" s="118">
        <v>0</v>
      </c>
      <c r="CC170" s="118">
        <v>0</v>
      </c>
      <c r="CD170" s="118">
        <v>0</v>
      </c>
      <c r="CE170" s="118">
        <v>0</v>
      </c>
      <c r="CF170" s="118">
        <v>0</v>
      </c>
      <c r="CG170" s="118">
        <v>0</v>
      </c>
      <c r="CH170" s="21"/>
    </row>
    <row r="171" spans="1:86" ht="12.25" hidden="1" customHeight="1" outlineLevel="1">
      <c r="A171" s="26">
        <v>154</v>
      </c>
      <c r="B171" s="1" t="s">
        <v>276</v>
      </c>
      <c r="C171" s="118">
        <v>0</v>
      </c>
      <c r="D171" s="118">
        <v>0</v>
      </c>
      <c r="E171" s="118">
        <v>0</v>
      </c>
      <c r="F171" s="118">
        <v>0</v>
      </c>
      <c r="G171" s="118">
        <v>0</v>
      </c>
      <c r="H171" s="118">
        <v>0</v>
      </c>
      <c r="I171" s="118">
        <v>0</v>
      </c>
      <c r="J171" s="118">
        <v>0</v>
      </c>
      <c r="K171" s="118">
        <v>0</v>
      </c>
      <c r="L171" s="118">
        <v>0</v>
      </c>
      <c r="M171" s="118">
        <v>0</v>
      </c>
      <c r="N171" s="118">
        <v>0</v>
      </c>
      <c r="O171" s="118">
        <v>0</v>
      </c>
      <c r="P171" s="21"/>
      <c r="Q171" s="118">
        <v>0</v>
      </c>
      <c r="R171" s="118">
        <v>0</v>
      </c>
      <c r="S171" s="118">
        <v>0</v>
      </c>
      <c r="T171" s="118">
        <v>0</v>
      </c>
      <c r="U171" s="118">
        <v>0</v>
      </c>
      <c r="V171" s="118">
        <v>0</v>
      </c>
      <c r="W171" s="118">
        <v>0</v>
      </c>
      <c r="X171" s="118">
        <v>0</v>
      </c>
      <c r="Y171" s="118">
        <v>0</v>
      </c>
      <c r="Z171" s="118">
        <v>0</v>
      </c>
      <c r="AA171" s="118">
        <v>0</v>
      </c>
      <c r="AB171" s="118">
        <v>0</v>
      </c>
      <c r="AC171" s="118">
        <v>0</v>
      </c>
      <c r="AD171" s="21"/>
      <c r="AE171" s="118">
        <v>0</v>
      </c>
      <c r="AF171" s="118">
        <v>0</v>
      </c>
      <c r="AG171" s="118">
        <v>0</v>
      </c>
      <c r="AH171" s="118">
        <v>0</v>
      </c>
      <c r="AI171" s="118">
        <v>0</v>
      </c>
      <c r="AJ171" s="118">
        <v>0</v>
      </c>
      <c r="AK171" s="118">
        <v>0</v>
      </c>
      <c r="AL171" s="118">
        <v>0</v>
      </c>
      <c r="AM171" s="118">
        <v>0</v>
      </c>
      <c r="AN171" s="118">
        <v>0</v>
      </c>
      <c r="AO171" s="118">
        <v>0</v>
      </c>
      <c r="AP171" s="118">
        <v>0</v>
      </c>
      <c r="AQ171" s="118">
        <v>0</v>
      </c>
      <c r="AR171" s="21"/>
      <c r="AS171" s="118">
        <v>0</v>
      </c>
      <c r="AT171" s="118">
        <v>0</v>
      </c>
      <c r="AU171" s="118">
        <v>0</v>
      </c>
      <c r="AV171" s="118">
        <v>0</v>
      </c>
      <c r="AW171" s="118">
        <v>0</v>
      </c>
      <c r="AX171" s="118">
        <v>0</v>
      </c>
      <c r="AY171" s="118">
        <v>0</v>
      </c>
      <c r="AZ171" s="118">
        <v>0</v>
      </c>
      <c r="BA171" s="118">
        <v>0</v>
      </c>
      <c r="BB171" s="118">
        <v>0</v>
      </c>
      <c r="BC171" s="118">
        <v>0</v>
      </c>
      <c r="BD171" s="118">
        <v>0</v>
      </c>
      <c r="BE171" s="118">
        <v>0</v>
      </c>
      <c r="BF171" s="21"/>
      <c r="BG171" s="118">
        <v>0</v>
      </c>
      <c r="BH171" s="118">
        <v>0</v>
      </c>
      <c r="BI171" s="118">
        <v>0</v>
      </c>
      <c r="BJ171" s="118">
        <v>0</v>
      </c>
      <c r="BK171" s="118">
        <v>0</v>
      </c>
      <c r="BL171" s="118">
        <v>0</v>
      </c>
      <c r="BM171" s="118">
        <v>0</v>
      </c>
      <c r="BN171" s="118">
        <v>0</v>
      </c>
      <c r="BO171" s="118">
        <v>0</v>
      </c>
      <c r="BP171" s="118">
        <v>0</v>
      </c>
      <c r="BQ171" s="118">
        <v>0</v>
      </c>
      <c r="BR171" s="118">
        <v>0</v>
      </c>
      <c r="BS171" s="118">
        <v>0</v>
      </c>
      <c r="BT171" s="21"/>
      <c r="BU171" s="118">
        <v>0</v>
      </c>
      <c r="BV171" s="118">
        <v>0</v>
      </c>
      <c r="BW171" s="118">
        <v>0</v>
      </c>
      <c r="BX171" s="118">
        <v>0</v>
      </c>
      <c r="BY171" s="118">
        <v>0</v>
      </c>
      <c r="BZ171" s="118">
        <v>0</v>
      </c>
      <c r="CA171" s="118">
        <v>0</v>
      </c>
      <c r="CB171" s="118">
        <v>0</v>
      </c>
      <c r="CC171" s="118">
        <v>0</v>
      </c>
      <c r="CD171" s="118">
        <v>0</v>
      </c>
      <c r="CE171" s="118">
        <v>0</v>
      </c>
      <c r="CF171" s="118">
        <v>0</v>
      </c>
      <c r="CG171" s="118">
        <v>0</v>
      </c>
      <c r="CH171" s="21"/>
    </row>
    <row r="172" spans="1:86" ht="12.25" hidden="1" customHeight="1" outlineLevel="1">
      <c r="A172" s="26">
        <v>155</v>
      </c>
      <c r="B172" s="1" t="s">
        <v>277</v>
      </c>
      <c r="C172" s="118">
        <v>0</v>
      </c>
      <c r="D172" s="118">
        <v>0</v>
      </c>
      <c r="E172" s="118">
        <v>0</v>
      </c>
      <c r="F172" s="118">
        <v>0</v>
      </c>
      <c r="G172" s="118">
        <v>0</v>
      </c>
      <c r="H172" s="118">
        <v>0</v>
      </c>
      <c r="I172" s="118">
        <v>0</v>
      </c>
      <c r="J172" s="118">
        <v>0</v>
      </c>
      <c r="K172" s="118">
        <v>0</v>
      </c>
      <c r="L172" s="118">
        <v>0</v>
      </c>
      <c r="M172" s="118">
        <v>0</v>
      </c>
      <c r="N172" s="118">
        <v>0</v>
      </c>
      <c r="O172" s="118">
        <v>0</v>
      </c>
      <c r="P172" s="21"/>
      <c r="Q172" s="118">
        <v>0</v>
      </c>
      <c r="R172" s="118">
        <v>0</v>
      </c>
      <c r="S172" s="118">
        <v>0</v>
      </c>
      <c r="T172" s="118">
        <v>0</v>
      </c>
      <c r="U172" s="118">
        <v>0</v>
      </c>
      <c r="V172" s="118">
        <v>0</v>
      </c>
      <c r="W172" s="118">
        <v>0</v>
      </c>
      <c r="X172" s="118">
        <v>0</v>
      </c>
      <c r="Y172" s="118">
        <v>0</v>
      </c>
      <c r="Z172" s="118">
        <v>0</v>
      </c>
      <c r="AA172" s="118">
        <v>0</v>
      </c>
      <c r="AB172" s="118">
        <v>0</v>
      </c>
      <c r="AC172" s="118">
        <v>0</v>
      </c>
      <c r="AD172" s="21"/>
      <c r="AE172" s="118">
        <v>0</v>
      </c>
      <c r="AF172" s="118">
        <v>0</v>
      </c>
      <c r="AG172" s="118">
        <v>0</v>
      </c>
      <c r="AH172" s="118">
        <v>0</v>
      </c>
      <c r="AI172" s="118">
        <v>0</v>
      </c>
      <c r="AJ172" s="118">
        <v>0</v>
      </c>
      <c r="AK172" s="118">
        <v>0</v>
      </c>
      <c r="AL172" s="118">
        <v>0</v>
      </c>
      <c r="AM172" s="118">
        <v>0</v>
      </c>
      <c r="AN172" s="118">
        <v>0</v>
      </c>
      <c r="AO172" s="118">
        <v>0</v>
      </c>
      <c r="AP172" s="118">
        <v>0</v>
      </c>
      <c r="AQ172" s="118">
        <v>0</v>
      </c>
      <c r="AR172" s="21"/>
      <c r="AS172" s="118">
        <v>0</v>
      </c>
      <c r="AT172" s="118">
        <v>0</v>
      </c>
      <c r="AU172" s="118">
        <v>0</v>
      </c>
      <c r="AV172" s="118">
        <v>0</v>
      </c>
      <c r="AW172" s="118">
        <v>0</v>
      </c>
      <c r="AX172" s="118">
        <v>0</v>
      </c>
      <c r="AY172" s="118">
        <v>0</v>
      </c>
      <c r="AZ172" s="118">
        <v>0</v>
      </c>
      <c r="BA172" s="118">
        <v>0</v>
      </c>
      <c r="BB172" s="118">
        <v>0</v>
      </c>
      <c r="BC172" s="118">
        <v>0</v>
      </c>
      <c r="BD172" s="118">
        <v>0</v>
      </c>
      <c r="BE172" s="118">
        <v>0</v>
      </c>
      <c r="BF172" s="21"/>
      <c r="BG172" s="118">
        <v>0</v>
      </c>
      <c r="BH172" s="118">
        <v>0</v>
      </c>
      <c r="BI172" s="118">
        <v>0</v>
      </c>
      <c r="BJ172" s="118">
        <v>0</v>
      </c>
      <c r="BK172" s="118">
        <v>0</v>
      </c>
      <c r="BL172" s="118">
        <v>0</v>
      </c>
      <c r="BM172" s="118">
        <v>0</v>
      </c>
      <c r="BN172" s="118">
        <v>0</v>
      </c>
      <c r="BO172" s="118">
        <v>0</v>
      </c>
      <c r="BP172" s="118">
        <v>0</v>
      </c>
      <c r="BQ172" s="118">
        <v>0</v>
      </c>
      <c r="BR172" s="118">
        <v>0</v>
      </c>
      <c r="BS172" s="118">
        <v>0</v>
      </c>
      <c r="BT172" s="21"/>
      <c r="BU172" s="118">
        <v>0</v>
      </c>
      <c r="BV172" s="118">
        <v>0</v>
      </c>
      <c r="BW172" s="118">
        <v>0</v>
      </c>
      <c r="BX172" s="118">
        <v>0</v>
      </c>
      <c r="BY172" s="118">
        <v>0</v>
      </c>
      <c r="BZ172" s="118">
        <v>0</v>
      </c>
      <c r="CA172" s="118">
        <v>0</v>
      </c>
      <c r="CB172" s="118">
        <v>0</v>
      </c>
      <c r="CC172" s="118">
        <v>0</v>
      </c>
      <c r="CD172" s="118">
        <v>0</v>
      </c>
      <c r="CE172" s="118">
        <v>0</v>
      </c>
      <c r="CF172" s="118">
        <v>0</v>
      </c>
      <c r="CG172" s="118">
        <v>0</v>
      </c>
      <c r="CH172" s="21"/>
    </row>
    <row r="173" spans="1:86" ht="12.25" hidden="1" customHeight="1" outlineLevel="1">
      <c r="A173" s="26">
        <v>156</v>
      </c>
      <c r="B173" s="1" t="s">
        <v>278</v>
      </c>
      <c r="C173" s="118">
        <v>0</v>
      </c>
      <c r="D173" s="118">
        <v>0</v>
      </c>
      <c r="E173" s="118">
        <v>0</v>
      </c>
      <c r="F173" s="118">
        <v>0</v>
      </c>
      <c r="G173" s="118">
        <v>0</v>
      </c>
      <c r="H173" s="118">
        <v>0</v>
      </c>
      <c r="I173" s="118">
        <v>0</v>
      </c>
      <c r="J173" s="118">
        <v>0</v>
      </c>
      <c r="K173" s="118">
        <v>0</v>
      </c>
      <c r="L173" s="118">
        <v>0</v>
      </c>
      <c r="M173" s="118">
        <v>0</v>
      </c>
      <c r="N173" s="118">
        <v>0</v>
      </c>
      <c r="O173" s="118">
        <v>0</v>
      </c>
      <c r="P173" s="21"/>
      <c r="Q173" s="118">
        <v>0</v>
      </c>
      <c r="R173" s="118">
        <v>0</v>
      </c>
      <c r="S173" s="118">
        <v>0</v>
      </c>
      <c r="T173" s="118">
        <v>0</v>
      </c>
      <c r="U173" s="118">
        <v>0</v>
      </c>
      <c r="V173" s="118">
        <v>0</v>
      </c>
      <c r="W173" s="118">
        <v>0</v>
      </c>
      <c r="X173" s="118">
        <v>0</v>
      </c>
      <c r="Y173" s="118">
        <v>0</v>
      </c>
      <c r="Z173" s="118">
        <v>0</v>
      </c>
      <c r="AA173" s="118">
        <v>0</v>
      </c>
      <c r="AB173" s="118">
        <v>0</v>
      </c>
      <c r="AC173" s="118">
        <v>0</v>
      </c>
      <c r="AD173" s="21"/>
      <c r="AE173" s="118">
        <v>0</v>
      </c>
      <c r="AF173" s="118">
        <v>0</v>
      </c>
      <c r="AG173" s="118">
        <v>0</v>
      </c>
      <c r="AH173" s="118">
        <v>0</v>
      </c>
      <c r="AI173" s="118">
        <v>0</v>
      </c>
      <c r="AJ173" s="118">
        <v>0</v>
      </c>
      <c r="AK173" s="118">
        <v>0</v>
      </c>
      <c r="AL173" s="118">
        <v>0</v>
      </c>
      <c r="AM173" s="118">
        <v>0</v>
      </c>
      <c r="AN173" s="118">
        <v>0</v>
      </c>
      <c r="AO173" s="118">
        <v>0</v>
      </c>
      <c r="AP173" s="118">
        <v>0</v>
      </c>
      <c r="AQ173" s="118">
        <v>0</v>
      </c>
      <c r="AR173" s="21"/>
      <c r="AS173" s="118">
        <v>0</v>
      </c>
      <c r="AT173" s="118">
        <v>0</v>
      </c>
      <c r="AU173" s="118">
        <v>0</v>
      </c>
      <c r="AV173" s="118">
        <v>0</v>
      </c>
      <c r="AW173" s="118">
        <v>0</v>
      </c>
      <c r="AX173" s="118">
        <v>0</v>
      </c>
      <c r="AY173" s="118">
        <v>0</v>
      </c>
      <c r="AZ173" s="118">
        <v>0</v>
      </c>
      <c r="BA173" s="118">
        <v>0</v>
      </c>
      <c r="BB173" s="118">
        <v>0</v>
      </c>
      <c r="BC173" s="118">
        <v>0</v>
      </c>
      <c r="BD173" s="118">
        <v>0</v>
      </c>
      <c r="BE173" s="118">
        <v>0</v>
      </c>
      <c r="BF173" s="21"/>
      <c r="BG173" s="118">
        <v>0</v>
      </c>
      <c r="BH173" s="118">
        <v>0</v>
      </c>
      <c r="BI173" s="118">
        <v>0</v>
      </c>
      <c r="BJ173" s="118">
        <v>0</v>
      </c>
      <c r="BK173" s="118">
        <v>0</v>
      </c>
      <c r="BL173" s="118">
        <v>0</v>
      </c>
      <c r="BM173" s="118">
        <v>0</v>
      </c>
      <c r="BN173" s="118">
        <v>0</v>
      </c>
      <c r="BO173" s="118">
        <v>0</v>
      </c>
      <c r="BP173" s="118">
        <v>0</v>
      </c>
      <c r="BQ173" s="118">
        <v>0</v>
      </c>
      <c r="BR173" s="118">
        <v>0</v>
      </c>
      <c r="BS173" s="118">
        <v>0</v>
      </c>
      <c r="BT173" s="21"/>
      <c r="BU173" s="118">
        <v>0</v>
      </c>
      <c r="BV173" s="118">
        <v>0</v>
      </c>
      <c r="BW173" s="118">
        <v>0</v>
      </c>
      <c r="BX173" s="118">
        <v>0</v>
      </c>
      <c r="BY173" s="118">
        <v>0</v>
      </c>
      <c r="BZ173" s="118">
        <v>0</v>
      </c>
      <c r="CA173" s="118">
        <v>0</v>
      </c>
      <c r="CB173" s="118">
        <v>0</v>
      </c>
      <c r="CC173" s="118">
        <v>0</v>
      </c>
      <c r="CD173" s="118">
        <v>0</v>
      </c>
      <c r="CE173" s="118">
        <v>0</v>
      </c>
      <c r="CF173" s="118">
        <v>0</v>
      </c>
      <c r="CG173" s="118">
        <v>0</v>
      </c>
      <c r="CH173" s="21"/>
    </row>
    <row r="174" spans="1:86" ht="12.25" hidden="1" customHeight="1" outlineLevel="1">
      <c r="A174" s="26">
        <v>157</v>
      </c>
      <c r="B174" s="1" t="s">
        <v>279</v>
      </c>
      <c r="C174" s="118">
        <v>0</v>
      </c>
      <c r="D174" s="118">
        <v>0</v>
      </c>
      <c r="E174" s="118">
        <v>0</v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0</v>
      </c>
      <c r="M174" s="118">
        <v>0</v>
      </c>
      <c r="N174" s="118">
        <v>0</v>
      </c>
      <c r="O174" s="118">
        <v>0</v>
      </c>
      <c r="P174" s="21"/>
      <c r="Q174" s="118">
        <v>0</v>
      </c>
      <c r="R174" s="118">
        <v>0</v>
      </c>
      <c r="S174" s="118">
        <v>0</v>
      </c>
      <c r="T174" s="118">
        <v>0</v>
      </c>
      <c r="U174" s="118">
        <v>0</v>
      </c>
      <c r="V174" s="118">
        <v>0</v>
      </c>
      <c r="W174" s="118">
        <v>0</v>
      </c>
      <c r="X174" s="118">
        <v>0</v>
      </c>
      <c r="Y174" s="118">
        <v>0</v>
      </c>
      <c r="Z174" s="118">
        <v>0</v>
      </c>
      <c r="AA174" s="118">
        <v>0</v>
      </c>
      <c r="AB174" s="118">
        <v>0</v>
      </c>
      <c r="AC174" s="118">
        <v>0</v>
      </c>
      <c r="AD174" s="21"/>
      <c r="AE174" s="118">
        <v>0</v>
      </c>
      <c r="AF174" s="118">
        <v>0</v>
      </c>
      <c r="AG174" s="118">
        <v>0</v>
      </c>
      <c r="AH174" s="118">
        <v>0</v>
      </c>
      <c r="AI174" s="118">
        <v>0</v>
      </c>
      <c r="AJ174" s="118">
        <v>0</v>
      </c>
      <c r="AK174" s="118">
        <v>0</v>
      </c>
      <c r="AL174" s="118">
        <v>0</v>
      </c>
      <c r="AM174" s="118">
        <v>0</v>
      </c>
      <c r="AN174" s="118">
        <v>0</v>
      </c>
      <c r="AO174" s="118">
        <v>0</v>
      </c>
      <c r="AP174" s="118">
        <v>0</v>
      </c>
      <c r="AQ174" s="118">
        <v>0</v>
      </c>
      <c r="AR174" s="21"/>
      <c r="AS174" s="118">
        <v>0</v>
      </c>
      <c r="AT174" s="118">
        <v>0</v>
      </c>
      <c r="AU174" s="118">
        <v>0</v>
      </c>
      <c r="AV174" s="118">
        <v>0</v>
      </c>
      <c r="AW174" s="118">
        <v>0</v>
      </c>
      <c r="AX174" s="118">
        <v>0</v>
      </c>
      <c r="AY174" s="118">
        <v>0</v>
      </c>
      <c r="AZ174" s="118">
        <v>0</v>
      </c>
      <c r="BA174" s="118">
        <v>0</v>
      </c>
      <c r="BB174" s="118">
        <v>0</v>
      </c>
      <c r="BC174" s="118">
        <v>0</v>
      </c>
      <c r="BD174" s="118">
        <v>0</v>
      </c>
      <c r="BE174" s="118">
        <v>0</v>
      </c>
      <c r="BF174" s="21"/>
      <c r="BG174" s="118">
        <v>0</v>
      </c>
      <c r="BH174" s="118">
        <v>0</v>
      </c>
      <c r="BI174" s="118">
        <v>0</v>
      </c>
      <c r="BJ174" s="118">
        <v>0</v>
      </c>
      <c r="BK174" s="118">
        <v>0</v>
      </c>
      <c r="BL174" s="118">
        <v>0</v>
      </c>
      <c r="BM174" s="118">
        <v>0</v>
      </c>
      <c r="BN174" s="118">
        <v>0</v>
      </c>
      <c r="BO174" s="118">
        <v>0</v>
      </c>
      <c r="BP174" s="118">
        <v>0</v>
      </c>
      <c r="BQ174" s="118">
        <v>0</v>
      </c>
      <c r="BR174" s="118">
        <v>0</v>
      </c>
      <c r="BS174" s="118">
        <v>0</v>
      </c>
      <c r="BT174" s="21"/>
      <c r="BU174" s="118">
        <v>0</v>
      </c>
      <c r="BV174" s="118">
        <v>0</v>
      </c>
      <c r="BW174" s="118">
        <v>0</v>
      </c>
      <c r="BX174" s="118">
        <v>0</v>
      </c>
      <c r="BY174" s="118">
        <v>0</v>
      </c>
      <c r="BZ174" s="118">
        <v>0</v>
      </c>
      <c r="CA174" s="118">
        <v>0</v>
      </c>
      <c r="CB174" s="118">
        <v>0</v>
      </c>
      <c r="CC174" s="118">
        <v>0</v>
      </c>
      <c r="CD174" s="118">
        <v>0</v>
      </c>
      <c r="CE174" s="118">
        <v>0</v>
      </c>
      <c r="CF174" s="118">
        <v>0</v>
      </c>
      <c r="CG174" s="118">
        <v>0</v>
      </c>
      <c r="CH174" s="21"/>
    </row>
    <row r="175" spans="1:86" ht="12.25" hidden="1" customHeight="1" outlineLevel="1">
      <c r="A175" s="26">
        <v>160</v>
      </c>
      <c r="B175" s="1" t="s">
        <v>280</v>
      </c>
      <c r="C175" s="118">
        <v>0</v>
      </c>
      <c r="D175" s="118">
        <v>0</v>
      </c>
      <c r="E175" s="118">
        <v>0</v>
      </c>
      <c r="F175" s="118">
        <v>0</v>
      </c>
      <c r="G175" s="118">
        <v>0</v>
      </c>
      <c r="H175" s="118">
        <v>0</v>
      </c>
      <c r="I175" s="118">
        <v>0</v>
      </c>
      <c r="J175" s="118">
        <v>0</v>
      </c>
      <c r="K175" s="118">
        <v>0</v>
      </c>
      <c r="L175" s="118">
        <v>0</v>
      </c>
      <c r="M175" s="118">
        <v>0</v>
      </c>
      <c r="N175" s="118">
        <v>0</v>
      </c>
      <c r="O175" s="118">
        <v>0</v>
      </c>
      <c r="P175" s="21"/>
      <c r="Q175" s="118">
        <v>0</v>
      </c>
      <c r="R175" s="118">
        <v>0</v>
      </c>
      <c r="S175" s="118">
        <v>0</v>
      </c>
      <c r="T175" s="118">
        <v>0</v>
      </c>
      <c r="U175" s="118">
        <v>0</v>
      </c>
      <c r="V175" s="118">
        <v>0</v>
      </c>
      <c r="W175" s="118">
        <v>0</v>
      </c>
      <c r="X175" s="118">
        <v>0</v>
      </c>
      <c r="Y175" s="118">
        <v>0</v>
      </c>
      <c r="Z175" s="118">
        <v>0</v>
      </c>
      <c r="AA175" s="118">
        <v>0</v>
      </c>
      <c r="AB175" s="118">
        <v>0</v>
      </c>
      <c r="AC175" s="118">
        <v>0</v>
      </c>
      <c r="AD175" s="21"/>
      <c r="AE175" s="118">
        <v>0</v>
      </c>
      <c r="AF175" s="118">
        <v>0</v>
      </c>
      <c r="AG175" s="118">
        <v>0</v>
      </c>
      <c r="AH175" s="118">
        <v>0</v>
      </c>
      <c r="AI175" s="118">
        <v>0</v>
      </c>
      <c r="AJ175" s="118">
        <v>0</v>
      </c>
      <c r="AK175" s="118">
        <v>0</v>
      </c>
      <c r="AL175" s="118">
        <v>0</v>
      </c>
      <c r="AM175" s="118">
        <v>0</v>
      </c>
      <c r="AN175" s="118">
        <v>0</v>
      </c>
      <c r="AO175" s="118">
        <v>0</v>
      </c>
      <c r="AP175" s="118">
        <v>0</v>
      </c>
      <c r="AQ175" s="118">
        <v>0</v>
      </c>
      <c r="AR175" s="21"/>
      <c r="AS175" s="118">
        <v>0</v>
      </c>
      <c r="AT175" s="118">
        <v>0</v>
      </c>
      <c r="AU175" s="118">
        <v>0</v>
      </c>
      <c r="AV175" s="118">
        <v>0</v>
      </c>
      <c r="AW175" s="118">
        <v>0</v>
      </c>
      <c r="AX175" s="118">
        <v>0</v>
      </c>
      <c r="AY175" s="118">
        <v>0</v>
      </c>
      <c r="AZ175" s="118">
        <v>0</v>
      </c>
      <c r="BA175" s="118">
        <v>0</v>
      </c>
      <c r="BB175" s="118">
        <v>0</v>
      </c>
      <c r="BC175" s="118">
        <v>0</v>
      </c>
      <c r="BD175" s="118">
        <v>0</v>
      </c>
      <c r="BE175" s="118">
        <v>0</v>
      </c>
      <c r="BF175" s="21"/>
      <c r="BG175" s="118">
        <v>0</v>
      </c>
      <c r="BH175" s="118">
        <v>0</v>
      </c>
      <c r="BI175" s="118">
        <v>0</v>
      </c>
      <c r="BJ175" s="118">
        <v>0</v>
      </c>
      <c r="BK175" s="118">
        <v>0</v>
      </c>
      <c r="BL175" s="118">
        <v>0</v>
      </c>
      <c r="BM175" s="118">
        <v>0</v>
      </c>
      <c r="BN175" s="118">
        <v>0</v>
      </c>
      <c r="BO175" s="118">
        <v>0</v>
      </c>
      <c r="BP175" s="118">
        <v>0</v>
      </c>
      <c r="BQ175" s="118">
        <v>0</v>
      </c>
      <c r="BR175" s="118">
        <v>0</v>
      </c>
      <c r="BS175" s="118">
        <v>0</v>
      </c>
      <c r="BT175" s="21"/>
      <c r="BU175" s="118">
        <v>0</v>
      </c>
      <c r="BV175" s="118">
        <v>0</v>
      </c>
      <c r="BW175" s="118">
        <v>0</v>
      </c>
      <c r="BX175" s="118">
        <v>0</v>
      </c>
      <c r="BY175" s="118">
        <v>0</v>
      </c>
      <c r="BZ175" s="118">
        <v>0</v>
      </c>
      <c r="CA175" s="118">
        <v>0</v>
      </c>
      <c r="CB175" s="118">
        <v>0</v>
      </c>
      <c r="CC175" s="118">
        <v>0</v>
      </c>
      <c r="CD175" s="118">
        <v>0</v>
      </c>
      <c r="CE175" s="118">
        <v>0</v>
      </c>
      <c r="CF175" s="118">
        <v>0</v>
      </c>
      <c r="CG175" s="118">
        <v>0</v>
      </c>
      <c r="CH175" s="21"/>
    </row>
    <row r="176" spans="1:86" ht="12.25" hidden="1" customHeight="1" outlineLevel="1">
      <c r="A176" s="26">
        <v>161</v>
      </c>
      <c r="B176" s="1" t="s">
        <v>281</v>
      </c>
      <c r="C176" s="118">
        <v>0</v>
      </c>
      <c r="D176" s="118">
        <v>0</v>
      </c>
      <c r="E176" s="118">
        <v>0</v>
      </c>
      <c r="F176" s="118">
        <v>0</v>
      </c>
      <c r="G176" s="118">
        <v>0</v>
      </c>
      <c r="H176" s="118">
        <v>0</v>
      </c>
      <c r="I176" s="118">
        <v>0</v>
      </c>
      <c r="J176" s="118">
        <v>0</v>
      </c>
      <c r="K176" s="118">
        <v>0</v>
      </c>
      <c r="L176" s="118">
        <v>0</v>
      </c>
      <c r="M176" s="118">
        <v>0</v>
      </c>
      <c r="N176" s="118">
        <v>0</v>
      </c>
      <c r="O176" s="118">
        <v>0</v>
      </c>
      <c r="P176" s="21"/>
      <c r="Q176" s="118">
        <v>0</v>
      </c>
      <c r="R176" s="118">
        <v>0</v>
      </c>
      <c r="S176" s="118">
        <v>0</v>
      </c>
      <c r="T176" s="118">
        <v>0</v>
      </c>
      <c r="U176" s="118">
        <v>0</v>
      </c>
      <c r="V176" s="118">
        <v>0</v>
      </c>
      <c r="W176" s="118">
        <v>0</v>
      </c>
      <c r="X176" s="118">
        <v>0</v>
      </c>
      <c r="Y176" s="118">
        <v>0</v>
      </c>
      <c r="Z176" s="118">
        <v>0</v>
      </c>
      <c r="AA176" s="118">
        <v>0</v>
      </c>
      <c r="AB176" s="118">
        <v>0</v>
      </c>
      <c r="AC176" s="118">
        <v>0</v>
      </c>
      <c r="AD176" s="21"/>
      <c r="AE176" s="118">
        <v>0</v>
      </c>
      <c r="AF176" s="118">
        <v>0</v>
      </c>
      <c r="AG176" s="118">
        <v>0</v>
      </c>
      <c r="AH176" s="118">
        <v>0</v>
      </c>
      <c r="AI176" s="118">
        <v>0</v>
      </c>
      <c r="AJ176" s="118">
        <v>0</v>
      </c>
      <c r="AK176" s="118">
        <v>0</v>
      </c>
      <c r="AL176" s="118">
        <v>0</v>
      </c>
      <c r="AM176" s="118">
        <v>0</v>
      </c>
      <c r="AN176" s="118">
        <v>0</v>
      </c>
      <c r="AO176" s="118">
        <v>0</v>
      </c>
      <c r="AP176" s="118">
        <v>0</v>
      </c>
      <c r="AQ176" s="118">
        <v>0</v>
      </c>
      <c r="AR176" s="21"/>
      <c r="AS176" s="118">
        <v>0</v>
      </c>
      <c r="AT176" s="118">
        <v>0</v>
      </c>
      <c r="AU176" s="118">
        <v>0</v>
      </c>
      <c r="AV176" s="118">
        <v>0</v>
      </c>
      <c r="AW176" s="118">
        <v>0</v>
      </c>
      <c r="AX176" s="118">
        <v>0</v>
      </c>
      <c r="AY176" s="118">
        <v>0</v>
      </c>
      <c r="AZ176" s="118">
        <v>0</v>
      </c>
      <c r="BA176" s="118">
        <v>0</v>
      </c>
      <c r="BB176" s="118">
        <v>0</v>
      </c>
      <c r="BC176" s="118">
        <v>0</v>
      </c>
      <c r="BD176" s="118">
        <v>0</v>
      </c>
      <c r="BE176" s="118">
        <v>0</v>
      </c>
      <c r="BF176" s="21"/>
      <c r="BG176" s="118">
        <v>0</v>
      </c>
      <c r="BH176" s="118">
        <v>0</v>
      </c>
      <c r="BI176" s="118">
        <v>0</v>
      </c>
      <c r="BJ176" s="118">
        <v>0</v>
      </c>
      <c r="BK176" s="118">
        <v>0</v>
      </c>
      <c r="BL176" s="118">
        <v>0</v>
      </c>
      <c r="BM176" s="118">
        <v>0</v>
      </c>
      <c r="BN176" s="118">
        <v>0</v>
      </c>
      <c r="BO176" s="118">
        <v>0</v>
      </c>
      <c r="BP176" s="118">
        <v>0</v>
      </c>
      <c r="BQ176" s="118">
        <v>0</v>
      </c>
      <c r="BR176" s="118">
        <v>0</v>
      </c>
      <c r="BS176" s="118">
        <v>0</v>
      </c>
      <c r="BT176" s="21"/>
      <c r="BU176" s="118">
        <v>0</v>
      </c>
      <c r="BV176" s="118">
        <v>0</v>
      </c>
      <c r="BW176" s="118">
        <v>0</v>
      </c>
      <c r="BX176" s="118">
        <v>0</v>
      </c>
      <c r="BY176" s="118">
        <v>0</v>
      </c>
      <c r="BZ176" s="118">
        <v>0</v>
      </c>
      <c r="CA176" s="118">
        <v>0</v>
      </c>
      <c r="CB176" s="118">
        <v>0</v>
      </c>
      <c r="CC176" s="118">
        <v>0</v>
      </c>
      <c r="CD176" s="118">
        <v>0</v>
      </c>
      <c r="CE176" s="118">
        <v>0</v>
      </c>
      <c r="CF176" s="118">
        <v>0</v>
      </c>
      <c r="CG176" s="118">
        <v>0</v>
      </c>
      <c r="CH176" s="21"/>
    </row>
    <row r="177" spans="1:86" ht="12.25" hidden="1" customHeight="1" outlineLevel="1">
      <c r="A177" s="26">
        <v>162</v>
      </c>
      <c r="B177" s="1" t="s">
        <v>282</v>
      </c>
      <c r="C177" s="118">
        <v>0</v>
      </c>
      <c r="D177" s="118">
        <v>0</v>
      </c>
      <c r="E177" s="118">
        <v>0</v>
      </c>
      <c r="F177" s="118">
        <v>0</v>
      </c>
      <c r="G177" s="118">
        <v>0</v>
      </c>
      <c r="H177" s="118">
        <v>0</v>
      </c>
      <c r="I177" s="118">
        <v>0</v>
      </c>
      <c r="J177" s="118">
        <v>0</v>
      </c>
      <c r="K177" s="118">
        <v>0</v>
      </c>
      <c r="L177" s="118">
        <v>0</v>
      </c>
      <c r="M177" s="118">
        <v>0</v>
      </c>
      <c r="N177" s="118">
        <v>0</v>
      </c>
      <c r="O177" s="118">
        <v>0</v>
      </c>
      <c r="P177" s="21"/>
      <c r="Q177" s="118">
        <v>0</v>
      </c>
      <c r="R177" s="118">
        <v>0</v>
      </c>
      <c r="S177" s="118">
        <v>0</v>
      </c>
      <c r="T177" s="118">
        <v>0</v>
      </c>
      <c r="U177" s="118">
        <v>0</v>
      </c>
      <c r="V177" s="118">
        <v>0</v>
      </c>
      <c r="W177" s="118">
        <v>0</v>
      </c>
      <c r="X177" s="118">
        <v>0</v>
      </c>
      <c r="Y177" s="118">
        <v>0</v>
      </c>
      <c r="Z177" s="118">
        <v>0</v>
      </c>
      <c r="AA177" s="118">
        <v>0</v>
      </c>
      <c r="AB177" s="118">
        <v>0</v>
      </c>
      <c r="AC177" s="118">
        <v>0</v>
      </c>
      <c r="AD177" s="21"/>
      <c r="AE177" s="118">
        <v>0</v>
      </c>
      <c r="AF177" s="118">
        <v>0</v>
      </c>
      <c r="AG177" s="118">
        <v>0</v>
      </c>
      <c r="AH177" s="118">
        <v>0</v>
      </c>
      <c r="AI177" s="118">
        <v>0</v>
      </c>
      <c r="AJ177" s="118">
        <v>0</v>
      </c>
      <c r="AK177" s="118">
        <v>0</v>
      </c>
      <c r="AL177" s="118">
        <v>0</v>
      </c>
      <c r="AM177" s="118">
        <v>0</v>
      </c>
      <c r="AN177" s="118">
        <v>0</v>
      </c>
      <c r="AO177" s="118">
        <v>0</v>
      </c>
      <c r="AP177" s="118">
        <v>0</v>
      </c>
      <c r="AQ177" s="118">
        <v>0</v>
      </c>
      <c r="AR177" s="21"/>
      <c r="AS177" s="118">
        <v>0</v>
      </c>
      <c r="AT177" s="118">
        <v>0</v>
      </c>
      <c r="AU177" s="118">
        <v>0</v>
      </c>
      <c r="AV177" s="118">
        <v>0</v>
      </c>
      <c r="AW177" s="118">
        <v>0</v>
      </c>
      <c r="AX177" s="118">
        <v>0</v>
      </c>
      <c r="AY177" s="118">
        <v>0</v>
      </c>
      <c r="AZ177" s="118">
        <v>0</v>
      </c>
      <c r="BA177" s="118">
        <v>0</v>
      </c>
      <c r="BB177" s="118">
        <v>0</v>
      </c>
      <c r="BC177" s="118">
        <v>0</v>
      </c>
      <c r="BD177" s="118">
        <v>0</v>
      </c>
      <c r="BE177" s="118">
        <v>0</v>
      </c>
      <c r="BF177" s="21"/>
      <c r="BG177" s="118">
        <v>0</v>
      </c>
      <c r="BH177" s="118">
        <v>0</v>
      </c>
      <c r="BI177" s="118">
        <v>0</v>
      </c>
      <c r="BJ177" s="118">
        <v>0</v>
      </c>
      <c r="BK177" s="118">
        <v>0</v>
      </c>
      <c r="BL177" s="118">
        <v>0</v>
      </c>
      <c r="BM177" s="118">
        <v>0</v>
      </c>
      <c r="BN177" s="118">
        <v>0</v>
      </c>
      <c r="BO177" s="118">
        <v>0</v>
      </c>
      <c r="BP177" s="118">
        <v>0</v>
      </c>
      <c r="BQ177" s="118">
        <v>0</v>
      </c>
      <c r="BR177" s="118">
        <v>0</v>
      </c>
      <c r="BS177" s="118">
        <v>0</v>
      </c>
      <c r="BT177" s="21"/>
      <c r="BU177" s="118">
        <v>0</v>
      </c>
      <c r="BV177" s="118">
        <v>0</v>
      </c>
      <c r="BW177" s="118">
        <v>0</v>
      </c>
      <c r="BX177" s="118">
        <v>0</v>
      </c>
      <c r="BY177" s="118">
        <v>0</v>
      </c>
      <c r="BZ177" s="118">
        <v>0</v>
      </c>
      <c r="CA177" s="118">
        <v>0</v>
      </c>
      <c r="CB177" s="118">
        <v>0</v>
      </c>
      <c r="CC177" s="118">
        <v>0</v>
      </c>
      <c r="CD177" s="118">
        <v>0</v>
      </c>
      <c r="CE177" s="118">
        <v>0</v>
      </c>
      <c r="CF177" s="118">
        <v>0</v>
      </c>
      <c r="CG177" s="118">
        <v>0</v>
      </c>
      <c r="CH177" s="21"/>
    </row>
    <row r="178" spans="1:86" ht="12.25" hidden="1" customHeight="1" outlineLevel="1">
      <c r="A178" s="26">
        <v>163</v>
      </c>
      <c r="B178" s="1" t="s">
        <v>283</v>
      </c>
      <c r="C178" s="118">
        <v>0</v>
      </c>
      <c r="D178" s="118">
        <v>0</v>
      </c>
      <c r="E178" s="118">
        <v>0</v>
      </c>
      <c r="F178" s="118">
        <v>0</v>
      </c>
      <c r="G178" s="118">
        <v>0</v>
      </c>
      <c r="H178" s="118">
        <v>0</v>
      </c>
      <c r="I178" s="118">
        <v>0</v>
      </c>
      <c r="J178" s="118">
        <v>0</v>
      </c>
      <c r="K178" s="118">
        <v>0</v>
      </c>
      <c r="L178" s="118">
        <v>0</v>
      </c>
      <c r="M178" s="118">
        <v>0</v>
      </c>
      <c r="N178" s="118">
        <v>0</v>
      </c>
      <c r="O178" s="118">
        <v>0</v>
      </c>
      <c r="P178" s="21"/>
      <c r="Q178" s="118">
        <v>0</v>
      </c>
      <c r="R178" s="118">
        <v>0</v>
      </c>
      <c r="S178" s="118">
        <v>0</v>
      </c>
      <c r="T178" s="118">
        <v>0</v>
      </c>
      <c r="U178" s="118">
        <v>0</v>
      </c>
      <c r="V178" s="118">
        <v>0</v>
      </c>
      <c r="W178" s="118">
        <v>0</v>
      </c>
      <c r="X178" s="118">
        <v>0</v>
      </c>
      <c r="Y178" s="118">
        <v>0</v>
      </c>
      <c r="Z178" s="118">
        <v>0</v>
      </c>
      <c r="AA178" s="118">
        <v>0</v>
      </c>
      <c r="AB178" s="118">
        <v>0</v>
      </c>
      <c r="AC178" s="118">
        <v>0</v>
      </c>
      <c r="AD178" s="21"/>
      <c r="AE178" s="118">
        <v>0</v>
      </c>
      <c r="AF178" s="118">
        <v>0</v>
      </c>
      <c r="AG178" s="118">
        <v>0</v>
      </c>
      <c r="AH178" s="118">
        <v>0</v>
      </c>
      <c r="AI178" s="118">
        <v>0</v>
      </c>
      <c r="AJ178" s="118">
        <v>0</v>
      </c>
      <c r="AK178" s="118">
        <v>0</v>
      </c>
      <c r="AL178" s="118">
        <v>0</v>
      </c>
      <c r="AM178" s="118">
        <v>0</v>
      </c>
      <c r="AN178" s="118">
        <v>0</v>
      </c>
      <c r="AO178" s="118">
        <v>0</v>
      </c>
      <c r="AP178" s="118">
        <v>0</v>
      </c>
      <c r="AQ178" s="118">
        <v>0</v>
      </c>
      <c r="AR178" s="21"/>
      <c r="AS178" s="118">
        <v>0</v>
      </c>
      <c r="AT178" s="118">
        <v>0</v>
      </c>
      <c r="AU178" s="118">
        <v>0</v>
      </c>
      <c r="AV178" s="118">
        <v>0</v>
      </c>
      <c r="AW178" s="118">
        <v>0</v>
      </c>
      <c r="AX178" s="118">
        <v>0</v>
      </c>
      <c r="AY178" s="118">
        <v>0</v>
      </c>
      <c r="AZ178" s="118">
        <v>0</v>
      </c>
      <c r="BA178" s="118">
        <v>0</v>
      </c>
      <c r="BB178" s="118">
        <v>0</v>
      </c>
      <c r="BC178" s="118">
        <v>0</v>
      </c>
      <c r="BD178" s="118">
        <v>0</v>
      </c>
      <c r="BE178" s="118">
        <v>0</v>
      </c>
      <c r="BF178" s="21"/>
      <c r="BG178" s="118">
        <v>0</v>
      </c>
      <c r="BH178" s="118">
        <v>0</v>
      </c>
      <c r="BI178" s="118">
        <v>0</v>
      </c>
      <c r="BJ178" s="118">
        <v>0</v>
      </c>
      <c r="BK178" s="118">
        <v>0</v>
      </c>
      <c r="BL178" s="118">
        <v>0</v>
      </c>
      <c r="BM178" s="118">
        <v>0</v>
      </c>
      <c r="BN178" s="118">
        <v>0</v>
      </c>
      <c r="BO178" s="118">
        <v>0</v>
      </c>
      <c r="BP178" s="118">
        <v>0</v>
      </c>
      <c r="BQ178" s="118">
        <v>0</v>
      </c>
      <c r="BR178" s="118">
        <v>0</v>
      </c>
      <c r="BS178" s="118">
        <v>0</v>
      </c>
      <c r="BT178" s="21"/>
      <c r="BU178" s="118">
        <v>0</v>
      </c>
      <c r="BV178" s="118">
        <v>0</v>
      </c>
      <c r="BW178" s="118">
        <v>0</v>
      </c>
      <c r="BX178" s="118">
        <v>0</v>
      </c>
      <c r="BY178" s="118">
        <v>0</v>
      </c>
      <c r="BZ178" s="118">
        <v>0</v>
      </c>
      <c r="CA178" s="118">
        <v>0</v>
      </c>
      <c r="CB178" s="118">
        <v>0</v>
      </c>
      <c r="CC178" s="118">
        <v>0</v>
      </c>
      <c r="CD178" s="118">
        <v>0</v>
      </c>
      <c r="CE178" s="118">
        <v>0</v>
      </c>
      <c r="CF178" s="118">
        <v>0</v>
      </c>
      <c r="CG178" s="118">
        <v>0</v>
      </c>
      <c r="CH178" s="21"/>
    </row>
    <row r="179" spans="1:86" ht="12.25" hidden="1" customHeight="1" outlineLevel="1">
      <c r="A179" s="26">
        <v>164</v>
      </c>
      <c r="B179" s="1" t="s">
        <v>284</v>
      </c>
      <c r="C179" s="118">
        <v>0</v>
      </c>
      <c r="D179" s="118">
        <v>0</v>
      </c>
      <c r="E179" s="118">
        <v>0</v>
      </c>
      <c r="F179" s="118">
        <v>0</v>
      </c>
      <c r="G179" s="118">
        <v>0</v>
      </c>
      <c r="H179" s="118">
        <v>0</v>
      </c>
      <c r="I179" s="118">
        <v>0</v>
      </c>
      <c r="J179" s="118">
        <v>0</v>
      </c>
      <c r="K179" s="118">
        <v>0</v>
      </c>
      <c r="L179" s="118">
        <v>0</v>
      </c>
      <c r="M179" s="118">
        <v>0</v>
      </c>
      <c r="N179" s="118">
        <v>0</v>
      </c>
      <c r="O179" s="118">
        <v>0</v>
      </c>
      <c r="P179" s="21"/>
      <c r="Q179" s="118">
        <v>0</v>
      </c>
      <c r="R179" s="118">
        <v>0</v>
      </c>
      <c r="S179" s="118">
        <v>0</v>
      </c>
      <c r="T179" s="118">
        <v>0</v>
      </c>
      <c r="U179" s="118">
        <v>0</v>
      </c>
      <c r="V179" s="118">
        <v>0</v>
      </c>
      <c r="W179" s="118">
        <v>0</v>
      </c>
      <c r="X179" s="118">
        <v>0</v>
      </c>
      <c r="Y179" s="118">
        <v>0</v>
      </c>
      <c r="Z179" s="118">
        <v>0</v>
      </c>
      <c r="AA179" s="118">
        <v>0</v>
      </c>
      <c r="AB179" s="118">
        <v>0</v>
      </c>
      <c r="AC179" s="118">
        <v>0</v>
      </c>
      <c r="AD179" s="21"/>
      <c r="AE179" s="118">
        <v>0</v>
      </c>
      <c r="AF179" s="118">
        <v>0</v>
      </c>
      <c r="AG179" s="118">
        <v>0</v>
      </c>
      <c r="AH179" s="118">
        <v>0</v>
      </c>
      <c r="AI179" s="118">
        <v>0</v>
      </c>
      <c r="AJ179" s="118">
        <v>0</v>
      </c>
      <c r="AK179" s="118">
        <v>0</v>
      </c>
      <c r="AL179" s="118">
        <v>0</v>
      </c>
      <c r="AM179" s="118">
        <v>0</v>
      </c>
      <c r="AN179" s="118">
        <v>0</v>
      </c>
      <c r="AO179" s="118">
        <v>0</v>
      </c>
      <c r="AP179" s="118">
        <v>0</v>
      </c>
      <c r="AQ179" s="118">
        <v>0</v>
      </c>
      <c r="AR179" s="21"/>
      <c r="AS179" s="118">
        <v>0</v>
      </c>
      <c r="AT179" s="118">
        <v>0</v>
      </c>
      <c r="AU179" s="118">
        <v>0</v>
      </c>
      <c r="AV179" s="118">
        <v>0</v>
      </c>
      <c r="AW179" s="118">
        <v>0</v>
      </c>
      <c r="AX179" s="118">
        <v>0</v>
      </c>
      <c r="AY179" s="118">
        <v>0</v>
      </c>
      <c r="AZ179" s="118">
        <v>0</v>
      </c>
      <c r="BA179" s="118">
        <v>0</v>
      </c>
      <c r="BB179" s="118">
        <v>0</v>
      </c>
      <c r="BC179" s="118">
        <v>0</v>
      </c>
      <c r="BD179" s="118">
        <v>0</v>
      </c>
      <c r="BE179" s="118">
        <v>0</v>
      </c>
      <c r="BF179" s="21"/>
      <c r="BG179" s="118">
        <v>0</v>
      </c>
      <c r="BH179" s="118">
        <v>0</v>
      </c>
      <c r="BI179" s="118">
        <v>0</v>
      </c>
      <c r="BJ179" s="118">
        <v>0</v>
      </c>
      <c r="BK179" s="118">
        <v>0</v>
      </c>
      <c r="BL179" s="118">
        <v>0</v>
      </c>
      <c r="BM179" s="118">
        <v>0</v>
      </c>
      <c r="BN179" s="118">
        <v>0</v>
      </c>
      <c r="BO179" s="118">
        <v>0</v>
      </c>
      <c r="BP179" s="118">
        <v>0</v>
      </c>
      <c r="BQ179" s="118">
        <v>0</v>
      </c>
      <c r="BR179" s="118">
        <v>0</v>
      </c>
      <c r="BS179" s="118">
        <v>0</v>
      </c>
      <c r="BT179" s="21"/>
      <c r="BU179" s="118">
        <v>0</v>
      </c>
      <c r="BV179" s="118">
        <v>0</v>
      </c>
      <c r="BW179" s="118">
        <v>0</v>
      </c>
      <c r="BX179" s="118">
        <v>0</v>
      </c>
      <c r="BY179" s="118">
        <v>0</v>
      </c>
      <c r="BZ179" s="118">
        <v>0</v>
      </c>
      <c r="CA179" s="118">
        <v>0</v>
      </c>
      <c r="CB179" s="118">
        <v>0</v>
      </c>
      <c r="CC179" s="118">
        <v>0</v>
      </c>
      <c r="CD179" s="118">
        <v>0</v>
      </c>
      <c r="CE179" s="118">
        <v>0</v>
      </c>
      <c r="CF179" s="118">
        <v>0</v>
      </c>
      <c r="CG179" s="118">
        <v>0</v>
      </c>
      <c r="CH179" s="21"/>
    </row>
    <row r="180" spans="1:86" ht="12.25" hidden="1" customHeight="1" outlineLevel="1">
      <c r="A180" s="26">
        <v>165</v>
      </c>
      <c r="B180" s="1" t="s">
        <v>285</v>
      </c>
      <c r="C180" s="118">
        <v>0</v>
      </c>
      <c r="D180" s="118">
        <v>0</v>
      </c>
      <c r="E180" s="118">
        <v>0</v>
      </c>
      <c r="F180" s="118">
        <v>0</v>
      </c>
      <c r="G180" s="118">
        <v>0</v>
      </c>
      <c r="H180" s="118">
        <v>0</v>
      </c>
      <c r="I180" s="118">
        <v>0</v>
      </c>
      <c r="J180" s="118">
        <v>0</v>
      </c>
      <c r="K180" s="118">
        <v>0</v>
      </c>
      <c r="L180" s="118">
        <v>0</v>
      </c>
      <c r="M180" s="118">
        <v>0</v>
      </c>
      <c r="N180" s="118">
        <v>0</v>
      </c>
      <c r="O180" s="118">
        <v>0</v>
      </c>
      <c r="P180" s="21"/>
      <c r="Q180" s="118">
        <v>0</v>
      </c>
      <c r="R180" s="118">
        <v>0</v>
      </c>
      <c r="S180" s="118">
        <v>0</v>
      </c>
      <c r="T180" s="118">
        <v>0</v>
      </c>
      <c r="U180" s="118">
        <v>0</v>
      </c>
      <c r="V180" s="118">
        <v>0</v>
      </c>
      <c r="W180" s="118">
        <v>0</v>
      </c>
      <c r="X180" s="118">
        <v>0</v>
      </c>
      <c r="Y180" s="118">
        <v>0</v>
      </c>
      <c r="Z180" s="118">
        <v>0</v>
      </c>
      <c r="AA180" s="118">
        <v>0</v>
      </c>
      <c r="AB180" s="118">
        <v>0</v>
      </c>
      <c r="AC180" s="118">
        <v>0</v>
      </c>
      <c r="AD180" s="21"/>
      <c r="AE180" s="118">
        <v>0</v>
      </c>
      <c r="AF180" s="118">
        <v>0</v>
      </c>
      <c r="AG180" s="118">
        <v>0</v>
      </c>
      <c r="AH180" s="118">
        <v>0</v>
      </c>
      <c r="AI180" s="118">
        <v>0</v>
      </c>
      <c r="AJ180" s="118">
        <v>0</v>
      </c>
      <c r="AK180" s="118">
        <v>0</v>
      </c>
      <c r="AL180" s="118">
        <v>0</v>
      </c>
      <c r="AM180" s="118">
        <v>0</v>
      </c>
      <c r="AN180" s="118">
        <v>0</v>
      </c>
      <c r="AO180" s="118">
        <v>0</v>
      </c>
      <c r="AP180" s="118">
        <v>0</v>
      </c>
      <c r="AQ180" s="118">
        <v>0</v>
      </c>
      <c r="AR180" s="21"/>
      <c r="AS180" s="118">
        <v>0</v>
      </c>
      <c r="AT180" s="118">
        <v>0</v>
      </c>
      <c r="AU180" s="118">
        <v>0</v>
      </c>
      <c r="AV180" s="118">
        <v>0</v>
      </c>
      <c r="AW180" s="118">
        <v>0</v>
      </c>
      <c r="AX180" s="118">
        <v>0</v>
      </c>
      <c r="AY180" s="118">
        <v>0</v>
      </c>
      <c r="AZ180" s="118">
        <v>0</v>
      </c>
      <c r="BA180" s="118">
        <v>0</v>
      </c>
      <c r="BB180" s="118">
        <v>0</v>
      </c>
      <c r="BC180" s="118">
        <v>0</v>
      </c>
      <c r="BD180" s="118">
        <v>0</v>
      </c>
      <c r="BE180" s="118">
        <v>0</v>
      </c>
      <c r="BF180" s="21"/>
      <c r="BG180" s="118">
        <v>0</v>
      </c>
      <c r="BH180" s="118">
        <v>0</v>
      </c>
      <c r="BI180" s="118">
        <v>0</v>
      </c>
      <c r="BJ180" s="118">
        <v>0</v>
      </c>
      <c r="BK180" s="118">
        <v>0</v>
      </c>
      <c r="BL180" s="118">
        <v>0</v>
      </c>
      <c r="BM180" s="118">
        <v>0</v>
      </c>
      <c r="BN180" s="118">
        <v>0</v>
      </c>
      <c r="BO180" s="118">
        <v>0</v>
      </c>
      <c r="BP180" s="118">
        <v>0</v>
      </c>
      <c r="BQ180" s="118">
        <v>0</v>
      </c>
      <c r="BR180" s="118">
        <v>0</v>
      </c>
      <c r="BS180" s="118">
        <v>0</v>
      </c>
      <c r="BT180" s="21"/>
      <c r="BU180" s="118">
        <v>0</v>
      </c>
      <c r="BV180" s="118">
        <v>0</v>
      </c>
      <c r="BW180" s="118">
        <v>0</v>
      </c>
      <c r="BX180" s="118">
        <v>0</v>
      </c>
      <c r="BY180" s="118">
        <v>0</v>
      </c>
      <c r="BZ180" s="118">
        <v>0</v>
      </c>
      <c r="CA180" s="118">
        <v>0</v>
      </c>
      <c r="CB180" s="118">
        <v>0</v>
      </c>
      <c r="CC180" s="118">
        <v>0</v>
      </c>
      <c r="CD180" s="118">
        <v>0</v>
      </c>
      <c r="CE180" s="118">
        <v>0</v>
      </c>
      <c r="CF180" s="118">
        <v>0</v>
      </c>
      <c r="CG180" s="118">
        <v>0</v>
      </c>
      <c r="CH180" s="21"/>
    </row>
    <row r="181" spans="1:86" ht="12.25" hidden="1" customHeight="1" outlineLevel="1">
      <c r="A181" s="26">
        <v>166</v>
      </c>
      <c r="B181" s="1" t="s">
        <v>286</v>
      </c>
      <c r="C181" s="118">
        <v>0</v>
      </c>
      <c r="D181" s="118">
        <v>0</v>
      </c>
      <c r="E181" s="118">
        <v>0</v>
      </c>
      <c r="F181" s="118">
        <v>0</v>
      </c>
      <c r="G181" s="118">
        <v>0</v>
      </c>
      <c r="H181" s="118">
        <v>0</v>
      </c>
      <c r="I181" s="118">
        <v>0</v>
      </c>
      <c r="J181" s="118">
        <v>0</v>
      </c>
      <c r="K181" s="118">
        <v>0</v>
      </c>
      <c r="L181" s="118">
        <v>0</v>
      </c>
      <c r="M181" s="118">
        <v>0</v>
      </c>
      <c r="N181" s="118">
        <v>0</v>
      </c>
      <c r="O181" s="118">
        <v>0</v>
      </c>
      <c r="P181" s="21"/>
      <c r="Q181" s="118">
        <v>0</v>
      </c>
      <c r="R181" s="118">
        <v>0</v>
      </c>
      <c r="S181" s="118">
        <v>0</v>
      </c>
      <c r="T181" s="118">
        <v>0</v>
      </c>
      <c r="U181" s="118">
        <v>0</v>
      </c>
      <c r="V181" s="118">
        <v>0</v>
      </c>
      <c r="W181" s="118">
        <v>0</v>
      </c>
      <c r="X181" s="118">
        <v>0</v>
      </c>
      <c r="Y181" s="118">
        <v>0</v>
      </c>
      <c r="Z181" s="118">
        <v>0</v>
      </c>
      <c r="AA181" s="118">
        <v>0</v>
      </c>
      <c r="AB181" s="118">
        <v>0</v>
      </c>
      <c r="AC181" s="118">
        <v>0</v>
      </c>
      <c r="AD181" s="21"/>
      <c r="AE181" s="118">
        <v>0</v>
      </c>
      <c r="AF181" s="118">
        <v>0</v>
      </c>
      <c r="AG181" s="118">
        <v>0</v>
      </c>
      <c r="AH181" s="118">
        <v>0</v>
      </c>
      <c r="AI181" s="118">
        <v>0</v>
      </c>
      <c r="AJ181" s="118">
        <v>0</v>
      </c>
      <c r="AK181" s="118">
        <v>0</v>
      </c>
      <c r="AL181" s="118">
        <v>0</v>
      </c>
      <c r="AM181" s="118">
        <v>0</v>
      </c>
      <c r="AN181" s="118">
        <v>0</v>
      </c>
      <c r="AO181" s="118">
        <v>0</v>
      </c>
      <c r="AP181" s="118">
        <v>0</v>
      </c>
      <c r="AQ181" s="118">
        <v>0</v>
      </c>
      <c r="AR181" s="21"/>
      <c r="AS181" s="118">
        <v>0</v>
      </c>
      <c r="AT181" s="118">
        <v>0</v>
      </c>
      <c r="AU181" s="118">
        <v>0</v>
      </c>
      <c r="AV181" s="118">
        <v>0</v>
      </c>
      <c r="AW181" s="118">
        <v>0</v>
      </c>
      <c r="AX181" s="118">
        <v>0</v>
      </c>
      <c r="AY181" s="118">
        <v>0</v>
      </c>
      <c r="AZ181" s="118">
        <v>0</v>
      </c>
      <c r="BA181" s="118">
        <v>0</v>
      </c>
      <c r="BB181" s="118">
        <v>0</v>
      </c>
      <c r="BC181" s="118">
        <v>0</v>
      </c>
      <c r="BD181" s="118">
        <v>0</v>
      </c>
      <c r="BE181" s="118">
        <v>0</v>
      </c>
      <c r="BF181" s="21"/>
      <c r="BG181" s="118">
        <v>0</v>
      </c>
      <c r="BH181" s="118">
        <v>0</v>
      </c>
      <c r="BI181" s="118">
        <v>0</v>
      </c>
      <c r="BJ181" s="118">
        <v>0</v>
      </c>
      <c r="BK181" s="118">
        <v>0</v>
      </c>
      <c r="BL181" s="118">
        <v>0</v>
      </c>
      <c r="BM181" s="118">
        <v>0</v>
      </c>
      <c r="BN181" s="118">
        <v>0</v>
      </c>
      <c r="BO181" s="118">
        <v>0</v>
      </c>
      <c r="BP181" s="118">
        <v>0</v>
      </c>
      <c r="BQ181" s="118">
        <v>0</v>
      </c>
      <c r="BR181" s="118">
        <v>0</v>
      </c>
      <c r="BS181" s="118">
        <v>0</v>
      </c>
      <c r="BT181" s="21"/>
      <c r="BU181" s="118">
        <v>0</v>
      </c>
      <c r="BV181" s="118">
        <v>0</v>
      </c>
      <c r="BW181" s="118">
        <v>0</v>
      </c>
      <c r="BX181" s="118">
        <v>0</v>
      </c>
      <c r="BY181" s="118">
        <v>0</v>
      </c>
      <c r="BZ181" s="118">
        <v>0</v>
      </c>
      <c r="CA181" s="118">
        <v>0</v>
      </c>
      <c r="CB181" s="118">
        <v>0</v>
      </c>
      <c r="CC181" s="118">
        <v>0</v>
      </c>
      <c r="CD181" s="118">
        <v>0</v>
      </c>
      <c r="CE181" s="118">
        <v>0</v>
      </c>
      <c r="CF181" s="118">
        <v>0</v>
      </c>
      <c r="CG181" s="118">
        <v>0</v>
      </c>
      <c r="CH181" s="21"/>
    </row>
    <row r="182" spans="1:86" ht="12.25" hidden="1" customHeight="1" outlineLevel="1">
      <c r="A182" s="26">
        <v>167</v>
      </c>
      <c r="B182" s="1" t="s">
        <v>287</v>
      </c>
      <c r="C182" s="118">
        <v>0</v>
      </c>
      <c r="D182" s="118">
        <v>0</v>
      </c>
      <c r="E182" s="118">
        <v>0</v>
      </c>
      <c r="F182" s="118">
        <v>0</v>
      </c>
      <c r="G182" s="118">
        <v>0</v>
      </c>
      <c r="H182" s="118">
        <v>0</v>
      </c>
      <c r="I182" s="118">
        <v>0</v>
      </c>
      <c r="J182" s="118">
        <v>0</v>
      </c>
      <c r="K182" s="118">
        <v>0</v>
      </c>
      <c r="L182" s="118">
        <v>0</v>
      </c>
      <c r="M182" s="118">
        <v>0</v>
      </c>
      <c r="N182" s="118">
        <v>0</v>
      </c>
      <c r="O182" s="118">
        <v>0</v>
      </c>
      <c r="P182" s="21"/>
      <c r="Q182" s="118">
        <v>0</v>
      </c>
      <c r="R182" s="118">
        <v>0</v>
      </c>
      <c r="S182" s="118">
        <v>0</v>
      </c>
      <c r="T182" s="118">
        <v>0</v>
      </c>
      <c r="U182" s="118">
        <v>0</v>
      </c>
      <c r="V182" s="118">
        <v>0</v>
      </c>
      <c r="W182" s="118">
        <v>0</v>
      </c>
      <c r="X182" s="118">
        <v>0</v>
      </c>
      <c r="Y182" s="118">
        <v>0</v>
      </c>
      <c r="Z182" s="118">
        <v>0</v>
      </c>
      <c r="AA182" s="118">
        <v>0</v>
      </c>
      <c r="AB182" s="118">
        <v>0</v>
      </c>
      <c r="AC182" s="118">
        <v>0</v>
      </c>
      <c r="AD182" s="21"/>
      <c r="AE182" s="118">
        <v>0</v>
      </c>
      <c r="AF182" s="118">
        <v>0</v>
      </c>
      <c r="AG182" s="118">
        <v>0</v>
      </c>
      <c r="AH182" s="118">
        <v>0</v>
      </c>
      <c r="AI182" s="118">
        <v>0</v>
      </c>
      <c r="AJ182" s="118">
        <v>0</v>
      </c>
      <c r="AK182" s="118">
        <v>0</v>
      </c>
      <c r="AL182" s="118">
        <v>0</v>
      </c>
      <c r="AM182" s="118">
        <v>0</v>
      </c>
      <c r="AN182" s="118">
        <v>0</v>
      </c>
      <c r="AO182" s="118">
        <v>0</v>
      </c>
      <c r="AP182" s="118">
        <v>0</v>
      </c>
      <c r="AQ182" s="118">
        <v>0</v>
      </c>
      <c r="AR182" s="21"/>
      <c r="AS182" s="118">
        <v>0</v>
      </c>
      <c r="AT182" s="118">
        <v>0</v>
      </c>
      <c r="AU182" s="118">
        <v>0</v>
      </c>
      <c r="AV182" s="118">
        <v>0</v>
      </c>
      <c r="AW182" s="118">
        <v>0</v>
      </c>
      <c r="AX182" s="118">
        <v>0</v>
      </c>
      <c r="AY182" s="118">
        <v>0</v>
      </c>
      <c r="AZ182" s="118">
        <v>0</v>
      </c>
      <c r="BA182" s="118">
        <v>0</v>
      </c>
      <c r="BB182" s="118">
        <v>0</v>
      </c>
      <c r="BC182" s="118">
        <v>0</v>
      </c>
      <c r="BD182" s="118">
        <v>0</v>
      </c>
      <c r="BE182" s="118">
        <v>0</v>
      </c>
      <c r="BF182" s="21"/>
      <c r="BG182" s="118">
        <v>0</v>
      </c>
      <c r="BH182" s="118">
        <v>0</v>
      </c>
      <c r="BI182" s="118">
        <v>0</v>
      </c>
      <c r="BJ182" s="118">
        <v>0</v>
      </c>
      <c r="BK182" s="118">
        <v>0</v>
      </c>
      <c r="BL182" s="118">
        <v>0</v>
      </c>
      <c r="BM182" s="118">
        <v>0</v>
      </c>
      <c r="BN182" s="118">
        <v>0</v>
      </c>
      <c r="BO182" s="118">
        <v>0</v>
      </c>
      <c r="BP182" s="118">
        <v>0</v>
      </c>
      <c r="BQ182" s="118">
        <v>0</v>
      </c>
      <c r="BR182" s="118">
        <v>0</v>
      </c>
      <c r="BS182" s="118">
        <v>0</v>
      </c>
      <c r="BT182" s="21"/>
      <c r="BU182" s="118">
        <v>0</v>
      </c>
      <c r="BV182" s="118">
        <v>0</v>
      </c>
      <c r="BW182" s="118">
        <v>0</v>
      </c>
      <c r="BX182" s="118">
        <v>0</v>
      </c>
      <c r="BY182" s="118">
        <v>0</v>
      </c>
      <c r="BZ182" s="118">
        <v>0</v>
      </c>
      <c r="CA182" s="118">
        <v>0</v>
      </c>
      <c r="CB182" s="118">
        <v>0</v>
      </c>
      <c r="CC182" s="118">
        <v>0</v>
      </c>
      <c r="CD182" s="118">
        <v>0</v>
      </c>
      <c r="CE182" s="118">
        <v>0</v>
      </c>
      <c r="CF182" s="118">
        <v>0</v>
      </c>
      <c r="CG182" s="118">
        <v>0</v>
      </c>
      <c r="CH182" s="21"/>
    </row>
    <row r="183" spans="1:86" ht="12.25" hidden="1" customHeight="1" outlineLevel="1">
      <c r="A183" s="26">
        <v>199</v>
      </c>
      <c r="B183" s="1" t="s">
        <v>288</v>
      </c>
      <c r="C183" s="118">
        <v>0</v>
      </c>
      <c r="D183" s="118">
        <v>0</v>
      </c>
      <c r="E183" s="118">
        <v>0</v>
      </c>
      <c r="F183" s="118">
        <v>0</v>
      </c>
      <c r="G183" s="118">
        <v>0</v>
      </c>
      <c r="H183" s="118">
        <v>0</v>
      </c>
      <c r="I183" s="118">
        <v>0</v>
      </c>
      <c r="J183" s="118">
        <v>0</v>
      </c>
      <c r="K183" s="118">
        <v>0</v>
      </c>
      <c r="L183" s="118">
        <v>0</v>
      </c>
      <c r="M183" s="118">
        <v>0</v>
      </c>
      <c r="N183" s="118">
        <v>0</v>
      </c>
      <c r="O183" s="118">
        <v>0</v>
      </c>
      <c r="P183" s="21"/>
      <c r="Q183" s="118">
        <v>0</v>
      </c>
      <c r="R183" s="118">
        <v>0</v>
      </c>
      <c r="S183" s="118">
        <v>0</v>
      </c>
      <c r="T183" s="118">
        <v>0</v>
      </c>
      <c r="U183" s="118">
        <v>0</v>
      </c>
      <c r="V183" s="118">
        <v>0</v>
      </c>
      <c r="W183" s="118">
        <v>0</v>
      </c>
      <c r="X183" s="118">
        <v>0</v>
      </c>
      <c r="Y183" s="118">
        <v>0</v>
      </c>
      <c r="Z183" s="118">
        <v>0</v>
      </c>
      <c r="AA183" s="118">
        <v>0</v>
      </c>
      <c r="AB183" s="118">
        <v>0</v>
      </c>
      <c r="AC183" s="118">
        <v>0</v>
      </c>
      <c r="AD183" s="21"/>
      <c r="AE183" s="118">
        <v>0</v>
      </c>
      <c r="AF183" s="118">
        <v>0</v>
      </c>
      <c r="AG183" s="118">
        <v>0</v>
      </c>
      <c r="AH183" s="118">
        <v>0</v>
      </c>
      <c r="AI183" s="118">
        <v>0</v>
      </c>
      <c r="AJ183" s="118">
        <v>0</v>
      </c>
      <c r="AK183" s="118">
        <v>0</v>
      </c>
      <c r="AL183" s="118">
        <v>0</v>
      </c>
      <c r="AM183" s="118">
        <v>0</v>
      </c>
      <c r="AN183" s="118">
        <v>0</v>
      </c>
      <c r="AO183" s="118">
        <v>0</v>
      </c>
      <c r="AP183" s="118">
        <v>0</v>
      </c>
      <c r="AQ183" s="118">
        <v>0</v>
      </c>
      <c r="AR183" s="21"/>
      <c r="AS183" s="118">
        <v>0</v>
      </c>
      <c r="AT183" s="118">
        <v>0</v>
      </c>
      <c r="AU183" s="118">
        <v>0</v>
      </c>
      <c r="AV183" s="118">
        <v>0</v>
      </c>
      <c r="AW183" s="118">
        <v>0</v>
      </c>
      <c r="AX183" s="118">
        <v>0</v>
      </c>
      <c r="AY183" s="118">
        <v>0</v>
      </c>
      <c r="AZ183" s="118">
        <v>0</v>
      </c>
      <c r="BA183" s="118">
        <v>0</v>
      </c>
      <c r="BB183" s="118">
        <v>0</v>
      </c>
      <c r="BC183" s="118">
        <v>0</v>
      </c>
      <c r="BD183" s="118">
        <v>0</v>
      </c>
      <c r="BE183" s="118">
        <v>0</v>
      </c>
      <c r="BF183" s="21"/>
      <c r="BG183" s="118">
        <v>0</v>
      </c>
      <c r="BH183" s="118">
        <v>0</v>
      </c>
      <c r="BI183" s="118">
        <v>0</v>
      </c>
      <c r="BJ183" s="118">
        <v>0</v>
      </c>
      <c r="BK183" s="118">
        <v>0</v>
      </c>
      <c r="BL183" s="118">
        <v>0</v>
      </c>
      <c r="BM183" s="118">
        <v>0</v>
      </c>
      <c r="BN183" s="118">
        <v>0</v>
      </c>
      <c r="BO183" s="118">
        <v>0</v>
      </c>
      <c r="BP183" s="118">
        <v>0</v>
      </c>
      <c r="BQ183" s="118">
        <v>0</v>
      </c>
      <c r="BR183" s="118">
        <v>0</v>
      </c>
      <c r="BS183" s="118">
        <v>0</v>
      </c>
      <c r="BT183" s="21"/>
      <c r="BU183" s="118">
        <v>0</v>
      </c>
      <c r="BV183" s="118">
        <v>0</v>
      </c>
      <c r="BW183" s="118">
        <v>0</v>
      </c>
      <c r="BX183" s="118">
        <v>0</v>
      </c>
      <c r="BY183" s="118">
        <v>0</v>
      </c>
      <c r="BZ183" s="118">
        <v>0</v>
      </c>
      <c r="CA183" s="118">
        <v>0</v>
      </c>
      <c r="CB183" s="118">
        <v>0</v>
      </c>
      <c r="CC183" s="118">
        <v>0</v>
      </c>
      <c r="CD183" s="118">
        <v>0</v>
      </c>
      <c r="CE183" s="118">
        <v>0</v>
      </c>
      <c r="CF183" s="118">
        <v>0</v>
      </c>
      <c r="CG183" s="118">
        <v>0</v>
      </c>
      <c r="CH183" s="21"/>
    </row>
    <row r="184" spans="1:86" ht="12.25" hidden="1" customHeight="1" outlineLevel="1">
      <c r="A184" s="26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22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22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22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22"/>
      <c r="BG184" s="118"/>
      <c r="BH184" s="118"/>
      <c r="BI184" s="118"/>
      <c r="BJ184" s="118"/>
      <c r="BK184" s="118"/>
      <c r="BL184" s="118"/>
      <c r="BM184" s="118"/>
      <c r="BN184" s="118"/>
      <c r="BO184" s="118"/>
      <c r="BP184" s="118"/>
      <c r="BQ184" s="118"/>
      <c r="BR184" s="118"/>
      <c r="BS184" s="118"/>
      <c r="BT184" s="122"/>
      <c r="BU184" s="118"/>
      <c r="BV184" s="118"/>
      <c r="BW184" s="118"/>
      <c r="BX184" s="118"/>
      <c r="BY184" s="118"/>
      <c r="BZ184" s="118"/>
      <c r="CA184" s="118"/>
      <c r="CB184" s="118"/>
      <c r="CC184" s="118"/>
      <c r="CD184" s="118"/>
      <c r="CE184" s="118"/>
      <c r="CF184" s="118"/>
      <c r="CG184" s="118"/>
      <c r="CH184" s="122"/>
    </row>
    <row r="185" spans="1:86" ht="12.25" customHeight="1" collapsed="1">
      <c r="A185" s="25"/>
      <c r="B185" s="1" t="s">
        <v>121</v>
      </c>
      <c r="C185" s="118">
        <f t="shared" ref="C185:O185" si="182">SUM(C127:C184)</f>
        <v>17500.02</v>
      </c>
      <c r="D185" s="118">
        <f t="shared" si="182"/>
        <v>17500.02</v>
      </c>
      <c r="E185" s="118">
        <f t="shared" si="182"/>
        <v>14166.68</v>
      </c>
      <c r="F185" s="118">
        <f t="shared" si="182"/>
        <v>14166.68</v>
      </c>
      <c r="G185" s="118">
        <f t="shared" si="182"/>
        <v>10000.01</v>
      </c>
      <c r="H185" s="118">
        <f t="shared" si="182"/>
        <v>11666.68</v>
      </c>
      <c r="I185" s="118">
        <f t="shared" si="182"/>
        <v>14583.34</v>
      </c>
      <c r="J185" s="118">
        <f t="shared" si="182"/>
        <v>17500</v>
      </c>
      <c r="K185" s="118">
        <f t="shared" si="182"/>
        <v>24475.70978494619</v>
      </c>
      <c r="L185" s="118">
        <f t="shared" si="182"/>
        <v>17500</v>
      </c>
      <c r="M185" s="118">
        <f t="shared" si="182"/>
        <v>17500</v>
      </c>
      <c r="N185" s="118">
        <f t="shared" si="182"/>
        <v>17500</v>
      </c>
      <c r="O185" s="118">
        <f t="shared" si="182"/>
        <v>194059.13978494628</v>
      </c>
      <c r="P185" s="122">
        <f>O185-SUM(C185:N185)</f>
        <v>0</v>
      </c>
      <c r="Q185" s="118">
        <f t="shared" ref="Q185:AC185" si="183">SUM(Q127:Q184)</f>
        <v>33750</v>
      </c>
      <c r="R185" s="118">
        <f t="shared" si="183"/>
        <v>50000</v>
      </c>
      <c r="S185" s="118">
        <f t="shared" si="183"/>
        <v>50000</v>
      </c>
      <c r="T185" s="118">
        <f t="shared" si="183"/>
        <v>50000</v>
      </c>
      <c r="U185" s="118">
        <f t="shared" si="183"/>
        <v>50000</v>
      </c>
      <c r="V185" s="118">
        <f t="shared" si="183"/>
        <v>65000</v>
      </c>
      <c r="W185" s="118">
        <f t="shared" si="183"/>
        <v>50000</v>
      </c>
      <c r="X185" s="118">
        <f t="shared" si="183"/>
        <v>50000</v>
      </c>
      <c r="Y185" s="118">
        <f t="shared" si="183"/>
        <v>50000</v>
      </c>
      <c r="Z185" s="118">
        <f t="shared" si="183"/>
        <v>50000</v>
      </c>
      <c r="AA185" s="118">
        <f t="shared" si="183"/>
        <v>50000</v>
      </c>
      <c r="AB185" s="118">
        <f t="shared" si="183"/>
        <v>65000</v>
      </c>
      <c r="AC185" s="118">
        <f t="shared" si="183"/>
        <v>630000</v>
      </c>
      <c r="AD185" s="122">
        <f>AC185-SUM(Q185:AB185)</f>
        <v>16250</v>
      </c>
      <c r="AE185" s="118">
        <f t="shared" ref="AE185:AQ185" si="184">SUM(AE127:AE184)</f>
        <v>50387.5</v>
      </c>
      <c r="AF185" s="118">
        <f t="shared" si="184"/>
        <v>82749.999999999956</v>
      </c>
      <c r="AG185" s="118">
        <f t="shared" si="184"/>
        <v>82749.999999999956</v>
      </c>
      <c r="AH185" s="118">
        <f t="shared" si="184"/>
        <v>82749.999999999956</v>
      </c>
      <c r="AI185" s="118">
        <f t="shared" si="184"/>
        <v>82749.999999999956</v>
      </c>
      <c r="AJ185" s="118">
        <f t="shared" si="184"/>
        <v>100249.99999999996</v>
      </c>
      <c r="AK185" s="118">
        <f t="shared" si="184"/>
        <v>82749.999999999956</v>
      </c>
      <c r="AL185" s="118">
        <f t="shared" si="184"/>
        <v>82749.999999999956</v>
      </c>
      <c r="AM185" s="118">
        <f t="shared" si="184"/>
        <v>82749.999999999956</v>
      </c>
      <c r="AN185" s="118">
        <f t="shared" si="184"/>
        <v>82749.999999999956</v>
      </c>
      <c r="AO185" s="118">
        <f t="shared" si="184"/>
        <v>82749.999999999956</v>
      </c>
      <c r="AP185" s="118">
        <f t="shared" si="184"/>
        <v>100249.99999999996</v>
      </c>
      <c r="AQ185" s="118">
        <f t="shared" si="184"/>
        <v>1028000</v>
      </c>
      <c r="AR185" s="122">
        <f>AQ185-SUM(AE185:AP185)</f>
        <v>32362.500000000349</v>
      </c>
      <c r="AS185" s="118">
        <f t="shared" ref="AS185:BE185" si="185">SUM(AS127:AS184)</f>
        <v>78232.458333333358</v>
      </c>
      <c r="AT185" s="118">
        <f t="shared" si="185"/>
        <v>131649.16666666663</v>
      </c>
      <c r="AU185" s="118">
        <f t="shared" si="185"/>
        <v>131649.16666666663</v>
      </c>
      <c r="AV185" s="118">
        <f t="shared" si="185"/>
        <v>131649.16666666663</v>
      </c>
      <c r="AW185" s="118">
        <f t="shared" si="185"/>
        <v>131649.16666666663</v>
      </c>
      <c r="AX185" s="118">
        <f t="shared" si="185"/>
        <v>151649.16666666663</v>
      </c>
      <c r="AY185" s="118">
        <f t="shared" si="185"/>
        <v>131649.16666666663</v>
      </c>
      <c r="AZ185" s="118">
        <f t="shared" si="185"/>
        <v>131649.16666666663</v>
      </c>
      <c r="BA185" s="118">
        <f t="shared" si="185"/>
        <v>131649.16666666663</v>
      </c>
      <c r="BB185" s="118">
        <f t="shared" si="185"/>
        <v>131649.16666666663</v>
      </c>
      <c r="BC185" s="118">
        <f t="shared" si="185"/>
        <v>131649.16666666663</v>
      </c>
      <c r="BD185" s="118">
        <f t="shared" si="185"/>
        <v>151649.16666666663</v>
      </c>
      <c r="BE185" s="118">
        <f t="shared" si="185"/>
        <v>1619790</v>
      </c>
      <c r="BF185" s="122">
        <f>BE185-SUM(AS185:BD185)</f>
        <v>53416.708333333954</v>
      </c>
      <c r="BG185" s="118">
        <f t="shared" ref="BG185:BS185" si="186">SUM(BG127:BG184)</f>
        <v>100954.43208333336</v>
      </c>
      <c r="BH185" s="118">
        <f t="shared" si="186"/>
        <v>176348.64166666634</v>
      </c>
      <c r="BI185" s="118">
        <f t="shared" si="186"/>
        <v>176348.64166666634</v>
      </c>
      <c r="BJ185" s="118">
        <f t="shared" si="186"/>
        <v>176348.64166666634</v>
      </c>
      <c r="BK185" s="118">
        <f t="shared" si="186"/>
        <v>176348.64166666634</v>
      </c>
      <c r="BL185" s="118">
        <f t="shared" si="186"/>
        <v>198848.64166666634</v>
      </c>
      <c r="BM185" s="118">
        <f t="shared" si="186"/>
        <v>176348.64166666634</v>
      </c>
      <c r="BN185" s="118">
        <f t="shared" si="186"/>
        <v>176348.64166666634</v>
      </c>
      <c r="BO185" s="118">
        <f t="shared" si="186"/>
        <v>176348.64166666634</v>
      </c>
      <c r="BP185" s="118">
        <f t="shared" si="186"/>
        <v>176348.64166666634</v>
      </c>
      <c r="BQ185" s="118">
        <f t="shared" si="186"/>
        <v>176348.64166666634</v>
      </c>
      <c r="BR185" s="118">
        <f t="shared" si="186"/>
        <v>198848.64166666634</v>
      </c>
      <c r="BS185" s="118">
        <f t="shared" si="186"/>
        <v>2161183.7000000002</v>
      </c>
      <c r="BT185" s="122">
        <f>BS185-SUM(BG185:BR185)</f>
        <v>75394.209583336953</v>
      </c>
      <c r="BU185" s="118">
        <f t="shared" ref="BU185:CG185" si="187">SUM(BU127:BU184)</f>
        <v>116691.39837916673</v>
      </c>
      <c r="BV185" s="118">
        <f t="shared" si="187"/>
        <v>207055.76758333298</v>
      </c>
      <c r="BW185" s="118">
        <f t="shared" si="187"/>
        <v>207055.76758333298</v>
      </c>
      <c r="BX185" s="118">
        <f t="shared" si="187"/>
        <v>207055.76758333298</v>
      </c>
      <c r="BY185" s="118">
        <f t="shared" si="187"/>
        <v>207055.76758333298</v>
      </c>
      <c r="BZ185" s="118">
        <f t="shared" si="187"/>
        <v>230230.76758333298</v>
      </c>
      <c r="CA185" s="118">
        <f t="shared" si="187"/>
        <v>207055.76758333298</v>
      </c>
      <c r="CB185" s="118">
        <f t="shared" si="187"/>
        <v>207055.76758333298</v>
      </c>
      <c r="CC185" s="118">
        <f t="shared" si="187"/>
        <v>207055.76758333298</v>
      </c>
      <c r="CD185" s="118">
        <f t="shared" si="187"/>
        <v>207055.76758333298</v>
      </c>
      <c r="CE185" s="118">
        <f t="shared" si="187"/>
        <v>207055.76758333298</v>
      </c>
      <c r="CF185" s="118">
        <f t="shared" si="187"/>
        <v>230230.76758333298</v>
      </c>
      <c r="CG185" s="118">
        <f t="shared" si="187"/>
        <v>2531019.2110000001</v>
      </c>
      <c r="CH185" s="122">
        <f>CG185-SUM(BU185:CF185)</f>
        <v>90364.369204170536</v>
      </c>
    </row>
    <row r="186" spans="1:86" ht="12.25" hidden="1" customHeight="1" outlineLevel="1">
      <c r="A186" s="25"/>
      <c r="B186" s="12" t="s">
        <v>25</v>
      </c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22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22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22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22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  <c r="BR186" s="118"/>
      <c r="BS186" s="118"/>
      <c r="BT186" s="122"/>
      <c r="BU186" s="118"/>
      <c r="BV186" s="118"/>
      <c r="BW186" s="118"/>
      <c r="BX186" s="118"/>
      <c r="BY186" s="118"/>
      <c r="BZ186" s="118"/>
      <c r="CA186" s="118"/>
      <c r="CB186" s="118"/>
      <c r="CC186" s="118"/>
      <c r="CD186" s="118"/>
      <c r="CE186" s="118"/>
      <c r="CF186" s="118"/>
      <c r="CG186" s="118"/>
      <c r="CH186" s="122"/>
    </row>
    <row r="187" spans="1:86" ht="12.25" hidden="1" customHeight="1" outlineLevel="1">
      <c r="A187" s="25" t="s">
        <v>112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22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22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22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22"/>
      <c r="BG187" s="118"/>
      <c r="BH187" s="118"/>
      <c r="BI187" s="118"/>
      <c r="BJ187" s="118"/>
      <c r="BK187" s="118"/>
      <c r="BL187" s="118"/>
      <c r="BM187" s="118"/>
      <c r="BN187" s="118"/>
      <c r="BO187" s="118"/>
      <c r="BP187" s="118"/>
      <c r="BQ187" s="118"/>
      <c r="BR187" s="118"/>
      <c r="BS187" s="118"/>
      <c r="BT187" s="122"/>
      <c r="BU187" s="118"/>
      <c r="BV187" s="118"/>
      <c r="BW187" s="118"/>
      <c r="BX187" s="118"/>
      <c r="BY187" s="118"/>
      <c r="BZ187" s="118"/>
      <c r="CA187" s="118"/>
      <c r="CB187" s="118"/>
      <c r="CC187" s="118"/>
      <c r="CD187" s="118"/>
      <c r="CE187" s="118"/>
      <c r="CF187" s="118"/>
      <c r="CG187" s="118"/>
      <c r="CH187" s="122"/>
    </row>
    <row r="188" spans="1:86" ht="12.25" hidden="1" customHeight="1" outlineLevel="1">
      <c r="A188" s="26" t="s">
        <v>25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22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22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22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22"/>
      <c r="BG188" s="118"/>
      <c r="BH188" s="118"/>
      <c r="BI188" s="118"/>
      <c r="BJ188" s="118"/>
      <c r="BK188" s="118"/>
      <c r="BL188" s="118"/>
      <c r="BM188" s="118"/>
      <c r="BN188" s="118"/>
      <c r="BO188" s="118"/>
      <c r="BP188" s="118"/>
      <c r="BQ188" s="118"/>
      <c r="BR188" s="118"/>
      <c r="BS188" s="118"/>
      <c r="BT188" s="122"/>
      <c r="BU188" s="118"/>
      <c r="BV188" s="118"/>
      <c r="BW188" s="118"/>
      <c r="BX188" s="118"/>
      <c r="BY188" s="118"/>
      <c r="BZ188" s="118"/>
      <c r="CA188" s="118"/>
      <c r="CB188" s="118"/>
      <c r="CC188" s="118"/>
      <c r="CD188" s="118"/>
      <c r="CE188" s="118"/>
      <c r="CF188" s="118"/>
      <c r="CG188" s="118"/>
      <c r="CH188" s="122"/>
    </row>
    <row r="189" spans="1:86" ht="12.25" hidden="1" customHeight="1" outlineLevel="1">
      <c r="A189" s="26">
        <v>210</v>
      </c>
      <c r="B189" s="1" t="s">
        <v>289</v>
      </c>
      <c r="C189" s="118">
        <v>-318.39999999999998</v>
      </c>
      <c r="D189" s="118">
        <v>2913.26</v>
      </c>
      <c r="E189" s="118">
        <v>1357.11</v>
      </c>
      <c r="F189" s="118">
        <v>1908.52</v>
      </c>
      <c r="G189" s="118">
        <v>-109.44</v>
      </c>
      <c r="H189" s="118">
        <v>1911.44</v>
      </c>
      <c r="I189" s="118">
        <v>-218.88</v>
      </c>
      <c r="J189" s="118">
        <v>-218.88</v>
      </c>
      <c r="K189" s="118">
        <v>693.8175</v>
      </c>
      <c r="L189" s="118">
        <v>693.8175</v>
      </c>
      <c r="M189" s="118">
        <v>693.8175</v>
      </c>
      <c r="N189" s="118">
        <v>693.8175</v>
      </c>
      <c r="O189" s="118">
        <v>10000</v>
      </c>
      <c r="P189" s="122"/>
      <c r="Q189" s="118">
        <v>3666.6666666666702</v>
      </c>
      <c r="R189" s="118">
        <v>3666.6666666666702</v>
      </c>
      <c r="S189" s="118">
        <v>3666.6666666666702</v>
      </c>
      <c r="T189" s="118">
        <v>3666.6666666666702</v>
      </c>
      <c r="U189" s="118">
        <v>3666.6666666666702</v>
      </c>
      <c r="V189" s="118">
        <v>3666.6666666666702</v>
      </c>
      <c r="W189" s="118">
        <v>3666.6666666666702</v>
      </c>
      <c r="X189" s="118">
        <v>3666.6666666666702</v>
      </c>
      <c r="Y189" s="118">
        <v>3666.6666666666702</v>
      </c>
      <c r="Z189" s="118">
        <v>3666.6666666666702</v>
      </c>
      <c r="AA189" s="118">
        <v>3666.6666666666702</v>
      </c>
      <c r="AB189" s="118">
        <v>3666.6666666666702</v>
      </c>
      <c r="AC189" s="118">
        <v>44000</v>
      </c>
      <c r="AD189" s="122"/>
      <c r="AE189" s="118">
        <v>6856.6666666666697</v>
      </c>
      <c r="AF189" s="118">
        <v>6856.6666666666697</v>
      </c>
      <c r="AG189" s="118">
        <v>6856.6666666666697</v>
      </c>
      <c r="AH189" s="118">
        <v>6856.6666666666697</v>
      </c>
      <c r="AI189" s="118">
        <v>6856.6666666666697</v>
      </c>
      <c r="AJ189" s="118">
        <v>6856.6666666666697</v>
      </c>
      <c r="AK189" s="118">
        <v>6856.6666666666697</v>
      </c>
      <c r="AL189" s="118">
        <v>6856.6666666666697</v>
      </c>
      <c r="AM189" s="118">
        <v>6856.6666666666697</v>
      </c>
      <c r="AN189" s="118">
        <v>6856.6666666666697</v>
      </c>
      <c r="AO189" s="118">
        <v>6856.6666666666697</v>
      </c>
      <c r="AP189" s="118">
        <v>6856.6666666666697</v>
      </c>
      <c r="AQ189" s="118">
        <v>82280</v>
      </c>
      <c r="AR189" s="122"/>
      <c r="AS189" s="118">
        <v>11979</v>
      </c>
      <c r="AT189" s="118">
        <v>11979</v>
      </c>
      <c r="AU189" s="118">
        <v>11979</v>
      </c>
      <c r="AV189" s="118">
        <v>11979</v>
      </c>
      <c r="AW189" s="118">
        <v>11979</v>
      </c>
      <c r="AX189" s="118">
        <v>11979</v>
      </c>
      <c r="AY189" s="118">
        <v>11979</v>
      </c>
      <c r="AZ189" s="118">
        <v>11979</v>
      </c>
      <c r="BA189" s="118">
        <v>11979</v>
      </c>
      <c r="BB189" s="118">
        <v>11979</v>
      </c>
      <c r="BC189" s="118">
        <v>11979</v>
      </c>
      <c r="BD189" s="118">
        <v>11979</v>
      </c>
      <c r="BE189" s="118">
        <v>143748</v>
      </c>
      <c r="BF189" s="122"/>
      <c r="BG189" s="118">
        <v>17081.166666666701</v>
      </c>
      <c r="BH189" s="118">
        <v>17081.166666666701</v>
      </c>
      <c r="BI189" s="118">
        <v>17081.166666666701</v>
      </c>
      <c r="BJ189" s="118">
        <v>17081.166666666701</v>
      </c>
      <c r="BK189" s="118">
        <v>17081.166666666701</v>
      </c>
      <c r="BL189" s="118">
        <v>17081.166666666701</v>
      </c>
      <c r="BM189" s="118">
        <v>17081.166666666701</v>
      </c>
      <c r="BN189" s="118">
        <v>17081.166666666701</v>
      </c>
      <c r="BO189" s="118">
        <v>17081.166666666701</v>
      </c>
      <c r="BP189" s="118">
        <v>17081.166666666701</v>
      </c>
      <c r="BQ189" s="118">
        <v>17081.166666666701</v>
      </c>
      <c r="BR189" s="118">
        <v>17081.166666666701</v>
      </c>
      <c r="BS189" s="118">
        <v>204974</v>
      </c>
      <c r="BT189" s="122"/>
      <c r="BU189" s="118">
        <v>21473.4666666667</v>
      </c>
      <c r="BV189" s="118">
        <v>21473.4666666667</v>
      </c>
      <c r="BW189" s="118">
        <v>21473.4666666667</v>
      </c>
      <c r="BX189" s="118">
        <v>21473.4666666667</v>
      </c>
      <c r="BY189" s="118">
        <v>21473.4666666667</v>
      </c>
      <c r="BZ189" s="118">
        <v>21473.4666666667</v>
      </c>
      <c r="CA189" s="118">
        <v>21473.4666666667</v>
      </c>
      <c r="CB189" s="118">
        <v>21473.4666666667</v>
      </c>
      <c r="CC189" s="118">
        <v>21473.4666666667</v>
      </c>
      <c r="CD189" s="118">
        <v>21473.4666666667</v>
      </c>
      <c r="CE189" s="118">
        <v>21473.4666666667</v>
      </c>
      <c r="CF189" s="118">
        <v>21473.4666666667</v>
      </c>
      <c r="CG189" s="118">
        <v>257681.6</v>
      </c>
      <c r="CH189" s="122"/>
    </row>
    <row r="190" spans="1:86" ht="12.25" hidden="1" customHeight="1" outlineLevel="1">
      <c r="A190" s="26">
        <v>220</v>
      </c>
      <c r="B190" s="1" t="s">
        <v>290</v>
      </c>
      <c r="C190" s="118">
        <v>1065.25</v>
      </c>
      <c r="D190" s="118">
        <v>1045.56</v>
      </c>
      <c r="E190" s="118">
        <v>852.42</v>
      </c>
      <c r="F190" s="118">
        <v>852.42</v>
      </c>
      <c r="G190" s="118">
        <v>613.21</v>
      </c>
      <c r="H190" s="118">
        <v>709.76</v>
      </c>
      <c r="I190" s="118">
        <v>890.59</v>
      </c>
      <c r="J190" s="118">
        <v>1071.42</v>
      </c>
      <c r="K190" s="118">
        <v>1676.03666666667</v>
      </c>
      <c r="L190" s="118">
        <v>1085</v>
      </c>
      <c r="M190" s="118">
        <v>1085</v>
      </c>
      <c r="N190" s="118">
        <v>1085</v>
      </c>
      <c r="O190" s="118">
        <v>12031.666666666701</v>
      </c>
      <c r="P190" s="122"/>
      <c r="Q190" s="118">
        <v>0</v>
      </c>
      <c r="R190" s="118">
        <v>0</v>
      </c>
      <c r="S190" s="118">
        <v>0</v>
      </c>
      <c r="T190" s="118">
        <v>0</v>
      </c>
      <c r="U190" s="118">
        <v>0</v>
      </c>
      <c r="V190" s="118">
        <v>0</v>
      </c>
      <c r="W190" s="118">
        <v>0</v>
      </c>
      <c r="X190" s="118">
        <v>0</v>
      </c>
      <c r="Y190" s="118">
        <v>0</v>
      </c>
      <c r="Z190" s="118">
        <v>0</v>
      </c>
      <c r="AA190" s="118">
        <v>0</v>
      </c>
      <c r="AB190" s="118">
        <v>0</v>
      </c>
      <c r="AC190" s="118">
        <v>0</v>
      </c>
      <c r="AD190" s="122"/>
      <c r="AE190" s="118">
        <v>0</v>
      </c>
      <c r="AF190" s="118">
        <v>0</v>
      </c>
      <c r="AG190" s="118">
        <v>0</v>
      </c>
      <c r="AH190" s="118">
        <v>0</v>
      </c>
      <c r="AI190" s="118">
        <v>0</v>
      </c>
      <c r="AJ190" s="118">
        <v>0</v>
      </c>
      <c r="AK190" s="118">
        <v>0</v>
      </c>
      <c r="AL190" s="118">
        <v>0</v>
      </c>
      <c r="AM190" s="118">
        <v>0</v>
      </c>
      <c r="AN190" s="118">
        <v>0</v>
      </c>
      <c r="AO190" s="118">
        <v>0</v>
      </c>
      <c r="AP190" s="118">
        <v>0</v>
      </c>
      <c r="AQ190" s="118">
        <v>0</v>
      </c>
      <c r="AR190" s="122"/>
      <c r="AS190" s="118">
        <v>0</v>
      </c>
      <c r="AT190" s="118">
        <v>0</v>
      </c>
      <c r="AU190" s="118">
        <v>0</v>
      </c>
      <c r="AV190" s="118">
        <v>0</v>
      </c>
      <c r="AW190" s="118">
        <v>0</v>
      </c>
      <c r="AX190" s="118">
        <v>0</v>
      </c>
      <c r="AY190" s="118">
        <v>0</v>
      </c>
      <c r="AZ190" s="118">
        <v>0</v>
      </c>
      <c r="BA190" s="118">
        <v>0</v>
      </c>
      <c r="BB190" s="118">
        <v>0</v>
      </c>
      <c r="BC190" s="118">
        <v>0</v>
      </c>
      <c r="BD190" s="118">
        <v>0</v>
      </c>
      <c r="BE190" s="118">
        <v>0</v>
      </c>
      <c r="BF190" s="122"/>
      <c r="BG190" s="118">
        <v>0</v>
      </c>
      <c r="BH190" s="118">
        <v>0</v>
      </c>
      <c r="BI190" s="118">
        <v>0</v>
      </c>
      <c r="BJ190" s="118">
        <v>0</v>
      </c>
      <c r="BK190" s="118">
        <v>0</v>
      </c>
      <c r="BL190" s="118">
        <v>0</v>
      </c>
      <c r="BM190" s="118">
        <v>0</v>
      </c>
      <c r="BN190" s="118">
        <v>0</v>
      </c>
      <c r="BO190" s="118">
        <v>0</v>
      </c>
      <c r="BP190" s="118">
        <v>0</v>
      </c>
      <c r="BQ190" s="118">
        <v>0</v>
      </c>
      <c r="BR190" s="118">
        <v>0</v>
      </c>
      <c r="BS190" s="118">
        <v>0</v>
      </c>
      <c r="BT190" s="122"/>
      <c r="BU190" s="118">
        <v>0</v>
      </c>
      <c r="BV190" s="118">
        <v>0</v>
      </c>
      <c r="BW190" s="118">
        <v>0</v>
      </c>
      <c r="BX190" s="118">
        <v>0</v>
      </c>
      <c r="BY190" s="118">
        <v>0</v>
      </c>
      <c r="BZ190" s="118">
        <v>0</v>
      </c>
      <c r="CA190" s="118">
        <v>0</v>
      </c>
      <c r="CB190" s="118">
        <v>0</v>
      </c>
      <c r="CC190" s="118">
        <v>0</v>
      </c>
      <c r="CD190" s="118">
        <v>0</v>
      </c>
      <c r="CE190" s="118">
        <v>0</v>
      </c>
      <c r="CF190" s="118">
        <v>0</v>
      </c>
      <c r="CG190" s="118">
        <v>0</v>
      </c>
      <c r="CH190" s="122"/>
    </row>
    <row r="191" spans="1:86" ht="12.25" hidden="1" customHeight="1" outlineLevel="1">
      <c r="A191" s="26">
        <v>230</v>
      </c>
      <c r="B191" s="1" t="s">
        <v>291</v>
      </c>
      <c r="C191" s="118">
        <v>0</v>
      </c>
      <c r="D191" s="118">
        <v>0</v>
      </c>
      <c r="E191" s="118">
        <v>0</v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0</v>
      </c>
      <c r="M191" s="118">
        <v>0</v>
      </c>
      <c r="N191" s="118">
        <v>0</v>
      </c>
      <c r="O191" s="118">
        <v>0</v>
      </c>
      <c r="P191" s="122"/>
      <c r="Q191" s="118">
        <v>11812.5</v>
      </c>
      <c r="R191" s="118">
        <v>17500</v>
      </c>
      <c r="S191" s="118">
        <v>17500</v>
      </c>
      <c r="T191" s="118">
        <v>17500</v>
      </c>
      <c r="U191" s="118">
        <v>17500</v>
      </c>
      <c r="V191" s="118">
        <v>22750</v>
      </c>
      <c r="W191" s="118">
        <v>17500</v>
      </c>
      <c r="X191" s="118">
        <v>17500</v>
      </c>
      <c r="Y191" s="118">
        <v>17500</v>
      </c>
      <c r="Z191" s="118">
        <v>17500</v>
      </c>
      <c r="AA191" s="118">
        <v>17500</v>
      </c>
      <c r="AB191" s="118">
        <v>22750</v>
      </c>
      <c r="AC191" s="118">
        <v>220500</v>
      </c>
      <c r="AD191" s="122"/>
      <c r="AE191" s="118">
        <v>17886.9498115272</v>
      </c>
      <c r="AF191" s="118">
        <v>29375.243798638101</v>
      </c>
      <c r="AG191" s="118">
        <v>29375.243798638101</v>
      </c>
      <c r="AH191" s="118">
        <v>29375.243798638101</v>
      </c>
      <c r="AI191" s="118">
        <v>29375.243798638101</v>
      </c>
      <c r="AJ191" s="118">
        <v>35587.531006809302</v>
      </c>
      <c r="AK191" s="118">
        <v>29375.243798638101</v>
      </c>
      <c r="AL191" s="118">
        <v>29375.243798638101</v>
      </c>
      <c r="AM191" s="118">
        <v>29375.243798638101</v>
      </c>
      <c r="AN191" s="118">
        <v>29375.243798638101</v>
      </c>
      <c r="AO191" s="118">
        <v>29375.243798638101</v>
      </c>
      <c r="AP191" s="118">
        <v>35587.531006809302</v>
      </c>
      <c r="AQ191" s="118">
        <v>364927.5</v>
      </c>
      <c r="AR191" s="122"/>
      <c r="AS191" s="118">
        <v>28040.449281251302</v>
      </c>
      <c r="AT191" s="118">
        <v>47186.319584984798</v>
      </c>
      <c r="AU191" s="118">
        <v>47186.319584984798</v>
      </c>
      <c r="AV191" s="118">
        <v>47186.319584984798</v>
      </c>
      <c r="AW191" s="118">
        <v>47186.319584984798</v>
      </c>
      <c r="AX191" s="118">
        <v>54354.814575076103</v>
      </c>
      <c r="AY191" s="118">
        <v>47186.319584984798</v>
      </c>
      <c r="AZ191" s="118">
        <v>47186.319584984798</v>
      </c>
      <c r="BA191" s="118">
        <v>47186.319584984798</v>
      </c>
      <c r="BB191" s="118">
        <v>47186.319584984798</v>
      </c>
      <c r="BC191" s="118">
        <v>47186.319584984798</v>
      </c>
      <c r="BD191" s="118">
        <v>54354.814575076103</v>
      </c>
      <c r="BE191" s="118">
        <v>580572.82499999995</v>
      </c>
      <c r="BF191" s="122"/>
      <c r="BG191" s="118">
        <v>36328.244762087503</v>
      </c>
      <c r="BH191" s="118">
        <v>63458.696024757999</v>
      </c>
      <c r="BI191" s="118">
        <v>63458.696024757999</v>
      </c>
      <c r="BJ191" s="118">
        <v>63458.696024757999</v>
      </c>
      <c r="BK191" s="118">
        <v>63458.696024757999</v>
      </c>
      <c r="BL191" s="118">
        <v>71555.274751210105</v>
      </c>
      <c r="BM191" s="118">
        <v>63458.696024757999</v>
      </c>
      <c r="BN191" s="118">
        <v>63458.696024757999</v>
      </c>
      <c r="BO191" s="118">
        <v>63458.696024757999</v>
      </c>
      <c r="BP191" s="118">
        <v>63458.696024757999</v>
      </c>
      <c r="BQ191" s="118">
        <v>63458.696024757999</v>
      </c>
      <c r="BR191" s="118">
        <v>71555.274751210105</v>
      </c>
      <c r="BS191" s="118">
        <v>777697.50974999997</v>
      </c>
      <c r="BT191" s="122"/>
      <c r="BU191" s="118">
        <v>42098.761984627898</v>
      </c>
      <c r="BV191" s="118">
        <v>74699.520256939693</v>
      </c>
      <c r="BW191" s="118">
        <v>74699.520256939693</v>
      </c>
      <c r="BX191" s="118">
        <v>74699.520256939693</v>
      </c>
      <c r="BY191" s="118">
        <v>74699.520256939693</v>
      </c>
      <c r="BZ191" s="118">
        <v>83060.366236551607</v>
      </c>
      <c r="CA191" s="118">
        <v>74699.520256939693</v>
      </c>
      <c r="CB191" s="118">
        <v>74699.520256939693</v>
      </c>
      <c r="CC191" s="118">
        <v>74699.520256939693</v>
      </c>
      <c r="CD191" s="118">
        <v>74699.520256939693</v>
      </c>
      <c r="CE191" s="118">
        <v>74699.520256939693</v>
      </c>
      <c r="CF191" s="118">
        <v>83060.366236551607</v>
      </c>
      <c r="CG191" s="118">
        <v>913115.93504250003</v>
      </c>
      <c r="CH191" s="122"/>
    </row>
    <row r="192" spans="1:86" ht="12.25" hidden="1" customHeight="1" outlineLevel="1">
      <c r="A192" s="26">
        <v>240</v>
      </c>
      <c r="B192" s="1" t="s">
        <v>292</v>
      </c>
      <c r="C192" s="118">
        <v>249.14</v>
      </c>
      <c r="D192" s="118">
        <v>244.52</v>
      </c>
      <c r="E192" s="118">
        <v>199.36</v>
      </c>
      <c r="F192" s="118">
        <v>199.36</v>
      </c>
      <c r="G192" s="118">
        <v>143.41999999999999</v>
      </c>
      <c r="H192" s="118">
        <v>166</v>
      </c>
      <c r="I192" s="118">
        <v>208.29</v>
      </c>
      <c r="J192" s="118">
        <v>250.58</v>
      </c>
      <c r="K192" s="118">
        <v>391.937526881721</v>
      </c>
      <c r="L192" s="118">
        <v>253.75</v>
      </c>
      <c r="M192" s="118">
        <v>253.75</v>
      </c>
      <c r="N192" s="118">
        <v>253.75</v>
      </c>
      <c r="O192" s="118">
        <v>2813.8575268817199</v>
      </c>
      <c r="P192" s="122"/>
      <c r="Q192" s="118">
        <v>489.375</v>
      </c>
      <c r="R192" s="118">
        <v>725</v>
      </c>
      <c r="S192" s="118">
        <v>725</v>
      </c>
      <c r="T192" s="118">
        <v>725</v>
      </c>
      <c r="U192" s="118">
        <v>725</v>
      </c>
      <c r="V192" s="118">
        <v>942.5</v>
      </c>
      <c r="W192" s="118">
        <v>725</v>
      </c>
      <c r="X192" s="118">
        <v>725</v>
      </c>
      <c r="Y192" s="118">
        <v>725</v>
      </c>
      <c r="Z192" s="118">
        <v>725</v>
      </c>
      <c r="AA192" s="118">
        <v>725</v>
      </c>
      <c r="AB192" s="118">
        <v>942.5</v>
      </c>
      <c r="AC192" s="118">
        <v>9135</v>
      </c>
      <c r="AD192" s="122"/>
      <c r="AE192" s="118">
        <v>730.61874999999998</v>
      </c>
      <c r="AF192" s="118">
        <v>1199.875</v>
      </c>
      <c r="AG192" s="118">
        <v>1199.875</v>
      </c>
      <c r="AH192" s="118">
        <v>1199.875</v>
      </c>
      <c r="AI192" s="118">
        <v>1199.875</v>
      </c>
      <c r="AJ192" s="118">
        <v>1453.625</v>
      </c>
      <c r="AK192" s="118">
        <v>1199.875</v>
      </c>
      <c r="AL192" s="118">
        <v>1199.875</v>
      </c>
      <c r="AM192" s="118">
        <v>1199.875</v>
      </c>
      <c r="AN192" s="118">
        <v>1199.875</v>
      </c>
      <c r="AO192" s="118">
        <v>1199.875</v>
      </c>
      <c r="AP192" s="118">
        <v>1453.625</v>
      </c>
      <c r="AQ192" s="118">
        <v>14906</v>
      </c>
      <c r="AR192" s="122"/>
      <c r="AS192" s="118">
        <v>1134.3706458333299</v>
      </c>
      <c r="AT192" s="118">
        <v>1908.9129166666701</v>
      </c>
      <c r="AU192" s="118">
        <v>1908.9129166666701</v>
      </c>
      <c r="AV192" s="118">
        <v>1908.9129166666701</v>
      </c>
      <c r="AW192" s="118">
        <v>1908.9129166666701</v>
      </c>
      <c r="AX192" s="118">
        <v>2198.9129166666698</v>
      </c>
      <c r="AY192" s="118">
        <v>1908.9129166666701</v>
      </c>
      <c r="AZ192" s="118">
        <v>1908.9129166666701</v>
      </c>
      <c r="BA192" s="118">
        <v>1908.9129166666701</v>
      </c>
      <c r="BB192" s="118">
        <v>1908.9129166666701</v>
      </c>
      <c r="BC192" s="118">
        <v>1908.9129166666701</v>
      </c>
      <c r="BD192" s="118">
        <v>2198.9129166666698</v>
      </c>
      <c r="BE192" s="118">
        <v>23486.955000000002</v>
      </c>
      <c r="BF192" s="122"/>
      <c r="BG192" s="118">
        <v>1463.8392652083301</v>
      </c>
      <c r="BH192" s="118">
        <v>2557.0553041666699</v>
      </c>
      <c r="BI192" s="118">
        <v>2557.0553041666699</v>
      </c>
      <c r="BJ192" s="118">
        <v>2557.0553041666699</v>
      </c>
      <c r="BK192" s="118">
        <v>2557.0553041666699</v>
      </c>
      <c r="BL192" s="118">
        <v>2883.3053041666699</v>
      </c>
      <c r="BM192" s="118">
        <v>2557.0553041666699</v>
      </c>
      <c r="BN192" s="118">
        <v>2557.0553041666699</v>
      </c>
      <c r="BO192" s="118">
        <v>2557.0553041666699</v>
      </c>
      <c r="BP192" s="118">
        <v>2557.0553041666699</v>
      </c>
      <c r="BQ192" s="118">
        <v>2557.0553041666699</v>
      </c>
      <c r="BR192" s="118">
        <v>2883.3053041666699</v>
      </c>
      <c r="BS192" s="118">
        <v>31337.163649999999</v>
      </c>
      <c r="BT192" s="122"/>
      <c r="BU192" s="118">
        <v>1692.02527649792</v>
      </c>
      <c r="BV192" s="118">
        <v>3002.3086299583301</v>
      </c>
      <c r="BW192" s="118">
        <v>3002.3086299583301</v>
      </c>
      <c r="BX192" s="118">
        <v>3002.3086299583301</v>
      </c>
      <c r="BY192" s="118">
        <v>3002.3086299583301</v>
      </c>
      <c r="BZ192" s="118">
        <v>3338.34612995833</v>
      </c>
      <c r="CA192" s="118">
        <v>3002.3086299583301</v>
      </c>
      <c r="CB192" s="118">
        <v>3002.3086299583301</v>
      </c>
      <c r="CC192" s="118">
        <v>3002.3086299583301</v>
      </c>
      <c r="CD192" s="118">
        <v>3002.3086299583301</v>
      </c>
      <c r="CE192" s="118">
        <v>3002.3086299583301</v>
      </c>
      <c r="CF192" s="118">
        <v>3338.34612995833</v>
      </c>
      <c r="CG192" s="118">
        <v>36699.778559500002</v>
      </c>
      <c r="CH192" s="122"/>
    </row>
    <row r="193" spans="1:86" ht="12.25" hidden="1" customHeight="1" outlineLevel="1">
      <c r="A193" s="26">
        <v>260</v>
      </c>
      <c r="B193" s="1" t="s">
        <v>293</v>
      </c>
      <c r="C193" s="118">
        <v>-0.01</v>
      </c>
      <c r="D193" s="118">
        <v>-0.06</v>
      </c>
      <c r="E193" s="118">
        <v>-0.02</v>
      </c>
      <c r="F193" s="118">
        <v>-0.02</v>
      </c>
      <c r="G193" s="118">
        <v>-0.02</v>
      </c>
      <c r="H193" s="118">
        <v>-0.02</v>
      </c>
      <c r="I193" s="118">
        <v>-0.02</v>
      </c>
      <c r="J193" s="303">
        <v>-0.02</v>
      </c>
      <c r="K193" s="303">
        <v>0.19000000000011799</v>
      </c>
      <c r="L193" s="303">
        <v>1.3139795870988101E-14</v>
      </c>
      <c r="M193" s="303">
        <v>1.3139795870988101E-14</v>
      </c>
      <c r="N193" s="303">
        <v>1.3139795870988101E-14</v>
      </c>
      <c r="O193" s="303">
        <v>1.5767755045185699E-13</v>
      </c>
      <c r="P193" s="122"/>
      <c r="Q193" s="118">
        <v>1040.5</v>
      </c>
      <c r="R193" s="118">
        <v>1040.5</v>
      </c>
      <c r="S193" s="118">
        <v>1040.5</v>
      </c>
      <c r="T193" s="118">
        <v>1040.5</v>
      </c>
      <c r="U193" s="118">
        <v>1040.5</v>
      </c>
      <c r="V193" s="118">
        <v>1040.5</v>
      </c>
      <c r="W193" s="118">
        <v>1040.5</v>
      </c>
      <c r="X193" s="118">
        <v>1040.5</v>
      </c>
      <c r="Y193" s="118">
        <v>1040.5</v>
      </c>
      <c r="Z193" s="118">
        <v>1040.5</v>
      </c>
      <c r="AA193" s="118">
        <v>1040.5</v>
      </c>
      <c r="AB193" s="118">
        <v>1040.5</v>
      </c>
      <c r="AC193" s="118">
        <v>12486</v>
      </c>
      <c r="AD193" s="122"/>
      <c r="AE193" s="118">
        <v>1809.89</v>
      </c>
      <c r="AF193" s="118">
        <v>1809.89</v>
      </c>
      <c r="AG193" s="118">
        <v>1809.89</v>
      </c>
      <c r="AH193" s="118">
        <v>1809.89</v>
      </c>
      <c r="AI193" s="118">
        <v>1809.89</v>
      </c>
      <c r="AJ193" s="118">
        <v>1809.89</v>
      </c>
      <c r="AK193" s="118">
        <v>1809.89</v>
      </c>
      <c r="AL193" s="118">
        <v>1809.89</v>
      </c>
      <c r="AM193" s="118">
        <v>1809.89</v>
      </c>
      <c r="AN193" s="118">
        <v>1809.89</v>
      </c>
      <c r="AO193" s="118">
        <v>1809.89</v>
      </c>
      <c r="AP193" s="118">
        <v>1809.89</v>
      </c>
      <c r="AQ193" s="118">
        <v>21718.68</v>
      </c>
      <c r="AR193" s="122"/>
      <c r="AS193" s="118">
        <v>2945.2350499999998</v>
      </c>
      <c r="AT193" s="118">
        <v>2945.2350499999998</v>
      </c>
      <c r="AU193" s="118">
        <v>2945.2350499999998</v>
      </c>
      <c r="AV193" s="118">
        <v>2945.2350499999998</v>
      </c>
      <c r="AW193" s="118">
        <v>2945.2350499999998</v>
      </c>
      <c r="AX193" s="118">
        <v>2945.2350499999998</v>
      </c>
      <c r="AY193" s="118">
        <v>2945.2350499999998</v>
      </c>
      <c r="AZ193" s="118">
        <v>2945.2350499999998</v>
      </c>
      <c r="BA193" s="118">
        <v>2945.2350499999998</v>
      </c>
      <c r="BB193" s="118">
        <v>2945.2350499999998</v>
      </c>
      <c r="BC193" s="118">
        <v>2945.2350499999998</v>
      </c>
      <c r="BD193" s="118">
        <v>2945.2350499999998</v>
      </c>
      <c r="BE193" s="118">
        <v>35342.820599999999</v>
      </c>
      <c r="BF193" s="122"/>
      <c r="BG193" s="118">
        <v>3947.1118735</v>
      </c>
      <c r="BH193" s="118">
        <v>3947.1118735</v>
      </c>
      <c r="BI193" s="118">
        <v>3947.1118735</v>
      </c>
      <c r="BJ193" s="118">
        <v>3947.1118735</v>
      </c>
      <c r="BK193" s="118">
        <v>3947.1118735</v>
      </c>
      <c r="BL193" s="118">
        <v>3947.1118735</v>
      </c>
      <c r="BM193" s="118">
        <v>3947.1118735</v>
      </c>
      <c r="BN193" s="118">
        <v>3947.1118735</v>
      </c>
      <c r="BO193" s="118">
        <v>3947.1118735</v>
      </c>
      <c r="BP193" s="118">
        <v>3947.1118735</v>
      </c>
      <c r="BQ193" s="118">
        <v>3947.1118735</v>
      </c>
      <c r="BR193" s="118">
        <v>3947.1118735</v>
      </c>
      <c r="BS193" s="118">
        <v>47365.342482</v>
      </c>
      <c r="BT193" s="122"/>
      <c r="BU193" s="118">
        <v>4628.3722416399996</v>
      </c>
      <c r="BV193" s="118">
        <v>4628.3722416399996</v>
      </c>
      <c r="BW193" s="118">
        <v>4628.3722416399996</v>
      </c>
      <c r="BX193" s="118">
        <v>4628.3722416399996</v>
      </c>
      <c r="BY193" s="118">
        <v>4628.3722416399996</v>
      </c>
      <c r="BZ193" s="118">
        <v>4628.3722416399996</v>
      </c>
      <c r="CA193" s="118">
        <v>4628.3722416399996</v>
      </c>
      <c r="CB193" s="118">
        <v>4628.3722416399996</v>
      </c>
      <c r="CC193" s="118">
        <v>4628.3722416399996</v>
      </c>
      <c r="CD193" s="118">
        <v>4628.3722416399996</v>
      </c>
      <c r="CE193" s="118">
        <v>4628.3722416399996</v>
      </c>
      <c r="CF193" s="118">
        <v>4628.3722416399996</v>
      </c>
      <c r="CG193" s="118">
        <v>55540.466899680003</v>
      </c>
      <c r="CH193" s="122"/>
    </row>
    <row r="194" spans="1:86" ht="12.25" hidden="1" customHeight="1" outlineLevel="1">
      <c r="A194" s="26">
        <v>270</v>
      </c>
      <c r="B194" s="1" t="s">
        <v>294</v>
      </c>
      <c r="C194" s="118">
        <v>0</v>
      </c>
      <c r="D194" s="118">
        <v>0</v>
      </c>
      <c r="E194" s="118">
        <v>989.93</v>
      </c>
      <c r="F194" s="118">
        <v>0</v>
      </c>
      <c r="G194" s="118">
        <v>624.39</v>
      </c>
      <c r="H194" s="118">
        <v>-1114.45</v>
      </c>
      <c r="I194" s="118">
        <v>536.58000000000004</v>
      </c>
      <c r="J194" s="118">
        <v>265.70999999999998</v>
      </c>
      <c r="K194" s="118">
        <v>1624.1706451612899</v>
      </c>
      <c r="L194" s="118">
        <v>325.14784946236603</v>
      </c>
      <c r="M194" s="118">
        <v>325.14784946236603</v>
      </c>
      <c r="N194" s="118">
        <v>325.14784946236603</v>
      </c>
      <c r="O194" s="118">
        <v>3901.77419354839</v>
      </c>
      <c r="P194" s="122"/>
      <c r="Q194" s="118">
        <v>975</v>
      </c>
      <c r="R194" s="118">
        <v>975</v>
      </c>
      <c r="S194" s="118">
        <v>975</v>
      </c>
      <c r="T194" s="118">
        <v>975</v>
      </c>
      <c r="U194" s="118">
        <v>975</v>
      </c>
      <c r="V194" s="118">
        <v>975</v>
      </c>
      <c r="W194" s="118">
        <v>975</v>
      </c>
      <c r="X194" s="118">
        <v>975</v>
      </c>
      <c r="Y194" s="118">
        <v>975</v>
      </c>
      <c r="Z194" s="118">
        <v>975</v>
      </c>
      <c r="AA194" s="118">
        <v>975</v>
      </c>
      <c r="AB194" s="118">
        <v>975</v>
      </c>
      <c r="AC194" s="118">
        <v>11700</v>
      </c>
      <c r="AD194" s="122"/>
      <c r="AE194" s="118">
        <v>1617.5</v>
      </c>
      <c r="AF194" s="118">
        <v>1617.5</v>
      </c>
      <c r="AG194" s="118">
        <v>1617.5</v>
      </c>
      <c r="AH194" s="118">
        <v>1617.5</v>
      </c>
      <c r="AI194" s="118">
        <v>1617.5</v>
      </c>
      <c r="AJ194" s="118">
        <v>1617.5</v>
      </c>
      <c r="AK194" s="118">
        <v>1617.5</v>
      </c>
      <c r="AL194" s="118">
        <v>1617.5</v>
      </c>
      <c r="AM194" s="118">
        <v>1617.5</v>
      </c>
      <c r="AN194" s="118">
        <v>1617.5</v>
      </c>
      <c r="AO194" s="118">
        <v>1617.5</v>
      </c>
      <c r="AP194" s="118">
        <v>1617.5</v>
      </c>
      <c r="AQ194" s="118">
        <v>19410</v>
      </c>
      <c r="AR194" s="122"/>
      <c r="AS194" s="118">
        <v>2530</v>
      </c>
      <c r="AT194" s="118">
        <v>2530</v>
      </c>
      <c r="AU194" s="118">
        <v>2530</v>
      </c>
      <c r="AV194" s="118">
        <v>2530</v>
      </c>
      <c r="AW194" s="118">
        <v>2530</v>
      </c>
      <c r="AX194" s="118">
        <v>2530</v>
      </c>
      <c r="AY194" s="118">
        <v>2530</v>
      </c>
      <c r="AZ194" s="118">
        <v>2530</v>
      </c>
      <c r="BA194" s="118">
        <v>2530</v>
      </c>
      <c r="BB194" s="118">
        <v>2530</v>
      </c>
      <c r="BC194" s="118">
        <v>2530</v>
      </c>
      <c r="BD194" s="118">
        <v>2530</v>
      </c>
      <c r="BE194" s="118">
        <v>30360</v>
      </c>
      <c r="BF194" s="122"/>
      <c r="BG194" s="118">
        <v>3262.5</v>
      </c>
      <c r="BH194" s="118">
        <v>3262.5</v>
      </c>
      <c r="BI194" s="118">
        <v>3262.5</v>
      </c>
      <c r="BJ194" s="118">
        <v>3262.5</v>
      </c>
      <c r="BK194" s="118">
        <v>3262.5</v>
      </c>
      <c r="BL194" s="118">
        <v>3262.5</v>
      </c>
      <c r="BM194" s="118">
        <v>3262.5</v>
      </c>
      <c r="BN194" s="118">
        <v>3262.5</v>
      </c>
      <c r="BO194" s="118">
        <v>3262.5</v>
      </c>
      <c r="BP194" s="118">
        <v>3262.5</v>
      </c>
      <c r="BQ194" s="118">
        <v>3262.5</v>
      </c>
      <c r="BR194" s="118">
        <v>3262.5</v>
      </c>
      <c r="BS194" s="118">
        <v>39150</v>
      </c>
      <c r="BT194" s="122"/>
      <c r="BU194" s="118">
        <v>0</v>
      </c>
      <c r="BV194" s="118">
        <v>0</v>
      </c>
      <c r="BW194" s="118">
        <v>0</v>
      </c>
      <c r="BX194" s="118">
        <v>0</v>
      </c>
      <c r="BY194" s="118">
        <v>0</v>
      </c>
      <c r="BZ194" s="118">
        <v>0</v>
      </c>
      <c r="CA194" s="118">
        <v>0</v>
      </c>
      <c r="CB194" s="118">
        <v>0</v>
      </c>
      <c r="CC194" s="118">
        <v>0</v>
      </c>
      <c r="CD194" s="118">
        <v>0</v>
      </c>
      <c r="CE194" s="118">
        <v>0</v>
      </c>
      <c r="CF194" s="118">
        <v>0</v>
      </c>
      <c r="CG194" s="118">
        <v>0</v>
      </c>
      <c r="CH194" s="122"/>
    </row>
    <row r="195" spans="1:86" ht="12.25" hidden="1" customHeight="1" outlineLevel="1">
      <c r="A195" s="26">
        <v>200</v>
      </c>
      <c r="B195" s="1" t="s">
        <v>295</v>
      </c>
      <c r="C195" s="118">
        <v>0</v>
      </c>
      <c r="D195" s="118">
        <v>0</v>
      </c>
      <c r="E195" s="118">
        <v>0</v>
      </c>
      <c r="F195" s="118">
        <v>0</v>
      </c>
      <c r="G195" s="118">
        <v>0</v>
      </c>
      <c r="H195" s="118">
        <v>0</v>
      </c>
      <c r="I195" s="118">
        <v>0</v>
      </c>
      <c r="J195" s="118">
        <v>0</v>
      </c>
      <c r="K195" s="118">
        <v>0</v>
      </c>
      <c r="L195" s="118">
        <v>0</v>
      </c>
      <c r="M195" s="118">
        <v>0</v>
      </c>
      <c r="N195" s="118">
        <v>0</v>
      </c>
      <c r="O195" s="118"/>
      <c r="P195" s="122"/>
      <c r="Q195" s="118">
        <v>0</v>
      </c>
      <c r="R195" s="118">
        <v>0</v>
      </c>
      <c r="S195" s="118">
        <v>0</v>
      </c>
      <c r="T195" s="118">
        <v>0</v>
      </c>
      <c r="U195" s="118">
        <v>0</v>
      </c>
      <c r="V195" s="118">
        <v>0</v>
      </c>
      <c r="W195" s="118">
        <v>0</v>
      </c>
      <c r="X195" s="118">
        <v>0</v>
      </c>
      <c r="Y195" s="118">
        <v>0</v>
      </c>
      <c r="Z195" s="118">
        <v>0</v>
      </c>
      <c r="AA195" s="118">
        <v>0</v>
      </c>
      <c r="AB195" s="118">
        <v>0</v>
      </c>
      <c r="AC195" s="118"/>
      <c r="AD195" s="122"/>
      <c r="AE195" s="118">
        <v>0</v>
      </c>
      <c r="AF195" s="118">
        <v>0</v>
      </c>
      <c r="AG195" s="118">
        <v>0</v>
      </c>
      <c r="AH195" s="118">
        <v>0</v>
      </c>
      <c r="AI195" s="118">
        <v>0</v>
      </c>
      <c r="AJ195" s="118">
        <v>0</v>
      </c>
      <c r="AK195" s="118">
        <v>0</v>
      </c>
      <c r="AL195" s="118">
        <v>0</v>
      </c>
      <c r="AM195" s="118">
        <v>0</v>
      </c>
      <c r="AN195" s="118">
        <v>0</v>
      </c>
      <c r="AO195" s="118">
        <v>0</v>
      </c>
      <c r="AP195" s="118">
        <v>0</v>
      </c>
      <c r="AQ195" s="118"/>
      <c r="AR195" s="122"/>
      <c r="AS195" s="118">
        <v>0</v>
      </c>
      <c r="AT195" s="118">
        <v>0</v>
      </c>
      <c r="AU195" s="118">
        <v>0</v>
      </c>
      <c r="AV195" s="118">
        <v>0</v>
      </c>
      <c r="AW195" s="118">
        <v>0</v>
      </c>
      <c r="AX195" s="118">
        <v>0</v>
      </c>
      <c r="AY195" s="118">
        <v>0</v>
      </c>
      <c r="AZ195" s="118">
        <v>0</v>
      </c>
      <c r="BA195" s="118">
        <v>0</v>
      </c>
      <c r="BB195" s="118">
        <v>0</v>
      </c>
      <c r="BC195" s="118">
        <v>0</v>
      </c>
      <c r="BD195" s="118">
        <v>0</v>
      </c>
      <c r="BE195" s="118"/>
      <c r="BF195" s="122"/>
      <c r="BG195" s="118">
        <v>0</v>
      </c>
      <c r="BH195" s="118">
        <v>0</v>
      </c>
      <c r="BI195" s="118">
        <v>0</v>
      </c>
      <c r="BJ195" s="118">
        <v>0</v>
      </c>
      <c r="BK195" s="118">
        <v>0</v>
      </c>
      <c r="BL195" s="118">
        <v>0</v>
      </c>
      <c r="BM195" s="118">
        <v>0</v>
      </c>
      <c r="BN195" s="118">
        <v>0</v>
      </c>
      <c r="BO195" s="118">
        <v>0</v>
      </c>
      <c r="BP195" s="118">
        <v>0</v>
      </c>
      <c r="BQ195" s="118">
        <v>0</v>
      </c>
      <c r="BR195" s="118">
        <v>0</v>
      </c>
      <c r="BS195" s="118"/>
      <c r="BT195" s="122"/>
      <c r="BU195" s="118">
        <v>0</v>
      </c>
      <c r="BV195" s="118">
        <v>0</v>
      </c>
      <c r="BW195" s="118">
        <v>0</v>
      </c>
      <c r="BX195" s="118">
        <v>0</v>
      </c>
      <c r="BY195" s="118">
        <v>0</v>
      </c>
      <c r="BZ195" s="118">
        <v>0</v>
      </c>
      <c r="CA195" s="118">
        <v>0</v>
      </c>
      <c r="CB195" s="118">
        <v>0</v>
      </c>
      <c r="CC195" s="118">
        <v>0</v>
      </c>
      <c r="CD195" s="118">
        <v>0</v>
      </c>
      <c r="CE195" s="118">
        <v>0</v>
      </c>
      <c r="CF195" s="118">
        <v>0</v>
      </c>
      <c r="CG195" s="118"/>
      <c r="CH195" s="122"/>
    </row>
    <row r="196" spans="1:86" ht="12.25" hidden="1" customHeight="1" outlineLevel="1">
      <c r="A196" s="26">
        <v>230.1</v>
      </c>
      <c r="B196" s="1" t="s">
        <v>296</v>
      </c>
      <c r="C196" s="118">
        <v>0</v>
      </c>
      <c r="D196" s="118">
        <v>0</v>
      </c>
      <c r="E196" s="118">
        <v>0</v>
      </c>
      <c r="F196" s="118">
        <v>0</v>
      </c>
      <c r="G196" s="118">
        <v>0</v>
      </c>
      <c r="H196" s="118">
        <v>0</v>
      </c>
      <c r="I196" s="118">
        <v>0</v>
      </c>
      <c r="J196" s="118">
        <v>0</v>
      </c>
      <c r="K196" s="118">
        <v>0</v>
      </c>
      <c r="L196" s="118">
        <v>0</v>
      </c>
      <c r="M196" s="118">
        <v>0</v>
      </c>
      <c r="N196" s="118">
        <v>0</v>
      </c>
      <c r="O196" s="118">
        <v>0</v>
      </c>
      <c r="P196" s="122"/>
      <c r="Q196" s="118">
        <v>0</v>
      </c>
      <c r="R196" s="118">
        <v>0</v>
      </c>
      <c r="S196" s="118">
        <v>0</v>
      </c>
      <c r="T196" s="118">
        <v>0</v>
      </c>
      <c r="U196" s="118">
        <v>0</v>
      </c>
      <c r="V196" s="118">
        <v>0</v>
      </c>
      <c r="W196" s="118">
        <v>0</v>
      </c>
      <c r="X196" s="118">
        <v>0</v>
      </c>
      <c r="Y196" s="118">
        <v>0</v>
      </c>
      <c r="Z196" s="118">
        <v>0</v>
      </c>
      <c r="AA196" s="118">
        <v>0</v>
      </c>
      <c r="AB196" s="118">
        <v>0</v>
      </c>
      <c r="AC196" s="118">
        <v>0</v>
      </c>
      <c r="AD196" s="122"/>
      <c r="AE196" s="118">
        <v>0</v>
      </c>
      <c r="AF196" s="118">
        <v>0</v>
      </c>
      <c r="AG196" s="118">
        <v>0</v>
      </c>
      <c r="AH196" s="118">
        <v>0</v>
      </c>
      <c r="AI196" s="118">
        <v>0</v>
      </c>
      <c r="AJ196" s="118">
        <v>0</v>
      </c>
      <c r="AK196" s="118">
        <v>0</v>
      </c>
      <c r="AL196" s="118">
        <v>0</v>
      </c>
      <c r="AM196" s="118">
        <v>0</v>
      </c>
      <c r="AN196" s="118">
        <v>0</v>
      </c>
      <c r="AO196" s="118">
        <v>0</v>
      </c>
      <c r="AP196" s="118">
        <v>0</v>
      </c>
      <c r="AQ196" s="118">
        <v>0</v>
      </c>
      <c r="AR196" s="122"/>
      <c r="AS196" s="118">
        <v>0</v>
      </c>
      <c r="AT196" s="118">
        <v>0</v>
      </c>
      <c r="AU196" s="118">
        <v>0</v>
      </c>
      <c r="AV196" s="118">
        <v>0</v>
      </c>
      <c r="AW196" s="118">
        <v>0</v>
      </c>
      <c r="AX196" s="118">
        <v>0</v>
      </c>
      <c r="AY196" s="118">
        <v>0</v>
      </c>
      <c r="AZ196" s="118">
        <v>0</v>
      </c>
      <c r="BA196" s="118">
        <v>0</v>
      </c>
      <c r="BB196" s="118">
        <v>0</v>
      </c>
      <c r="BC196" s="118">
        <v>0</v>
      </c>
      <c r="BD196" s="118">
        <v>0</v>
      </c>
      <c r="BE196" s="118">
        <v>0</v>
      </c>
      <c r="BF196" s="122"/>
      <c r="BG196" s="118">
        <v>0</v>
      </c>
      <c r="BH196" s="118">
        <v>0</v>
      </c>
      <c r="BI196" s="118">
        <v>0</v>
      </c>
      <c r="BJ196" s="118">
        <v>0</v>
      </c>
      <c r="BK196" s="118">
        <v>0</v>
      </c>
      <c r="BL196" s="118">
        <v>0</v>
      </c>
      <c r="BM196" s="118">
        <v>0</v>
      </c>
      <c r="BN196" s="118">
        <v>0</v>
      </c>
      <c r="BO196" s="118">
        <v>0</v>
      </c>
      <c r="BP196" s="118">
        <v>0</v>
      </c>
      <c r="BQ196" s="118">
        <v>0</v>
      </c>
      <c r="BR196" s="118">
        <v>0</v>
      </c>
      <c r="BS196" s="118">
        <v>0</v>
      </c>
      <c r="BT196" s="122"/>
      <c r="BU196" s="118">
        <v>0</v>
      </c>
      <c r="BV196" s="118">
        <v>0</v>
      </c>
      <c r="BW196" s="118">
        <v>0</v>
      </c>
      <c r="BX196" s="118">
        <v>0</v>
      </c>
      <c r="BY196" s="118">
        <v>0</v>
      </c>
      <c r="BZ196" s="118">
        <v>0</v>
      </c>
      <c r="CA196" s="118">
        <v>0</v>
      </c>
      <c r="CB196" s="118">
        <v>0</v>
      </c>
      <c r="CC196" s="118">
        <v>0</v>
      </c>
      <c r="CD196" s="118">
        <v>0</v>
      </c>
      <c r="CE196" s="118">
        <v>0</v>
      </c>
      <c r="CF196" s="118">
        <v>0</v>
      </c>
      <c r="CG196" s="118">
        <v>0</v>
      </c>
      <c r="CH196" s="122"/>
    </row>
    <row r="197" spans="1:86" ht="12.25" hidden="1" customHeight="1" outlineLevel="1">
      <c r="A197" s="26">
        <v>250</v>
      </c>
      <c r="B197" s="1" t="s">
        <v>297</v>
      </c>
      <c r="C197" s="118">
        <v>0</v>
      </c>
      <c r="D197" s="118">
        <v>0</v>
      </c>
      <c r="E197" s="118">
        <v>0</v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</v>
      </c>
      <c r="L197" s="118">
        <v>0</v>
      </c>
      <c r="M197" s="118">
        <v>0</v>
      </c>
      <c r="N197" s="118">
        <v>0</v>
      </c>
      <c r="O197" s="118">
        <v>0</v>
      </c>
      <c r="P197" s="122"/>
      <c r="Q197" s="118">
        <v>0</v>
      </c>
      <c r="R197" s="118">
        <v>0</v>
      </c>
      <c r="S197" s="118">
        <v>0</v>
      </c>
      <c r="T197" s="118">
        <v>0</v>
      </c>
      <c r="U197" s="118">
        <v>0</v>
      </c>
      <c r="V197" s="118">
        <v>0</v>
      </c>
      <c r="W197" s="118">
        <v>0</v>
      </c>
      <c r="X197" s="118">
        <v>0</v>
      </c>
      <c r="Y197" s="118">
        <v>0</v>
      </c>
      <c r="Z197" s="118">
        <v>0</v>
      </c>
      <c r="AA197" s="118">
        <v>0</v>
      </c>
      <c r="AB197" s="118">
        <v>0</v>
      </c>
      <c r="AC197" s="118">
        <v>0</v>
      </c>
      <c r="AD197" s="122"/>
      <c r="AE197" s="118">
        <v>0</v>
      </c>
      <c r="AF197" s="118">
        <v>0</v>
      </c>
      <c r="AG197" s="118">
        <v>0</v>
      </c>
      <c r="AH197" s="118">
        <v>0</v>
      </c>
      <c r="AI197" s="118">
        <v>0</v>
      </c>
      <c r="AJ197" s="118">
        <v>0</v>
      </c>
      <c r="AK197" s="118">
        <v>0</v>
      </c>
      <c r="AL197" s="118">
        <v>0</v>
      </c>
      <c r="AM197" s="118">
        <v>0</v>
      </c>
      <c r="AN197" s="118">
        <v>0</v>
      </c>
      <c r="AO197" s="118">
        <v>0</v>
      </c>
      <c r="AP197" s="118">
        <v>0</v>
      </c>
      <c r="AQ197" s="118">
        <v>0</v>
      </c>
      <c r="AR197" s="122"/>
      <c r="AS197" s="118">
        <v>0</v>
      </c>
      <c r="AT197" s="118">
        <v>0</v>
      </c>
      <c r="AU197" s="118">
        <v>0</v>
      </c>
      <c r="AV197" s="118">
        <v>0</v>
      </c>
      <c r="AW197" s="118">
        <v>0</v>
      </c>
      <c r="AX197" s="118">
        <v>0</v>
      </c>
      <c r="AY197" s="118">
        <v>0</v>
      </c>
      <c r="AZ197" s="118">
        <v>0</v>
      </c>
      <c r="BA197" s="118">
        <v>0</v>
      </c>
      <c r="BB197" s="118">
        <v>0</v>
      </c>
      <c r="BC197" s="118">
        <v>0</v>
      </c>
      <c r="BD197" s="118">
        <v>0</v>
      </c>
      <c r="BE197" s="118">
        <v>0</v>
      </c>
      <c r="BF197" s="122"/>
      <c r="BG197" s="118">
        <v>0</v>
      </c>
      <c r="BH197" s="118">
        <v>0</v>
      </c>
      <c r="BI197" s="118">
        <v>0</v>
      </c>
      <c r="BJ197" s="118">
        <v>0</v>
      </c>
      <c r="BK197" s="118">
        <v>0</v>
      </c>
      <c r="BL197" s="118">
        <v>0</v>
      </c>
      <c r="BM197" s="118">
        <v>0</v>
      </c>
      <c r="BN197" s="118">
        <v>0</v>
      </c>
      <c r="BO197" s="118">
        <v>0</v>
      </c>
      <c r="BP197" s="118">
        <v>0</v>
      </c>
      <c r="BQ197" s="118">
        <v>0</v>
      </c>
      <c r="BR197" s="118">
        <v>0</v>
      </c>
      <c r="BS197" s="118">
        <v>0</v>
      </c>
      <c r="BT197" s="122"/>
      <c r="BU197" s="118">
        <v>0</v>
      </c>
      <c r="BV197" s="118">
        <v>0</v>
      </c>
      <c r="BW197" s="118">
        <v>0</v>
      </c>
      <c r="BX197" s="118">
        <v>0</v>
      </c>
      <c r="BY197" s="118">
        <v>0</v>
      </c>
      <c r="BZ197" s="118">
        <v>0</v>
      </c>
      <c r="CA197" s="118">
        <v>0</v>
      </c>
      <c r="CB197" s="118">
        <v>0</v>
      </c>
      <c r="CC197" s="118">
        <v>0</v>
      </c>
      <c r="CD197" s="118">
        <v>0</v>
      </c>
      <c r="CE197" s="118">
        <v>0</v>
      </c>
      <c r="CF197" s="118">
        <v>0</v>
      </c>
      <c r="CG197" s="118">
        <v>0</v>
      </c>
      <c r="CH197" s="122"/>
    </row>
    <row r="198" spans="1:86" ht="12.25" hidden="1" customHeight="1" outlineLevel="1">
      <c r="A198" s="26">
        <v>280</v>
      </c>
      <c r="B198" s="1" t="s">
        <v>298</v>
      </c>
      <c r="C198" s="118">
        <v>0</v>
      </c>
      <c r="D198" s="118">
        <v>0</v>
      </c>
      <c r="E198" s="118">
        <v>0</v>
      </c>
      <c r="F198" s="118">
        <v>0</v>
      </c>
      <c r="G198" s="118">
        <v>0</v>
      </c>
      <c r="H198" s="118">
        <v>0</v>
      </c>
      <c r="I198" s="118">
        <v>0</v>
      </c>
      <c r="J198" s="118">
        <v>0</v>
      </c>
      <c r="K198" s="118">
        <v>0</v>
      </c>
      <c r="L198" s="118">
        <v>0</v>
      </c>
      <c r="M198" s="118">
        <v>0</v>
      </c>
      <c r="N198" s="118">
        <v>0</v>
      </c>
      <c r="O198" s="118">
        <v>0</v>
      </c>
      <c r="P198" s="122"/>
      <c r="Q198" s="118">
        <v>0</v>
      </c>
      <c r="R198" s="118">
        <v>0</v>
      </c>
      <c r="S198" s="118">
        <v>0</v>
      </c>
      <c r="T198" s="118">
        <v>0</v>
      </c>
      <c r="U198" s="118">
        <v>0</v>
      </c>
      <c r="V198" s="118">
        <v>0</v>
      </c>
      <c r="W198" s="118">
        <v>0</v>
      </c>
      <c r="X198" s="118">
        <v>0</v>
      </c>
      <c r="Y198" s="118">
        <v>0</v>
      </c>
      <c r="Z198" s="118">
        <v>0</v>
      </c>
      <c r="AA198" s="118">
        <v>0</v>
      </c>
      <c r="AB198" s="118">
        <v>0</v>
      </c>
      <c r="AC198" s="118">
        <v>0</v>
      </c>
      <c r="AD198" s="122"/>
      <c r="AE198" s="118">
        <v>0</v>
      </c>
      <c r="AF198" s="118">
        <v>0</v>
      </c>
      <c r="AG198" s="118">
        <v>0</v>
      </c>
      <c r="AH198" s="118">
        <v>0</v>
      </c>
      <c r="AI198" s="118">
        <v>0</v>
      </c>
      <c r="AJ198" s="118">
        <v>0</v>
      </c>
      <c r="AK198" s="118">
        <v>0</v>
      </c>
      <c r="AL198" s="118">
        <v>0</v>
      </c>
      <c r="AM198" s="118">
        <v>0</v>
      </c>
      <c r="AN198" s="118">
        <v>0</v>
      </c>
      <c r="AO198" s="118">
        <v>0</v>
      </c>
      <c r="AP198" s="118">
        <v>0</v>
      </c>
      <c r="AQ198" s="118">
        <v>0</v>
      </c>
      <c r="AR198" s="122"/>
      <c r="AS198" s="118">
        <v>0</v>
      </c>
      <c r="AT198" s="118">
        <v>0</v>
      </c>
      <c r="AU198" s="118">
        <v>0</v>
      </c>
      <c r="AV198" s="118">
        <v>0</v>
      </c>
      <c r="AW198" s="118">
        <v>0</v>
      </c>
      <c r="AX198" s="118">
        <v>0</v>
      </c>
      <c r="AY198" s="118">
        <v>0</v>
      </c>
      <c r="AZ198" s="118">
        <v>0</v>
      </c>
      <c r="BA198" s="118">
        <v>0</v>
      </c>
      <c r="BB198" s="118">
        <v>0</v>
      </c>
      <c r="BC198" s="118">
        <v>0</v>
      </c>
      <c r="BD198" s="118">
        <v>0</v>
      </c>
      <c r="BE198" s="118">
        <v>0</v>
      </c>
      <c r="BF198" s="122"/>
      <c r="BG198" s="118">
        <v>0</v>
      </c>
      <c r="BH198" s="118">
        <v>0</v>
      </c>
      <c r="BI198" s="118">
        <v>0</v>
      </c>
      <c r="BJ198" s="118">
        <v>0</v>
      </c>
      <c r="BK198" s="118">
        <v>0</v>
      </c>
      <c r="BL198" s="118">
        <v>0</v>
      </c>
      <c r="BM198" s="118">
        <v>0</v>
      </c>
      <c r="BN198" s="118">
        <v>0</v>
      </c>
      <c r="BO198" s="118">
        <v>0</v>
      </c>
      <c r="BP198" s="118">
        <v>0</v>
      </c>
      <c r="BQ198" s="118">
        <v>0</v>
      </c>
      <c r="BR198" s="118">
        <v>0</v>
      </c>
      <c r="BS198" s="118">
        <v>0</v>
      </c>
      <c r="BT198" s="122"/>
      <c r="BU198" s="118">
        <v>0</v>
      </c>
      <c r="BV198" s="118">
        <v>0</v>
      </c>
      <c r="BW198" s="118">
        <v>0</v>
      </c>
      <c r="BX198" s="118">
        <v>0</v>
      </c>
      <c r="BY198" s="118">
        <v>0</v>
      </c>
      <c r="BZ198" s="118">
        <v>0</v>
      </c>
      <c r="CA198" s="118">
        <v>0</v>
      </c>
      <c r="CB198" s="118">
        <v>0</v>
      </c>
      <c r="CC198" s="118">
        <v>0</v>
      </c>
      <c r="CD198" s="118">
        <v>0</v>
      </c>
      <c r="CE198" s="118">
        <v>0</v>
      </c>
      <c r="CF198" s="118">
        <v>0</v>
      </c>
      <c r="CG198" s="118">
        <v>0</v>
      </c>
      <c r="CH198" s="122"/>
    </row>
    <row r="199" spans="1:86" ht="12.25" hidden="1" customHeight="1" outlineLevel="1">
      <c r="A199" s="26">
        <v>290</v>
      </c>
      <c r="B199" s="1" t="s">
        <v>299</v>
      </c>
      <c r="C199" s="118">
        <v>0</v>
      </c>
      <c r="D199" s="118">
        <v>0</v>
      </c>
      <c r="E199" s="118">
        <v>0</v>
      </c>
      <c r="F199" s="118">
        <v>0</v>
      </c>
      <c r="G199" s="118">
        <v>0</v>
      </c>
      <c r="H199" s="118">
        <v>0</v>
      </c>
      <c r="I199" s="118">
        <v>0</v>
      </c>
      <c r="J199" s="118">
        <v>0</v>
      </c>
      <c r="K199" s="118">
        <v>0</v>
      </c>
      <c r="L199" s="118">
        <v>0</v>
      </c>
      <c r="M199" s="118">
        <v>0</v>
      </c>
      <c r="N199" s="118">
        <v>0</v>
      </c>
      <c r="O199" s="118">
        <v>0</v>
      </c>
      <c r="P199" s="122"/>
      <c r="Q199" s="118">
        <v>0</v>
      </c>
      <c r="R199" s="118">
        <v>0</v>
      </c>
      <c r="S199" s="118">
        <v>0</v>
      </c>
      <c r="T199" s="118">
        <v>0</v>
      </c>
      <c r="U199" s="118">
        <v>0</v>
      </c>
      <c r="V199" s="118">
        <v>0</v>
      </c>
      <c r="W199" s="118">
        <v>0</v>
      </c>
      <c r="X199" s="118">
        <v>0</v>
      </c>
      <c r="Y199" s="118">
        <v>0</v>
      </c>
      <c r="Z199" s="118">
        <v>0</v>
      </c>
      <c r="AA199" s="118">
        <v>0</v>
      </c>
      <c r="AB199" s="118">
        <v>0</v>
      </c>
      <c r="AC199" s="118">
        <v>0</v>
      </c>
      <c r="AD199" s="122"/>
      <c r="AE199" s="118">
        <v>0</v>
      </c>
      <c r="AF199" s="118">
        <v>0</v>
      </c>
      <c r="AG199" s="118">
        <v>0</v>
      </c>
      <c r="AH199" s="118">
        <v>0</v>
      </c>
      <c r="AI199" s="118">
        <v>0</v>
      </c>
      <c r="AJ199" s="118">
        <v>0</v>
      </c>
      <c r="AK199" s="118">
        <v>0</v>
      </c>
      <c r="AL199" s="118">
        <v>0</v>
      </c>
      <c r="AM199" s="118">
        <v>0</v>
      </c>
      <c r="AN199" s="118">
        <v>0</v>
      </c>
      <c r="AO199" s="118">
        <v>0</v>
      </c>
      <c r="AP199" s="118">
        <v>0</v>
      </c>
      <c r="AQ199" s="118">
        <v>0</v>
      </c>
      <c r="AR199" s="122"/>
      <c r="AS199" s="118">
        <v>0</v>
      </c>
      <c r="AT199" s="118">
        <v>0</v>
      </c>
      <c r="AU199" s="118">
        <v>0</v>
      </c>
      <c r="AV199" s="118">
        <v>0</v>
      </c>
      <c r="AW199" s="118">
        <v>0</v>
      </c>
      <c r="AX199" s="118">
        <v>0</v>
      </c>
      <c r="AY199" s="118">
        <v>0</v>
      </c>
      <c r="AZ199" s="118">
        <v>0</v>
      </c>
      <c r="BA199" s="118">
        <v>0</v>
      </c>
      <c r="BB199" s="118">
        <v>0</v>
      </c>
      <c r="BC199" s="118">
        <v>0</v>
      </c>
      <c r="BD199" s="118">
        <v>0</v>
      </c>
      <c r="BE199" s="118">
        <v>0</v>
      </c>
      <c r="BF199" s="122"/>
      <c r="BG199" s="118">
        <v>0</v>
      </c>
      <c r="BH199" s="118">
        <v>0</v>
      </c>
      <c r="BI199" s="118">
        <v>0</v>
      </c>
      <c r="BJ199" s="118">
        <v>0</v>
      </c>
      <c r="BK199" s="118">
        <v>0</v>
      </c>
      <c r="BL199" s="118">
        <v>0</v>
      </c>
      <c r="BM199" s="118">
        <v>0</v>
      </c>
      <c r="BN199" s="118">
        <v>0</v>
      </c>
      <c r="BO199" s="118">
        <v>0</v>
      </c>
      <c r="BP199" s="118">
        <v>0</v>
      </c>
      <c r="BQ199" s="118">
        <v>0</v>
      </c>
      <c r="BR199" s="118">
        <v>0</v>
      </c>
      <c r="BS199" s="118">
        <v>0</v>
      </c>
      <c r="BT199" s="122"/>
      <c r="BU199" s="118">
        <v>0</v>
      </c>
      <c r="BV199" s="118">
        <v>0</v>
      </c>
      <c r="BW199" s="118">
        <v>0</v>
      </c>
      <c r="BX199" s="118">
        <v>0</v>
      </c>
      <c r="BY199" s="118">
        <v>0</v>
      </c>
      <c r="BZ199" s="118">
        <v>0</v>
      </c>
      <c r="CA199" s="118">
        <v>0</v>
      </c>
      <c r="CB199" s="118">
        <v>0</v>
      </c>
      <c r="CC199" s="118">
        <v>0</v>
      </c>
      <c r="CD199" s="118">
        <v>0</v>
      </c>
      <c r="CE199" s="118">
        <v>0</v>
      </c>
      <c r="CF199" s="118">
        <v>0</v>
      </c>
      <c r="CG199" s="118">
        <v>0</v>
      </c>
      <c r="CH199" s="122"/>
    </row>
    <row r="200" spans="1:86" ht="12.25" hidden="1" customHeight="1" outlineLevel="1">
      <c r="A200" s="26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22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22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22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22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  <c r="BS200" s="118"/>
      <c r="BT200" s="122"/>
      <c r="BU200" s="118"/>
      <c r="BV200" s="118"/>
      <c r="BW200" s="118"/>
      <c r="BX200" s="118"/>
      <c r="BY200" s="118"/>
      <c r="BZ200" s="118"/>
      <c r="CA200" s="118"/>
      <c r="CB200" s="118"/>
      <c r="CC200" s="118"/>
      <c r="CD200" s="118"/>
      <c r="CE200" s="118"/>
      <c r="CF200" s="118"/>
      <c r="CG200" s="118"/>
      <c r="CH200" s="122"/>
    </row>
    <row r="201" spans="1:86" ht="12.25" customHeight="1" collapsed="1">
      <c r="A201" s="25"/>
      <c r="B201" s="1" t="s">
        <v>112</v>
      </c>
      <c r="C201" s="5">
        <f t="shared" ref="C201:O201" si="188">SUM(C188:C200)</f>
        <v>995.98</v>
      </c>
      <c r="D201" s="5">
        <f t="shared" si="188"/>
        <v>4203.28</v>
      </c>
      <c r="E201" s="5">
        <f t="shared" si="188"/>
        <v>3398.7999999999997</v>
      </c>
      <c r="F201" s="5">
        <f t="shared" si="188"/>
        <v>2960.28</v>
      </c>
      <c r="G201" s="5">
        <f t="shared" si="188"/>
        <v>1271.56</v>
      </c>
      <c r="H201" s="5">
        <f t="shared" si="188"/>
        <v>1672.7299999999998</v>
      </c>
      <c r="I201" s="5">
        <f t="shared" si="188"/>
        <v>1416.56</v>
      </c>
      <c r="J201" s="5">
        <f t="shared" si="188"/>
        <v>1368.8100000000002</v>
      </c>
      <c r="K201" s="5">
        <f t="shared" si="188"/>
        <v>4386.1523387096813</v>
      </c>
      <c r="L201" s="5">
        <f t="shared" si="188"/>
        <v>2357.7153494623662</v>
      </c>
      <c r="M201" s="5">
        <f t="shared" si="188"/>
        <v>2357.7153494623662</v>
      </c>
      <c r="N201" s="5">
        <f t="shared" si="188"/>
        <v>2357.7153494623662</v>
      </c>
      <c r="O201" s="5">
        <f t="shared" si="188"/>
        <v>28747.298387096809</v>
      </c>
      <c r="P201" s="122">
        <f>O201-SUM(C201:N201)</f>
        <v>0</v>
      </c>
      <c r="Q201" s="5">
        <f t="shared" ref="Q201:AC201" si="189">SUM(Q188:Q200)</f>
        <v>17984.041666666672</v>
      </c>
      <c r="R201" s="5">
        <f t="shared" si="189"/>
        <v>23907.166666666672</v>
      </c>
      <c r="S201" s="5">
        <f t="shared" si="189"/>
        <v>23907.166666666672</v>
      </c>
      <c r="T201" s="5">
        <f t="shared" si="189"/>
        <v>23907.166666666672</v>
      </c>
      <c r="U201" s="5">
        <f t="shared" si="189"/>
        <v>23907.166666666672</v>
      </c>
      <c r="V201" s="5">
        <f t="shared" si="189"/>
        <v>29374.666666666672</v>
      </c>
      <c r="W201" s="5">
        <f t="shared" si="189"/>
        <v>23907.166666666672</v>
      </c>
      <c r="X201" s="5">
        <f t="shared" si="189"/>
        <v>23907.166666666672</v>
      </c>
      <c r="Y201" s="5">
        <f t="shared" si="189"/>
        <v>23907.166666666672</v>
      </c>
      <c r="Z201" s="5">
        <f t="shared" si="189"/>
        <v>23907.166666666672</v>
      </c>
      <c r="AA201" s="5">
        <f t="shared" si="189"/>
        <v>23907.166666666672</v>
      </c>
      <c r="AB201" s="5">
        <f t="shared" si="189"/>
        <v>29374.666666666672</v>
      </c>
      <c r="AC201" s="5">
        <f t="shared" si="189"/>
        <v>297821</v>
      </c>
      <c r="AD201" s="122">
        <f>AC201-SUM(Q201:AB201)</f>
        <v>5923.1249999998836</v>
      </c>
      <c r="AE201" s="5">
        <f t="shared" ref="AE201:AQ201" si="190">SUM(AE188:AE200)</f>
        <v>28901.625228193872</v>
      </c>
      <c r="AF201" s="5">
        <f t="shared" si="190"/>
        <v>40859.175465304768</v>
      </c>
      <c r="AG201" s="5">
        <f t="shared" si="190"/>
        <v>40859.175465304768</v>
      </c>
      <c r="AH201" s="5">
        <f t="shared" si="190"/>
        <v>40859.175465304768</v>
      </c>
      <c r="AI201" s="5">
        <f t="shared" si="190"/>
        <v>40859.175465304768</v>
      </c>
      <c r="AJ201" s="5">
        <f t="shared" si="190"/>
        <v>47325.212673475973</v>
      </c>
      <c r="AK201" s="5">
        <f t="shared" si="190"/>
        <v>40859.175465304768</v>
      </c>
      <c r="AL201" s="5">
        <f t="shared" si="190"/>
        <v>40859.175465304768</v>
      </c>
      <c r="AM201" s="5">
        <f t="shared" si="190"/>
        <v>40859.175465304768</v>
      </c>
      <c r="AN201" s="5">
        <f t="shared" si="190"/>
        <v>40859.175465304768</v>
      </c>
      <c r="AO201" s="5">
        <f t="shared" si="190"/>
        <v>40859.175465304768</v>
      </c>
      <c r="AP201" s="5">
        <f t="shared" si="190"/>
        <v>47325.212673475973</v>
      </c>
      <c r="AQ201" s="5">
        <f t="shared" si="190"/>
        <v>503242.18</v>
      </c>
      <c r="AR201" s="122">
        <f>AQ201-SUM(AE201:AP201)</f>
        <v>11957.55023711134</v>
      </c>
      <c r="AS201" s="5">
        <f t="shared" ref="AS201:BE201" si="191">SUM(AS188:AS200)</f>
        <v>46629.054977084641</v>
      </c>
      <c r="AT201" s="5">
        <f t="shared" si="191"/>
        <v>66549.467551651469</v>
      </c>
      <c r="AU201" s="5">
        <f t="shared" si="191"/>
        <v>66549.467551651469</v>
      </c>
      <c r="AV201" s="5">
        <f t="shared" si="191"/>
        <v>66549.467551651469</v>
      </c>
      <c r="AW201" s="5">
        <f t="shared" si="191"/>
        <v>66549.467551651469</v>
      </c>
      <c r="AX201" s="5">
        <f t="shared" si="191"/>
        <v>74007.962541742774</v>
      </c>
      <c r="AY201" s="5">
        <f t="shared" si="191"/>
        <v>66549.467551651469</v>
      </c>
      <c r="AZ201" s="5">
        <f t="shared" si="191"/>
        <v>66549.467551651469</v>
      </c>
      <c r="BA201" s="5">
        <f t="shared" si="191"/>
        <v>66549.467551651469</v>
      </c>
      <c r="BB201" s="5">
        <f t="shared" si="191"/>
        <v>66549.467551651469</v>
      </c>
      <c r="BC201" s="5">
        <f t="shared" si="191"/>
        <v>66549.467551651469</v>
      </c>
      <c r="BD201" s="5">
        <f t="shared" si="191"/>
        <v>74007.962541742774</v>
      </c>
      <c r="BE201" s="5">
        <f t="shared" si="191"/>
        <v>813510.60059999989</v>
      </c>
      <c r="BF201" s="122">
        <f>BE201-SUM(AS201:BD201)</f>
        <v>19920.412574566551</v>
      </c>
      <c r="BG201" s="5">
        <f t="shared" ref="BG201:BS201" si="192">SUM(BG188:BG200)</f>
        <v>62082.862567462529</v>
      </c>
      <c r="BH201" s="5">
        <f t="shared" si="192"/>
        <v>90306.529869091377</v>
      </c>
      <c r="BI201" s="5">
        <f t="shared" si="192"/>
        <v>90306.529869091377</v>
      </c>
      <c r="BJ201" s="5">
        <f t="shared" si="192"/>
        <v>90306.529869091377</v>
      </c>
      <c r="BK201" s="5">
        <f t="shared" si="192"/>
        <v>90306.529869091377</v>
      </c>
      <c r="BL201" s="5">
        <f t="shared" si="192"/>
        <v>98729.358595543483</v>
      </c>
      <c r="BM201" s="5">
        <f t="shared" si="192"/>
        <v>90306.529869091377</v>
      </c>
      <c r="BN201" s="5">
        <f t="shared" si="192"/>
        <v>90306.529869091377</v>
      </c>
      <c r="BO201" s="5">
        <f t="shared" si="192"/>
        <v>90306.529869091377</v>
      </c>
      <c r="BP201" s="5">
        <f t="shared" si="192"/>
        <v>90306.529869091377</v>
      </c>
      <c r="BQ201" s="5">
        <f t="shared" si="192"/>
        <v>90306.529869091377</v>
      </c>
      <c r="BR201" s="5">
        <f t="shared" si="192"/>
        <v>98729.358595543483</v>
      </c>
      <c r="BS201" s="5">
        <f t="shared" si="192"/>
        <v>1100524.0158819999</v>
      </c>
      <c r="BT201" s="122">
        <f>BS201-SUM(BG201:BR201)</f>
        <v>28223.66730162804</v>
      </c>
      <c r="BU201" s="5">
        <f t="shared" ref="BU201:CG201" si="193">SUM(BU188:BU200)</f>
        <v>69892.626169432522</v>
      </c>
      <c r="BV201" s="5">
        <f t="shared" si="193"/>
        <v>103803.66779520473</v>
      </c>
      <c r="BW201" s="5">
        <f t="shared" si="193"/>
        <v>103803.66779520473</v>
      </c>
      <c r="BX201" s="5">
        <f t="shared" si="193"/>
        <v>103803.66779520473</v>
      </c>
      <c r="BY201" s="5">
        <f t="shared" si="193"/>
        <v>103803.66779520473</v>
      </c>
      <c r="BZ201" s="5">
        <f t="shared" si="193"/>
        <v>112500.55127481664</v>
      </c>
      <c r="CA201" s="5">
        <f t="shared" si="193"/>
        <v>103803.66779520473</v>
      </c>
      <c r="CB201" s="5">
        <f t="shared" si="193"/>
        <v>103803.66779520473</v>
      </c>
      <c r="CC201" s="5">
        <f t="shared" si="193"/>
        <v>103803.66779520473</v>
      </c>
      <c r="CD201" s="5">
        <f t="shared" si="193"/>
        <v>103803.66779520473</v>
      </c>
      <c r="CE201" s="5">
        <f t="shared" si="193"/>
        <v>103803.66779520473</v>
      </c>
      <c r="CF201" s="5">
        <f t="shared" si="193"/>
        <v>112500.55127481664</v>
      </c>
      <c r="CG201" s="5">
        <f t="shared" si="193"/>
        <v>1263037.78050168</v>
      </c>
      <c r="CH201" s="122">
        <f>CG201-SUM(BU201:CF201)</f>
        <v>33911.041625771206</v>
      </c>
    </row>
    <row r="202" spans="1:86" ht="12.25" hidden="1" customHeight="1" outlineLevel="1">
      <c r="A202" s="25"/>
      <c r="B202" s="1" t="s">
        <v>25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21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21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21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21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21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21"/>
    </row>
    <row r="203" spans="1:86" ht="12.25" hidden="1" customHeight="1" outlineLevel="1">
      <c r="A203" s="25" t="s">
        <v>122</v>
      </c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21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21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21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21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21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21"/>
    </row>
    <row r="204" spans="1:86" ht="12.25" hidden="1" customHeight="1" outlineLevel="1">
      <c r="A204" s="26" t="s">
        <v>25</v>
      </c>
      <c r="B204" s="10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21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21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21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21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  <c r="BR204" s="118"/>
      <c r="BS204" s="118"/>
      <c r="BT204" s="21"/>
      <c r="BU204" s="118"/>
      <c r="BV204" s="118"/>
      <c r="BW204" s="118"/>
      <c r="BX204" s="118"/>
      <c r="BY204" s="118"/>
      <c r="BZ204" s="118"/>
      <c r="CA204" s="118"/>
      <c r="CB204" s="118"/>
      <c r="CC204" s="118"/>
      <c r="CD204" s="118"/>
      <c r="CE204" s="118"/>
      <c r="CF204" s="118"/>
      <c r="CG204" s="118"/>
      <c r="CH204" s="21"/>
    </row>
    <row r="205" spans="1:86" ht="12.25" hidden="1" customHeight="1" outlineLevel="1">
      <c r="A205" s="26">
        <v>300</v>
      </c>
      <c r="B205" s="10" t="s">
        <v>122</v>
      </c>
      <c r="C205" s="118">
        <v>0</v>
      </c>
      <c r="D205" s="118">
        <v>0</v>
      </c>
      <c r="E205" s="118">
        <v>0</v>
      </c>
      <c r="F205" s="118">
        <v>0</v>
      </c>
      <c r="G205" s="118">
        <v>0</v>
      </c>
      <c r="H205" s="118">
        <v>0</v>
      </c>
      <c r="I205" s="118">
        <v>0</v>
      </c>
      <c r="J205" s="118">
        <v>0</v>
      </c>
      <c r="K205" s="118">
        <v>0</v>
      </c>
      <c r="L205" s="118">
        <v>0</v>
      </c>
      <c r="M205" s="118">
        <v>0</v>
      </c>
      <c r="N205" s="118">
        <v>0</v>
      </c>
      <c r="O205" s="118">
        <v>0</v>
      </c>
      <c r="P205" s="21"/>
      <c r="Q205" s="118">
        <v>0</v>
      </c>
      <c r="R205" s="118">
        <v>0</v>
      </c>
      <c r="S205" s="118">
        <v>0</v>
      </c>
      <c r="T205" s="118">
        <v>0</v>
      </c>
      <c r="U205" s="118">
        <v>0</v>
      </c>
      <c r="V205" s="118">
        <v>0</v>
      </c>
      <c r="W205" s="118">
        <v>0</v>
      </c>
      <c r="X205" s="118">
        <v>0</v>
      </c>
      <c r="Y205" s="118">
        <v>0</v>
      </c>
      <c r="Z205" s="118">
        <v>0</v>
      </c>
      <c r="AA205" s="118">
        <v>0</v>
      </c>
      <c r="AB205" s="118">
        <v>0</v>
      </c>
      <c r="AC205" s="118">
        <v>0</v>
      </c>
      <c r="AD205" s="21"/>
      <c r="AE205" s="118">
        <v>0</v>
      </c>
      <c r="AF205" s="118">
        <v>0</v>
      </c>
      <c r="AG205" s="118">
        <v>0</v>
      </c>
      <c r="AH205" s="118">
        <v>0</v>
      </c>
      <c r="AI205" s="118">
        <v>0</v>
      </c>
      <c r="AJ205" s="118">
        <v>0</v>
      </c>
      <c r="AK205" s="118">
        <v>0</v>
      </c>
      <c r="AL205" s="118">
        <v>0</v>
      </c>
      <c r="AM205" s="118">
        <v>0</v>
      </c>
      <c r="AN205" s="118">
        <v>0</v>
      </c>
      <c r="AO205" s="118">
        <v>0</v>
      </c>
      <c r="AP205" s="118">
        <v>0</v>
      </c>
      <c r="AQ205" s="118">
        <v>0</v>
      </c>
      <c r="AR205" s="21"/>
      <c r="AS205" s="118">
        <v>0</v>
      </c>
      <c r="AT205" s="118">
        <v>0</v>
      </c>
      <c r="AU205" s="118">
        <v>0</v>
      </c>
      <c r="AV205" s="118">
        <v>0</v>
      </c>
      <c r="AW205" s="118">
        <v>0</v>
      </c>
      <c r="AX205" s="118">
        <v>0</v>
      </c>
      <c r="AY205" s="118">
        <v>0</v>
      </c>
      <c r="AZ205" s="118">
        <v>0</v>
      </c>
      <c r="BA205" s="118">
        <v>0</v>
      </c>
      <c r="BB205" s="118">
        <v>0</v>
      </c>
      <c r="BC205" s="118">
        <v>0</v>
      </c>
      <c r="BD205" s="118">
        <v>0</v>
      </c>
      <c r="BE205" s="118">
        <v>0</v>
      </c>
      <c r="BF205" s="21"/>
      <c r="BG205" s="118">
        <v>0</v>
      </c>
      <c r="BH205" s="118">
        <v>0</v>
      </c>
      <c r="BI205" s="118">
        <v>0</v>
      </c>
      <c r="BJ205" s="118">
        <v>0</v>
      </c>
      <c r="BK205" s="118">
        <v>0</v>
      </c>
      <c r="BL205" s="118">
        <v>0</v>
      </c>
      <c r="BM205" s="118">
        <v>0</v>
      </c>
      <c r="BN205" s="118">
        <v>0</v>
      </c>
      <c r="BO205" s="118">
        <v>0</v>
      </c>
      <c r="BP205" s="118">
        <v>0</v>
      </c>
      <c r="BQ205" s="118">
        <v>0</v>
      </c>
      <c r="BR205" s="118">
        <v>0</v>
      </c>
      <c r="BS205" s="118">
        <v>0</v>
      </c>
      <c r="BT205" s="21"/>
      <c r="BU205" s="118">
        <v>0</v>
      </c>
      <c r="BV205" s="118">
        <v>0</v>
      </c>
      <c r="BW205" s="118">
        <v>0</v>
      </c>
      <c r="BX205" s="118">
        <v>0</v>
      </c>
      <c r="BY205" s="118">
        <v>0</v>
      </c>
      <c r="BZ205" s="118">
        <v>0</v>
      </c>
      <c r="CA205" s="118">
        <v>0</v>
      </c>
      <c r="CB205" s="118">
        <v>0</v>
      </c>
      <c r="CC205" s="118">
        <v>0</v>
      </c>
      <c r="CD205" s="118">
        <v>0</v>
      </c>
      <c r="CE205" s="118">
        <v>0</v>
      </c>
      <c r="CF205" s="118">
        <v>0</v>
      </c>
      <c r="CG205" s="118">
        <v>0</v>
      </c>
      <c r="CH205" s="21"/>
    </row>
    <row r="206" spans="1:86" ht="12.25" hidden="1" customHeight="1" outlineLevel="1">
      <c r="A206" s="26">
        <v>310</v>
      </c>
      <c r="B206" s="10" t="s">
        <v>300</v>
      </c>
      <c r="C206" s="118">
        <v>82.02</v>
      </c>
      <c r="D206" s="118">
        <v>111.02</v>
      </c>
      <c r="E206" s="118">
        <v>186.51</v>
      </c>
      <c r="F206" s="118">
        <v>242.21</v>
      </c>
      <c r="G206" s="118">
        <v>502.02</v>
      </c>
      <c r="H206" s="118">
        <v>654.80999999999995</v>
      </c>
      <c r="I206" s="118">
        <v>647.59</v>
      </c>
      <c r="J206" s="118">
        <v>477.02</v>
      </c>
      <c r="K206" s="118">
        <v>72.699999999999804</v>
      </c>
      <c r="L206" s="118">
        <v>72.699999999999804</v>
      </c>
      <c r="M206" s="118">
        <v>72.699999999999804</v>
      </c>
      <c r="N206" s="118">
        <v>72.699999999999804</v>
      </c>
      <c r="O206" s="118">
        <v>3194</v>
      </c>
      <c r="P206" s="21"/>
      <c r="Q206" s="118">
        <v>291.66666666666703</v>
      </c>
      <c r="R206" s="118">
        <v>291.66666666666703</v>
      </c>
      <c r="S206" s="118">
        <v>291.66666666666703</v>
      </c>
      <c r="T206" s="118">
        <v>291.66666666666703</v>
      </c>
      <c r="U206" s="118">
        <v>291.66666666666703</v>
      </c>
      <c r="V206" s="118">
        <v>291.66666666666703</v>
      </c>
      <c r="W206" s="118">
        <v>291.66666666666703</v>
      </c>
      <c r="X206" s="118">
        <v>291.66666666666703</v>
      </c>
      <c r="Y206" s="118">
        <v>291.66666666666703</v>
      </c>
      <c r="Z206" s="118">
        <v>291.66666666666703</v>
      </c>
      <c r="AA206" s="118">
        <v>291.66666666666703</v>
      </c>
      <c r="AB206" s="118">
        <v>291.66666666666703</v>
      </c>
      <c r="AC206" s="118">
        <v>3500</v>
      </c>
      <c r="AD206" s="21"/>
      <c r="AE206" s="118">
        <v>466.66666666666703</v>
      </c>
      <c r="AF206" s="118">
        <v>466.66666666666703</v>
      </c>
      <c r="AG206" s="118">
        <v>466.66666666666703</v>
      </c>
      <c r="AH206" s="118">
        <v>466.66666666666703</v>
      </c>
      <c r="AI206" s="118">
        <v>466.66666666666703</v>
      </c>
      <c r="AJ206" s="118">
        <v>466.66666666666703</v>
      </c>
      <c r="AK206" s="118">
        <v>466.66666666666703</v>
      </c>
      <c r="AL206" s="118">
        <v>466.66666666666703</v>
      </c>
      <c r="AM206" s="118">
        <v>466.66666666666703</v>
      </c>
      <c r="AN206" s="118">
        <v>466.66666666666703</v>
      </c>
      <c r="AO206" s="118">
        <v>466.66666666666703</v>
      </c>
      <c r="AP206" s="118">
        <v>466.66666666666703</v>
      </c>
      <c r="AQ206" s="118">
        <v>5600</v>
      </c>
      <c r="AR206" s="21"/>
      <c r="AS206" s="118">
        <v>716.66666666666697</v>
      </c>
      <c r="AT206" s="118">
        <v>716.66666666666697</v>
      </c>
      <c r="AU206" s="118">
        <v>716.66666666666697</v>
      </c>
      <c r="AV206" s="118">
        <v>716.66666666666697</v>
      </c>
      <c r="AW206" s="118">
        <v>716.66666666666697</v>
      </c>
      <c r="AX206" s="118">
        <v>716.66666666666697</v>
      </c>
      <c r="AY206" s="118">
        <v>716.66666666666697</v>
      </c>
      <c r="AZ206" s="118">
        <v>716.66666666666697</v>
      </c>
      <c r="BA206" s="118">
        <v>716.66666666666697</v>
      </c>
      <c r="BB206" s="118">
        <v>716.66666666666697</v>
      </c>
      <c r="BC206" s="118">
        <v>716.66666666666697</v>
      </c>
      <c r="BD206" s="118">
        <v>716.66666666666697</v>
      </c>
      <c r="BE206" s="118">
        <v>8600</v>
      </c>
      <c r="BF206" s="21"/>
      <c r="BG206" s="118">
        <v>41.6666666666667</v>
      </c>
      <c r="BH206" s="118">
        <v>41.6666666666667</v>
      </c>
      <c r="BI206" s="118">
        <v>41.6666666666667</v>
      </c>
      <c r="BJ206" s="118">
        <v>41.6666666666667</v>
      </c>
      <c r="BK206" s="118">
        <v>41.6666666666667</v>
      </c>
      <c r="BL206" s="118">
        <v>41.6666666666667</v>
      </c>
      <c r="BM206" s="118">
        <v>41.6666666666667</v>
      </c>
      <c r="BN206" s="118">
        <v>41.6666666666667</v>
      </c>
      <c r="BO206" s="118">
        <v>41.6666666666667</v>
      </c>
      <c r="BP206" s="118">
        <v>41.6666666666667</v>
      </c>
      <c r="BQ206" s="118">
        <v>41.6666666666667</v>
      </c>
      <c r="BR206" s="118">
        <v>41.6666666666667</v>
      </c>
      <c r="BS206" s="118">
        <v>500</v>
      </c>
      <c r="BT206" s="21"/>
      <c r="BU206" s="118">
        <v>41.6666666666667</v>
      </c>
      <c r="BV206" s="118">
        <v>41.6666666666667</v>
      </c>
      <c r="BW206" s="118">
        <v>41.6666666666667</v>
      </c>
      <c r="BX206" s="118">
        <v>41.6666666666667</v>
      </c>
      <c r="BY206" s="118">
        <v>41.6666666666667</v>
      </c>
      <c r="BZ206" s="118">
        <v>41.6666666666667</v>
      </c>
      <c r="CA206" s="118">
        <v>41.6666666666667</v>
      </c>
      <c r="CB206" s="118">
        <v>41.6666666666667</v>
      </c>
      <c r="CC206" s="118">
        <v>41.6666666666667</v>
      </c>
      <c r="CD206" s="118">
        <v>41.6666666666667</v>
      </c>
      <c r="CE206" s="118">
        <v>41.6666666666667</v>
      </c>
      <c r="CF206" s="118">
        <v>41.6666666666667</v>
      </c>
      <c r="CG206" s="118">
        <v>500</v>
      </c>
      <c r="CH206" s="21"/>
    </row>
    <row r="207" spans="1:86" ht="12.25" hidden="1" customHeight="1" outlineLevel="1">
      <c r="A207" s="26">
        <v>320</v>
      </c>
      <c r="B207" s="10" t="s">
        <v>301</v>
      </c>
      <c r="C207" s="118">
        <v>768.75</v>
      </c>
      <c r="D207" s="118">
        <v>52.5</v>
      </c>
      <c r="E207" s="118">
        <v>0</v>
      </c>
      <c r="F207" s="118">
        <v>0</v>
      </c>
      <c r="G207" s="118">
        <v>0</v>
      </c>
      <c r="H207" s="118">
        <v>0</v>
      </c>
      <c r="I207" s="118">
        <v>0</v>
      </c>
      <c r="J207" s="118">
        <v>0</v>
      </c>
      <c r="K207" s="118">
        <v>2095.4166666666702</v>
      </c>
      <c r="L207" s="118">
        <v>416.66666666666703</v>
      </c>
      <c r="M207" s="118">
        <v>416.66666666666703</v>
      </c>
      <c r="N207" s="118">
        <v>416.66666666666703</v>
      </c>
      <c r="O207" s="118">
        <v>5000</v>
      </c>
      <c r="P207" s="21"/>
      <c r="Q207" s="118">
        <v>0</v>
      </c>
      <c r="R207" s="118">
        <v>0</v>
      </c>
      <c r="S207" s="118">
        <v>0</v>
      </c>
      <c r="T207" s="118">
        <v>11150</v>
      </c>
      <c r="U207" s="118">
        <v>11150</v>
      </c>
      <c r="V207" s="118">
        <v>11150</v>
      </c>
      <c r="W207" s="118">
        <v>11150</v>
      </c>
      <c r="X207" s="118">
        <v>11150</v>
      </c>
      <c r="Y207" s="118">
        <v>11150</v>
      </c>
      <c r="Z207" s="118">
        <v>11150</v>
      </c>
      <c r="AA207" s="118">
        <v>11150</v>
      </c>
      <c r="AB207" s="118">
        <v>11150</v>
      </c>
      <c r="AC207" s="118">
        <v>111500</v>
      </c>
      <c r="AD207" s="21"/>
      <c r="AE207" s="118">
        <v>0</v>
      </c>
      <c r="AF207" s="118">
        <v>0</v>
      </c>
      <c r="AG207" s="118">
        <v>0</v>
      </c>
      <c r="AH207" s="118">
        <v>11250</v>
      </c>
      <c r="AI207" s="118">
        <v>11250</v>
      </c>
      <c r="AJ207" s="118">
        <v>11250</v>
      </c>
      <c r="AK207" s="118">
        <v>11250</v>
      </c>
      <c r="AL207" s="118">
        <v>11250</v>
      </c>
      <c r="AM207" s="118">
        <v>11250</v>
      </c>
      <c r="AN207" s="118">
        <v>11250</v>
      </c>
      <c r="AO207" s="118">
        <v>11250</v>
      </c>
      <c r="AP207" s="118">
        <v>11250</v>
      </c>
      <c r="AQ207" s="118">
        <v>112500</v>
      </c>
      <c r="AR207" s="21"/>
      <c r="AS207" s="118">
        <v>0</v>
      </c>
      <c r="AT207" s="118">
        <v>0</v>
      </c>
      <c r="AU207" s="118">
        <v>0</v>
      </c>
      <c r="AV207" s="118">
        <v>6900</v>
      </c>
      <c r="AW207" s="118">
        <v>6900</v>
      </c>
      <c r="AX207" s="118">
        <v>6900</v>
      </c>
      <c r="AY207" s="118">
        <v>6900</v>
      </c>
      <c r="AZ207" s="118">
        <v>6900</v>
      </c>
      <c r="BA207" s="118">
        <v>6900</v>
      </c>
      <c r="BB207" s="118">
        <v>6900</v>
      </c>
      <c r="BC207" s="118">
        <v>6900</v>
      </c>
      <c r="BD207" s="118">
        <v>6900</v>
      </c>
      <c r="BE207" s="118">
        <v>69000</v>
      </c>
      <c r="BF207" s="21"/>
      <c r="BG207" s="118">
        <v>0</v>
      </c>
      <c r="BH207" s="118">
        <v>0</v>
      </c>
      <c r="BI207" s="118">
        <v>0</v>
      </c>
      <c r="BJ207" s="118">
        <v>9000</v>
      </c>
      <c r="BK207" s="118">
        <v>9000</v>
      </c>
      <c r="BL207" s="118">
        <v>9000</v>
      </c>
      <c r="BM207" s="118">
        <v>9000</v>
      </c>
      <c r="BN207" s="118">
        <v>9000</v>
      </c>
      <c r="BO207" s="118">
        <v>9000</v>
      </c>
      <c r="BP207" s="118">
        <v>9000</v>
      </c>
      <c r="BQ207" s="118">
        <v>9000</v>
      </c>
      <c r="BR207" s="118">
        <v>9000</v>
      </c>
      <c r="BS207" s="118">
        <v>90000</v>
      </c>
      <c r="BT207" s="21"/>
      <c r="BU207" s="118">
        <v>0</v>
      </c>
      <c r="BV207" s="118">
        <v>0</v>
      </c>
      <c r="BW207" s="118">
        <v>0</v>
      </c>
      <c r="BX207" s="118">
        <v>10500</v>
      </c>
      <c r="BY207" s="118">
        <v>10500</v>
      </c>
      <c r="BZ207" s="118">
        <v>10500</v>
      </c>
      <c r="CA207" s="118">
        <v>10500</v>
      </c>
      <c r="CB207" s="118">
        <v>10500</v>
      </c>
      <c r="CC207" s="118">
        <v>10500</v>
      </c>
      <c r="CD207" s="118">
        <v>10500</v>
      </c>
      <c r="CE207" s="118">
        <v>10500</v>
      </c>
      <c r="CF207" s="118">
        <v>10500</v>
      </c>
      <c r="CG207" s="118">
        <v>105000</v>
      </c>
      <c r="CH207" s="21"/>
    </row>
    <row r="208" spans="1:86" ht="12.25" hidden="1" customHeight="1" outlineLevel="1">
      <c r="A208" s="26">
        <v>330</v>
      </c>
      <c r="B208" s="10" t="s">
        <v>302</v>
      </c>
      <c r="C208" s="118">
        <v>0</v>
      </c>
      <c r="D208" s="118">
        <v>0</v>
      </c>
      <c r="E208" s="118">
        <v>800</v>
      </c>
      <c r="F208" s="118">
        <v>0</v>
      </c>
      <c r="G208" s="118">
        <v>0</v>
      </c>
      <c r="H208" s="118">
        <v>0</v>
      </c>
      <c r="I208" s="118">
        <v>0</v>
      </c>
      <c r="J208" s="118">
        <v>296.95999999999998</v>
      </c>
      <c r="K208" s="118">
        <v>9.9999999999340599E-3</v>
      </c>
      <c r="L208" s="118">
        <v>9.9999999999340599E-3</v>
      </c>
      <c r="M208" s="118">
        <v>9.9999999999340599E-3</v>
      </c>
      <c r="N208" s="118">
        <v>9.9999999999340599E-3</v>
      </c>
      <c r="O208" s="118">
        <v>1097</v>
      </c>
      <c r="P208" s="21"/>
      <c r="Q208" s="118">
        <v>0</v>
      </c>
      <c r="R208" s="118">
        <v>0</v>
      </c>
      <c r="S208" s="118">
        <v>0</v>
      </c>
      <c r="T208" s="118">
        <v>0</v>
      </c>
      <c r="U208" s="118">
        <v>0</v>
      </c>
      <c r="V208" s="118">
        <v>0</v>
      </c>
      <c r="W208" s="118">
        <v>0</v>
      </c>
      <c r="X208" s="118">
        <v>0</v>
      </c>
      <c r="Y208" s="118">
        <v>0</v>
      </c>
      <c r="Z208" s="118">
        <v>0</v>
      </c>
      <c r="AA208" s="118">
        <v>0</v>
      </c>
      <c r="AB208" s="118">
        <v>0</v>
      </c>
      <c r="AC208" s="118">
        <v>0</v>
      </c>
      <c r="AD208" s="21"/>
      <c r="AE208" s="118">
        <v>0</v>
      </c>
      <c r="AF208" s="118">
        <v>0</v>
      </c>
      <c r="AG208" s="118">
        <v>0</v>
      </c>
      <c r="AH208" s="118">
        <v>0</v>
      </c>
      <c r="AI208" s="118">
        <v>0</v>
      </c>
      <c r="AJ208" s="118">
        <v>0</v>
      </c>
      <c r="AK208" s="118">
        <v>0</v>
      </c>
      <c r="AL208" s="118">
        <v>0</v>
      </c>
      <c r="AM208" s="118">
        <v>0</v>
      </c>
      <c r="AN208" s="118">
        <v>0</v>
      </c>
      <c r="AO208" s="118">
        <v>0</v>
      </c>
      <c r="AP208" s="118">
        <v>0</v>
      </c>
      <c r="AQ208" s="118">
        <v>0</v>
      </c>
      <c r="AR208" s="21"/>
      <c r="AS208" s="118">
        <v>0</v>
      </c>
      <c r="AT208" s="118">
        <v>0</v>
      </c>
      <c r="AU208" s="118">
        <v>0</v>
      </c>
      <c r="AV208" s="118">
        <v>0</v>
      </c>
      <c r="AW208" s="118">
        <v>0</v>
      </c>
      <c r="AX208" s="118">
        <v>0</v>
      </c>
      <c r="AY208" s="118">
        <v>0</v>
      </c>
      <c r="AZ208" s="118">
        <v>0</v>
      </c>
      <c r="BA208" s="118">
        <v>0</v>
      </c>
      <c r="BB208" s="118">
        <v>0</v>
      </c>
      <c r="BC208" s="118">
        <v>0</v>
      </c>
      <c r="BD208" s="118">
        <v>0</v>
      </c>
      <c r="BE208" s="118">
        <v>0</v>
      </c>
      <c r="BF208" s="21"/>
      <c r="BG208" s="118">
        <v>0</v>
      </c>
      <c r="BH208" s="118">
        <v>0</v>
      </c>
      <c r="BI208" s="118">
        <v>0</v>
      </c>
      <c r="BJ208" s="118">
        <v>0</v>
      </c>
      <c r="BK208" s="118">
        <v>0</v>
      </c>
      <c r="BL208" s="118">
        <v>0</v>
      </c>
      <c r="BM208" s="118">
        <v>0</v>
      </c>
      <c r="BN208" s="118">
        <v>0</v>
      </c>
      <c r="BO208" s="118">
        <v>0</v>
      </c>
      <c r="BP208" s="118">
        <v>0</v>
      </c>
      <c r="BQ208" s="118">
        <v>0</v>
      </c>
      <c r="BR208" s="118">
        <v>0</v>
      </c>
      <c r="BS208" s="118">
        <v>0</v>
      </c>
      <c r="BT208" s="21"/>
      <c r="BU208" s="118">
        <v>0</v>
      </c>
      <c r="BV208" s="118">
        <v>0</v>
      </c>
      <c r="BW208" s="118">
        <v>0</v>
      </c>
      <c r="BX208" s="118">
        <v>0</v>
      </c>
      <c r="BY208" s="118">
        <v>0</v>
      </c>
      <c r="BZ208" s="118">
        <v>0</v>
      </c>
      <c r="CA208" s="118">
        <v>0</v>
      </c>
      <c r="CB208" s="118">
        <v>0</v>
      </c>
      <c r="CC208" s="118">
        <v>0</v>
      </c>
      <c r="CD208" s="118">
        <v>0</v>
      </c>
      <c r="CE208" s="118">
        <v>0</v>
      </c>
      <c r="CF208" s="118">
        <v>0</v>
      </c>
      <c r="CG208" s="118">
        <v>0</v>
      </c>
      <c r="CH208" s="21"/>
    </row>
    <row r="209" spans="1:86" ht="12.25" hidden="1" customHeight="1" outlineLevel="1">
      <c r="A209" s="26">
        <v>331</v>
      </c>
      <c r="B209" s="10" t="s">
        <v>303</v>
      </c>
      <c r="C209" s="118">
        <v>0</v>
      </c>
      <c r="D209" s="118">
        <v>0</v>
      </c>
      <c r="E209" s="118">
        <v>-453.6</v>
      </c>
      <c r="F209" s="118">
        <v>0</v>
      </c>
      <c r="G209" s="118">
        <v>0</v>
      </c>
      <c r="H209" s="118">
        <v>0</v>
      </c>
      <c r="I209" s="118">
        <v>2625</v>
      </c>
      <c r="J209" s="118">
        <v>0</v>
      </c>
      <c r="K209" s="118">
        <v>850</v>
      </c>
      <c r="L209" s="118">
        <v>3200</v>
      </c>
      <c r="M209" s="118">
        <v>0</v>
      </c>
      <c r="N209" s="118">
        <v>0</v>
      </c>
      <c r="O209" s="118">
        <v>29578</v>
      </c>
      <c r="P209" s="21"/>
      <c r="Q209" s="118">
        <v>0</v>
      </c>
      <c r="R209" s="118">
        <v>0</v>
      </c>
      <c r="S209" s="118">
        <v>1150</v>
      </c>
      <c r="T209" s="118">
        <v>1150</v>
      </c>
      <c r="U209" s="118">
        <v>1150</v>
      </c>
      <c r="V209" s="118">
        <v>1150</v>
      </c>
      <c r="W209" s="118">
        <v>1150</v>
      </c>
      <c r="X209" s="118">
        <v>1150</v>
      </c>
      <c r="Y209" s="118">
        <v>1150</v>
      </c>
      <c r="Z209" s="118">
        <v>1150</v>
      </c>
      <c r="AA209" s="118">
        <v>1150</v>
      </c>
      <c r="AB209" s="118">
        <v>1150</v>
      </c>
      <c r="AC209" s="118">
        <v>13800</v>
      </c>
      <c r="AD209" s="21"/>
      <c r="AE209" s="118">
        <v>0</v>
      </c>
      <c r="AF209" s="118">
        <v>0</v>
      </c>
      <c r="AG209" s="118">
        <v>1668.75</v>
      </c>
      <c r="AH209" s="118">
        <v>1668.75</v>
      </c>
      <c r="AI209" s="118">
        <v>1668.75</v>
      </c>
      <c r="AJ209" s="118">
        <v>1668.75</v>
      </c>
      <c r="AK209" s="118">
        <v>1668.75</v>
      </c>
      <c r="AL209" s="118">
        <v>1668.75</v>
      </c>
      <c r="AM209" s="118">
        <v>1668.75</v>
      </c>
      <c r="AN209" s="118">
        <v>1668.75</v>
      </c>
      <c r="AO209" s="118">
        <v>1668.75</v>
      </c>
      <c r="AP209" s="118">
        <v>1668.75</v>
      </c>
      <c r="AQ209" s="118">
        <v>20025</v>
      </c>
      <c r="AR209" s="21"/>
      <c r="AS209" s="118">
        <v>0</v>
      </c>
      <c r="AT209" s="118">
        <v>0</v>
      </c>
      <c r="AU209" s="118">
        <v>1668.75</v>
      </c>
      <c r="AV209" s="118">
        <v>1668.75</v>
      </c>
      <c r="AW209" s="118">
        <v>1668.75</v>
      </c>
      <c r="AX209" s="118">
        <v>1668.75</v>
      </c>
      <c r="AY209" s="118">
        <v>1668.75</v>
      </c>
      <c r="AZ209" s="118">
        <v>1668.75</v>
      </c>
      <c r="BA209" s="118">
        <v>1668.75</v>
      </c>
      <c r="BB209" s="118">
        <v>1668.75</v>
      </c>
      <c r="BC209" s="118">
        <v>1668.75</v>
      </c>
      <c r="BD209" s="118">
        <v>1668.75</v>
      </c>
      <c r="BE209" s="118">
        <v>20025</v>
      </c>
      <c r="BF209" s="21"/>
      <c r="BG209" s="118">
        <v>0</v>
      </c>
      <c r="BH209" s="118">
        <v>0</v>
      </c>
      <c r="BI209" s="118">
        <v>1668.75</v>
      </c>
      <c r="BJ209" s="118">
        <v>1668.75</v>
      </c>
      <c r="BK209" s="118">
        <v>1668.75</v>
      </c>
      <c r="BL209" s="118">
        <v>1668.75</v>
      </c>
      <c r="BM209" s="118">
        <v>1668.75</v>
      </c>
      <c r="BN209" s="118">
        <v>1668.75</v>
      </c>
      <c r="BO209" s="118">
        <v>1668.75</v>
      </c>
      <c r="BP209" s="118">
        <v>1668.75</v>
      </c>
      <c r="BQ209" s="118">
        <v>1668.75</v>
      </c>
      <c r="BR209" s="118">
        <v>1668.75</v>
      </c>
      <c r="BS209" s="118">
        <v>20025</v>
      </c>
      <c r="BT209" s="21"/>
      <c r="BU209" s="118">
        <v>0</v>
      </c>
      <c r="BV209" s="118">
        <v>0</v>
      </c>
      <c r="BW209" s="118">
        <v>1618.75</v>
      </c>
      <c r="BX209" s="118">
        <v>1618.75</v>
      </c>
      <c r="BY209" s="118">
        <v>1618.75</v>
      </c>
      <c r="BZ209" s="118">
        <v>1618.75</v>
      </c>
      <c r="CA209" s="118">
        <v>1618.75</v>
      </c>
      <c r="CB209" s="118">
        <v>1618.75</v>
      </c>
      <c r="CC209" s="118">
        <v>1618.75</v>
      </c>
      <c r="CD209" s="118">
        <v>1618.75</v>
      </c>
      <c r="CE209" s="118">
        <v>1618.75</v>
      </c>
      <c r="CF209" s="118">
        <v>1618.75</v>
      </c>
      <c r="CG209" s="118">
        <v>19425</v>
      </c>
      <c r="CH209" s="21"/>
    </row>
    <row r="210" spans="1:86" ht="12.25" hidden="1" customHeight="1" outlineLevel="1">
      <c r="A210" s="26">
        <v>332</v>
      </c>
      <c r="B210" s="10" t="s">
        <v>304</v>
      </c>
      <c r="C210" s="118">
        <v>0</v>
      </c>
      <c r="D210" s="118">
        <v>0</v>
      </c>
      <c r="E210" s="118">
        <v>0</v>
      </c>
      <c r="F210" s="118">
        <v>0</v>
      </c>
      <c r="G210" s="118">
        <v>0</v>
      </c>
      <c r="H210" s="118">
        <v>0</v>
      </c>
      <c r="I210" s="118">
        <v>0</v>
      </c>
      <c r="J210" s="118">
        <v>0</v>
      </c>
      <c r="K210" s="118">
        <v>0</v>
      </c>
      <c r="L210" s="118">
        <v>0</v>
      </c>
      <c r="M210" s="118">
        <v>0</v>
      </c>
      <c r="N210" s="118">
        <v>0</v>
      </c>
      <c r="O210" s="118">
        <v>0</v>
      </c>
      <c r="P210" s="21"/>
      <c r="Q210" s="118">
        <v>0</v>
      </c>
      <c r="R210" s="118">
        <v>0</v>
      </c>
      <c r="S210" s="118">
        <v>0</v>
      </c>
      <c r="T210" s="118">
        <v>0</v>
      </c>
      <c r="U210" s="118">
        <v>0</v>
      </c>
      <c r="V210" s="118">
        <v>0</v>
      </c>
      <c r="W210" s="118">
        <v>0</v>
      </c>
      <c r="X210" s="118">
        <v>0</v>
      </c>
      <c r="Y210" s="118">
        <v>0</v>
      </c>
      <c r="Z210" s="118">
        <v>0</v>
      </c>
      <c r="AA210" s="118">
        <v>0</v>
      </c>
      <c r="AB210" s="118">
        <v>0</v>
      </c>
      <c r="AC210" s="118">
        <v>0</v>
      </c>
      <c r="AD210" s="21"/>
      <c r="AE210" s="118">
        <v>0</v>
      </c>
      <c r="AF210" s="118">
        <v>0</v>
      </c>
      <c r="AG210" s="118">
        <v>0</v>
      </c>
      <c r="AH210" s="118">
        <v>0</v>
      </c>
      <c r="AI210" s="118">
        <v>0</v>
      </c>
      <c r="AJ210" s="118">
        <v>0</v>
      </c>
      <c r="AK210" s="118">
        <v>0</v>
      </c>
      <c r="AL210" s="118">
        <v>0</v>
      </c>
      <c r="AM210" s="118">
        <v>0</v>
      </c>
      <c r="AN210" s="118">
        <v>0</v>
      </c>
      <c r="AO210" s="118">
        <v>0</v>
      </c>
      <c r="AP210" s="118">
        <v>0</v>
      </c>
      <c r="AQ210" s="118">
        <v>0</v>
      </c>
      <c r="AR210" s="21"/>
      <c r="AS210" s="118">
        <v>0</v>
      </c>
      <c r="AT210" s="118">
        <v>0</v>
      </c>
      <c r="AU210" s="118">
        <v>0</v>
      </c>
      <c r="AV210" s="118">
        <v>0</v>
      </c>
      <c r="AW210" s="118">
        <v>0</v>
      </c>
      <c r="AX210" s="118">
        <v>0</v>
      </c>
      <c r="AY210" s="118">
        <v>0</v>
      </c>
      <c r="AZ210" s="118">
        <v>0</v>
      </c>
      <c r="BA210" s="118">
        <v>0</v>
      </c>
      <c r="BB210" s="118">
        <v>0</v>
      </c>
      <c r="BC210" s="118">
        <v>0</v>
      </c>
      <c r="BD210" s="118">
        <v>0</v>
      </c>
      <c r="BE210" s="118">
        <v>0</v>
      </c>
      <c r="BF210" s="21"/>
      <c r="BG210" s="118">
        <v>0</v>
      </c>
      <c r="BH210" s="118">
        <v>0</v>
      </c>
      <c r="BI210" s="118">
        <v>0</v>
      </c>
      <c r="BJ210" s="118">
        <v>0</v>
      </c>
      <c r="BK210" s="118">
        <v>0</v>
      </c>
      <c r="BL210" s="118">
        <v>0</v>
      </c>
      <c r="BM210" s="118">
        <v>0</v>
      </c>
      <c r="BN210" s="118">
        <v>0</v>
      </c>
      <c r="BO210" s="118">
        <v>0</v>
      </c>
      <c r="BP210" s="118">
        <v>0</v>
      </c>
      <c r="BQ210" s="118">
        <v>0</v>
      </c>
      <c r="BR210" s="118">
        <v>0</v>
      </c>
      <c r="BS210" s="118">
        <v>0</v>
      </c>
      <c r="BT210" s="21"/>
      <c r="BU210" s="118">
        <v>0</v>
      </c>
      <c r="BV210" s="118">
        <v>0</v>
      </c>
      <c r="BW210" s="118">
        <v>0</v>
      </c>
      <c r="BX210" s="118">
        <v>0</v>
      </c>
      <c r="BY210" s="118">
        <v>0</v>
      </c>
      <c r="BZ210" s="118">
        <v>0</v>
      </c>
      <c r="CA210" s="118">
        <v>0</v>
      </c>
      <c r="CB210" s="118">
        <v>0</v>
      </c>
      <c r="CC210" s="118">
        <v>0</v>
      </c>
      <c r="CD210" s="118">
        <v>0</v>
      </c>
      <c r="CE210" s="118">
        <v>0</v>
      </c>
      <c r="CF210" s="118">
        <v>0</v>
      </c>
      <c r="CG210" s="118">
        <v>0</v>
      </c>
      <c r="CH210" s="21"/>
    </row>
    <row r="211" spans="1:86" ht="12.25" hidden="1" customHeight="1" outlineLevel="1">
      <c r="A211" s="26">
        <v>333</v>
      </c>
      <c r="B211" s="10" t="s">
        <v>305</v>
      </c>
      <c r="C211" s="118">
        <v>0</v>
      </c>
      <c r="D211" s="118">
        <v>0</v>
      </c>
      <c r="E211" s="118">
        <v>0</v>
      </c>
      <c r="F211" s="118">
        <v>0</v>
      </c>
      <c r="G211" s="118">
        <v>0</v>
      </c>
      <c r="H211" s="118">
        <v>0</v>
      </c>
      <c r="I211" s="118">
        <v>0</v>
      </c>
      <c r="J211" s="118">
        <v>0</v>
      </c>
      <c r="K211" s="118">
        <v>0</v>
      </c>
      <c r="L211" s="118">
        <v>0</v>
      </c>
      <c r="M211" s="118">
        <v>0</v>
      </c>
      <c r="N211" s="118">
        <v>0</v>
      </c>
      <c r="O211" s="118">
        <v>0</v>
      </c>
      <c r="P211" s="21"/>
      <c r="Q211" s="118">
        <v>0</v>
      </c>
      <c r="R211" s="118">
        <v>0</v>
      </c>
      <c r="S211" s="118">
        <v>0</v>
      </c>
      <c r="T211" s="118">
        <v>0</v>
      </c>
      <c r="U211" s="118">
        <v>0</v>
      </c>
      <c r="V211" s="118">
        <v>0</v>
      </c>
      <c r="W211" s="118">
        <v>0</v>
      </c>
      <c r="X211" s="118">
        <v>0</v>
      </c>
      <c r="Y211" s="118">
        <v>0</v>
      </c>
      <c r="Z211" s="118">
        <v>0</v>
      </c>
      <c r="AA211" s="118">
        <v>0</v>
      </c>
      <c r="AB211" s="118">
        <v>0</v>
      </c>
      <c r="AC211" s="118">
        <v>0</v>
      </c>
      <c r="AD211" s="21"/>
      <c r="AE211" s="118">
        <v>0</v>
      </c>
      <c r="AF211" s="118">
        <v>0</v>
      </c>
      <c r="AG211" s="118">
        <v>0</v>
      </c>
      <c r="AH211" s="118">
        <v>0</v>
      </c>
      <c r="AI211" s="118">
        <v>0</v>
      </c>
      <c r="AJ211" s="118">
        <v>0</v>
      </c>
      <c r="AK211" s="118">
        <v>0</v>
      </c>
      <c r="AL211" s="118">
        <v>0</v>
      </c>
      <c r="AM211" s="118">
        <v>0</v>
      </c>
      <c r="AN211" s="118">
        <v>0</v>
      </c>
      <c r="AO211" s="118">
        <v>0</v>
      </c>
      <c r="AP211" s="118">
        <v>0</v>
      </c>
      <c r="AQ211" s="118">
        <v>0</v>
      </c>
      <c r="AR211" s="21"/>
      <c r="AS211" s="118">
        <v>0</v>
      </c>
      <c r="AT211" s="118">
        <v>0</v>
      </c>
      <c r="AU211" s="118">
        <v>0</v>
      </c>
      <c r="AV211" s="118">
        <v>0</v>
      </c>
      <c r="AW211" s="118">
        <v>0</v>
      </c>
      <c r="AX211" s="118">
        <v>0</v>
      </c>
      <c r="AY211" s="118">
        <v>0</v>
      </c>
      <c r="AZ211" s="118">
        <v>0</v>
      </c>
      <c r="BA211" s="118">
        <v>0</v>
      </c>
      <c r="BB211" s="118">
        <v>0</v>
      </c>
      <c r="BC211" s="118">
        <v>0</v>
      </c>
      <c r="BD211" s="118">
        <v>0</v>
      </c>
      <c r="BE211" s="118">
        <v>0</v>
      </c>
      <c r="BF211" s="21"/>
      <c r="BG211" s="118">
        <v>0</v>
      </c>
      <c r="BH211" s="118">
        <v>0</v>
      </c>
      <c r="BI211" s="118">
        <v>0</v>
      </c>
      <c r="BJ211" s="118">
        <v>0</v>
      </c>
      <c r="BK211" s="118">
        <v>0</v>
      </c>
      <c r="BL211" s="118">
        <v>0</v>
      </c>
      <c r="BM211" s="118">
        <v>0</v>
      </c>
      <c r="BN211" s="118">
        <v>0</v>
      </c>
      <c r="BO211" s="118">
        <v>0</v>
      </c>
      <c r="BP211" s="118">
        <v>0</v>
      </c>
      <c r="BQ211" s="118">
        <v>0</v>
      </c>
      <c r="BR211" s="118">
        <v>0</v>
      </c>
      <c r="BS211" s="118">
        <v>0</v>
      </c>
      <c r="BT211" s="21"/>
      <c r="BU211" s="118">
        <v>0</v>
      </c>
      <c r="BV211" s="118">
        <v>0</v>
      </c>
      <c r="BW211" s="118">
        <v>0</v>
      </c>
      <c r="BX211" s="118">
        <v>0</v>
      </c>
      <c r="BY211" s="118">
        <v>0</v>
      </c>
      <c r="BZ211" s="118">
        <v>0</v>
      </c>
      <c r="CA211" s="118">
        <v>0</v>
      </c>
      <c r="CB211" s="118">
        <v>0</v>
      </c>
      <c r="CC211" s="118">
        <v>0</v>
      </c>
      <c r="CD211" s="118">
        <v>0</v>
      </c>
      <c r="CE211" s="118">
        <v>0</v>
      </c>
      <c r="CF211" s="118">
        <v>0</v>
      </c>
      <c r="CG211" s="118">
        <v>0</v>
      </c>
      <c r="CH211" s="21"/>
    </row>
    <row r="212" spans="1:86" ht="12.25" hidden="1" customHeight="1" outlineLevel="1">
      <c r="A212" s="26">
        <v>334</v>
      </c>
      <c r="B212" s="10" t="s">
        <v>306</v>
      </c>
      <c r="C212" s="118">
        <v>0</v>
      </c>
      <c r="D212" s="118">
        <v>0</v>
      </c>
      <c r="E212" s="118">
        <v>0</v>
      </c>
      <c r="F212" s="118">
        <v>0</v>
      </c>
      <c r="G212" s="118">
        <v>525</v>
      </c>
      <c r="H212" s="118">
        <v>0</v>
      </c>
      <c r="I212" s="118">
        <v>0</v>
      </c>
      <c r="J212" s="118">
        <v>0</v>
      </c>
      <c r="K212" s="118">
        <v>0</v>
      </c>
      <c r="L212" s="118">
        <v>0</v>
      </c>
      <c r="M212" s="118">
        <v>0</v>
      </c>
      <c r="N212" s="118">
        <v>0</v>
      </c>
      <c r="O212" s="118">
        <v>525</v>
      </c>
      <c r="P212" s="21"/>
      <c r="Q212" s="118">
        <v>0</v>
      </c>
      <c r="R212" s="118">
        <v>0</v>
      </c>
      <c r="S212" s="118">
        <v>0</v>
      </c>
      <c r="T212" s="118">
        <v>0</v>
      </c>
      <c r="U212" s="118">
        <v>0</v>
      </c>
      <c r="V212" s="118">
        <v>0</v>
      </c>
      <c r="W212" s="118">
        <v>0</v>
      </c>
      <c r="X212" s="118">
        <v>0</v>
      </c>
      <c r="Y212" s="118">
        <v>0</v>
      </c>
      <c r="Z212" s="118">
        <v>0</v>
      </c>
      <c r="AA212" s="118">
        <v>0</v>
      </c>
      <c r="AB212" s="118">
        <v>0</v>
      </c>
      <c r="AC212" s="118">
        <v>0</v>
      </c>
      <c r="AD212" s="21"/>
      <c r="AE212" s="118">
        <v>0</v>
      </c>
      <c r="AF212" s="118">
        <v>0</v>
      </c>
      <c r="AG212" s="118">
        <v>0</v>
      </c>
      <c r="AH212" s="118">
        <v>0</v>
      </c>
      <c r="AI212" s="118">
        <v>0</v>
      </c>
      <c r="AJ212" s="118">
        <v>0</v>
      </c>
      <c r="AK212" s="118">
        <v>0</v>
      </c>
      <c r="AL212" s="118">
        <v>0</v>
      </c>
      <c r="AM212" s="118">
        <v>0</v>
      </c>
      <c r="AN212" s="118">
        <v>0</v>
      </c>
      <c r="AO212" s="118">
        <v>0</v>
      </c>
      <c r="AP212" s="118">
        <v>0</v>
      </c>
      <c r="AQ212" s="118">
        <v>0</v>
      </c>
      <c r="AR212" s="21"/>
      <c r="AS212" s="118">
        <v>0</v>
      </c>
      <c r="AT212" s="118">
        <v>0</v>
      </c>
      <c r="AU212" s="118">
        <v>0</v>
      </c>
      <c r="AV212" s="118">
        <v>0</v>
      </c>
      <c r="AW212" s="118">
        <v>0</v>
      </c>
      <c r="AX212" s="118">
        <v>0</v>
      </c>
      <c r="AY212" s="118">
        <v>0</v>
      </c>
      <c r="AZ212" s="118">
        <v>0</v>
      </c>
      <c r="BA212" s="118">
        <v>0</v>
      </c>
      <c r="BB212" s="118">
        <v>0</v>
      </c>
      <c r="BC212" s="118">
        <v>0</v>
      </c>
      <c r="BD212" s="118">
        <v>0</v>
      </c>
      <c r="BE212" s="118">
        <v>0</v>
      </c>
      <c r="BF212" s="21"/>
      <c r="BG212" s="118">
        <v>0</v>
      </c>
      <c r="BH212" s="118">
        <v>0</v>
      </c>
      <c r="BI212" s="118">
        <v>0</v>
      </c>
      <c r="BJ212" s="118">
        <v>0</v>
      </c>
      <c r="BK212" s="118">
        <v>0</v>
      </c>
      <c r="BL212" s="118">
        <v>0</v>
      </c>
      <c r="BM212" s="118">
        <v>0</v>
      </c>
      <c r="BN212" s="118">
        <v>0</v>
      </c>
      <c r="BO212" s="118">
        <v>0</v>
      </c>
      <c r="BP212" s="118">
        <v>0</v>
      </c>
      <c r="BQ212" s="118">
        <v>0</v>
      </c>
      <c r="BR212" s="118">
        <v>0</v>
      </c>
      <c r="BS212" s="118">
        <v>0</v>
      </c>
      <c r="BT212" s="21"/>
      <c r="BU212" s="118">
        <v>0</v>
      </c>
      <c r="BV212" s="118">
        <v>0</v>
      </c>
      <c r="BW212" s="118">
        <v>0</v>
      </c>
      <c r="BX212" s="118">
        <v>0</v>
      </c>
      <c r="BY212" s="118">
        <v>0</v>
      </c>
      <c r="BZ212" s="118">
        <v>0</v>
      </c>
      <c r="CA212" s="118">
        <v>0</v>
      </c>
      <c r="CB212" s="118">
        <v>0</v>
      </c>
      <c r="CC212" s="118">
        <v>0</v>
      </c>
      <c r="CD212" s="118">
        <v>0</v>
      </c>
      <c r="CE212" s="118">
        <v>0</v>
      </c>
      <c r="CF212" s="118">
        <v>0</v>
      </c>
      <c r="CG212" s="118">
        <v>0</v>
      </c>
      <c r="CH212" s="21"/>
    </row>
    <row r="213" spans="1:86" ht="12.25" hidden="1" customHeight="1" outlineLevel="1">
      <c r="A213" s="26">
        <v>335</v>
      </c>
      <c r="B213" s="10" t="s">
        <v>307</v>
      </c>
      <c r="C213" s="118">
        <v>0</v>
      </c>
      <c r="D213" s="118">
        <v>0</v>
      </c>
      <c r="E213" s="118">
        <v>0</v>
      </c>
      <c r="F213" s="118">
        <v>0</v>
      </c>
      <c r="G213" s="118">
        <v>0</v>
      </c>
      <c r="H213" s="118">
        <v>800</v>
      </c>
      <c r="I213" s="118">
        <v>0</v>
      </c>
      <c r="J213" s="118">
        <v>0</v>
      </c>
      <c r="K213" s="118">
        <v>3750</v>
      </c>
      <c r="L213" s="118">
        <v>650</v>
      </c>
      <c r="M213" s="118">
        <v>650</v>
      </c>
      <c r="N213" s="118">
        <v>650</v>
      </c>
      <c r="O213" s="118">
        <v>7800</v>
      </c>
      <c r="P213" s="21"/>
      <c r="Q213" s="118">
        <v>0</v>
      </c>
      <c r="R213" s="118">
        <v>0</v>
      </c>
      <c r="S213" s="118">
        <v>98.4375</v>
      </c>
      <c r="T213" s="118">
        <v>98.4375</v>
      </c>
      <c r="U213" s="118">
        <v>98.4375</v>
      </c>
      <c r="V213" s="118">
        <v>98.4375</v>
      </c>
      <c r="W213" s="118">
        <v>98.4375</v>
      </c>
      <c r="X213" s="118">
        <v>98.4375</v>
      </c>
      <c r="Y213" s="118">
        <v>98.4375</v>
      </c>
      <c r="Z213" s="118">
        <v>98.4375</v>
      </c>
      <c r="AA213" s="118">
        <v>98.4375</v>
      </c>
      <c r="AB213" s="118">
        <v>98.4375</v>
      </c>
      <c r="AC213" s="118">
        <v>1181.25</v>
      </c>
      <c r="AD213" s="21"/>
      <c r="AE213" s="118">
        <v>0</v>
      </c>
      <c r="AF213" s="118">
        <v>0</v>
      </c>
      <c r="AG213" s="118">
        <v>0</v>
      </c>
      <c r="AH213" s="118">
        <v>0</v>
      </c>
      <c r="AI213" s="118">
        <v>0</v>
      </c>
      <c r="AJ213" s="118">
        <v>0</v>
      </c>
      <c r="AK213" s="118">
        <v>0</v>
      </c>
      <c r="AL213" s="118">
        <v>0</v>
      </c>
      <c r="AM213" s="118">
        <v>0</v>
      </c>
      <c r="AN213" s="118">
        <v>0</v>
      </c>
      <c r="AO213" s="118">
        <v>0</v>
      </c>
      <c r="AP213" s="118">
        <v>0</v>
      </c>
      <c r="AQ213" s="118">
        <v>0</v>
      </c>
      <c r="AR213" s="21"/>
      <c r="AS213" s="118">
        <v>0</v>
      </c>
      <c r="AT213" s="118">
        <v>0</v>
      </c>
      <c r="AU213" s="118">
        <v>0</v>
      </c>
      <c r="AV213" s="118">
        <v>0</v>
      </c>
      <c r="AW213" s="118">
        <v>0</v>
      </c>
      <c r="AX213" s="118">
        <v>0</v>
      </c>
      <c r="AY213" s="118">
        <v>0</v>
      </c>
      <c r="AZ213" s="118">
        <v>0</v>
      </c>
      <c r="BA213" s="118">
        <v>0</v>
      </c>
      <c r="BB213" s="118">
        <v>0</v>
      </c>
      <c r="BC213" s="118">
        <v>0</v>
      </c>
      <c r="BD213" s="118">
        <v>0</v>
      </c>
      <c r="BE213" s="118">
        <v>0</v>
      </c>
      <c r="BF213" s="21"/>
      <c r="BG213" s="118">
        <v>0</v>
      </c>
      <c r="BH213" s="118">
        <v>0</v>
      </c>
      <c r="BI213" s="118">
        <v>0</v>
      </c>
      <c r="BJ213" s="118">
        <v>0</v>
      </c>
      <c r="BK213" s="118">
        <v>0</v>
      </c>
      <c r="BL213" s="118">
        <v>0</v>
      </c>
      <c r="BM213" s="118">
        <v>0</v>
      </c>
      <c r="BN213" s="118">
        <v>0</v>
      </c>
      <c r="BO213" s="118">
        <v>0</v>
      </c>
      <c r="BP213" s="118">
        <v>0</v>
      </c>
      <c r="BQ213" s="118">
        <v>0</v>
      </c>
      <c r="BR213" s="118">
        <v>0</v>
      </c>
      <c r="BS213" s="118">
        <v>0</v>
      </c>
      <c r="BT213" s="21"/>
      <c r="BU213" s="118">
        <v>0</v>
      </c>
      <c r="BV213" s="118">
        <v>0</v>
      </c>
      <c r="BW213" s="118">
        <v>0</v>
      </c>
      <c r="BX213" s="118">
        <v>0</v>
      </c>
      <c r="BY213" s="118">
        <v>0</v>
      </c>
      <c r="BZ213" s="118">
        <v>0</v>
      </c>
      <c r="CA213" s="118">
        <v>0</v>
      </c>
      <c r="CB213" s="118">
        <v>0</v>
      </c>
      <c r="CC213" s="118">
        <v>0</v>
      </c>
      <c r="CD213" s="118">
        <v>0</v>
      </c>
      <c r="CE213" s="118">
        <v>0</v>
      </c>
      <c r="CF213" s="118">
        <v>0</v>
      </c>
      <c r="CG213" s="118">
        <v>0</v>
      </c>
      <c r="CH213" s="21"/>
    </row>
    <row r="214" spans="1:86" ht="12.25" hidden="1" customHeight="1" outlineLevel="1">
      <c r="A214" s="26">
        <v>336</v>
      </c>
      <c r="B214" s="10" t="s">
        <v>308</v>
      </c>
      <c r="C214" s="118">
        <v>0</v>
      </c>
      <c r="D214" s="118">
        <v>0</v>
      </c>
      <c r="E214" s="118">
        <v>0</v>
      </c>
      <c r="F214" s="118">
        <v>0</v>
      </c>
      <c r="G214" s="118">
        <v>0</v>
      </c>
      <c r="H214" s="118">
        <v>0</v>
      </c>
      <c r="I214" s="118">
        <v>0</v>
      </c>
      <c r="J214" s="118">
        <v>0</v>
      </c>
      <c r="K214" s="118">
        <v>0</v>
      </c>
      <c r="L214" s="118">
        <v>0</v>
      </c>
      <c r="M214" s="118">
        <v>0</v>
      </c>
      <c r="N214" s="118">
        <v>0</v>
      </c>
      <c r="O214" s="118">
        <v>0</v>
      </c>
      <c r="P214" s="21"/>
      <c r="Q214" s="118">
        <v>0</v>
      </c>
      <c r="R214" s="118">
        <v>0</v>
      </c>
      <c r="S214" s="118">
        <v>0</v>
      </c>
      <c r="T214" s="118">
        <v>0</v>
      </c>
      <c r="U214" s="118">
        <v>0</v>
      </c>
      <c r="V214" s="118">
        <v>0</v>
      </c>
      <c r="W214" s="118">
        <v>0</v>
      </c>
      <c r="X214" s="118">
        <v>0</v>
      </c>
      <c r="Y214" s="118">
        <v>0</v>
      </c>
      <c r="Z214" s="118">
        <v>0</v>
      </c>
      <c r="AA214" s="118">
        <v>0</v>
      </c>
      <c r="AB214" s="118">
        <v>0</v>
      </c>
      <c r="AC214" s="118">
        <v>0</v>
      </c>
      <c r="AD214" s="21"/>
      <c r="AE214" s="118">
        <v>0</v>
      </c>
      <c r="AF214" s="118">
        <v>0</v>
      </c>
      <c r="AG214" s="118">
        <v>0</v>
      </c>
      <c r="AH214" s="118">
        <v>0</v>
      </c>
      <c r="AI214" s="118">
        <v>0</v>
      </c>
      <c r="AJ214" s="118">
        <v>0</v>
      </c>
      <c r="AK214" s="118">
        <v>0</v>
      </c>
      <c r="AL214" s="118">
        <v>0</v>
      </c>
      <c r="AM214" s="118">
        <v>0</v>
      </c>
      <c r="AN214" s="118">
        <v>0</v>
      </c>
      <c r="AO214" s="118">
        <v>0</v>
      </c>
      <c r="AP214" s="118">
        <v>0</v>
      </c>
      <c r="AQ214" s="118">
        <v>0</v>
      </c>
      <c r="AR214" s="21"/>
      <c r="AS214" s="118">
        <v>0</v>
      </c>
      <c r="AT214" s="118">
        <v>0</v>
      </c>
      <c r="AU214" s="118">
        <v>0</v>
      </c>
      <c r="AV214" s="118">
        <v>0</v>
      </c>
      <c r="AW214" s="118">
        <v>0</v>
      </c>
      <c r="AX214" s="118">
        <v>0</v>
      </c>
      <c r="AY214" s="118">
        <v>0</v>
      </c>
      <c r="AZ214" s="118">
        <v>0</v>
      </c>
      <c r="BA214" s="118">
        <v>0</v>
      </c>
      <c r="BB214" s="118">
        <v>0</v>
      </c>
      <c r="BC214" s="118">
        <v>0</v>
      </c>
      <c r="BD214" s="118">
        <v>0</v>
      </c>
      <c r="BE214" s="118">
        <v>0</v>
      </c>
      <c r="BF214" s="21"/>
      <c r="BG214" s="118">
        <v>0</v>
      </c>
      <c r="BH214" s="118">
        <v>0</v>
      </c>
      <c r="BI214" s="118">
        <v>0</v>
      </c>
      <c r="BJ214" s="118">
        <v>0</v>
      </c>
      <c r="BK214" s="118">
        <v>0</v>
      </c>
      <c r="BL214" s="118">
        <v>0</v>
      </c>
      <c r="BM214" s="118">
        <v>0</v>
      </c>
      <c r="BN214" s="118">
        <v>0</v>
      </c>
      <c r="BO214" s="118">
        <v>0</v>
      </c>
      <c r="BP214" s="118">
        <v>0</v>
      </c>
      <c r="BQ214" s="118">
        <v>0</v>
      </c>
      <c r="BR214" s="118">
        <v>0</v>
      </c>
      <c r="BS214" s="118">
        <v>0</v>
      </c>
      <c r="BT214" s="21"/>
      <c r="BU214" s="118">
        <v>0</v>
      </c>
      <c r="BV214" s="118">
        <v>0</v>
      </c>
      <c r="BW214" s="118">
        <v>0</v>
      </c>
      <c r="BX214" s="118">
        <v>0</v>
      </c>
      <c r="BY214" s="118">
        <v>0</v>
      </c>
      <c r="BZ214" s="118">
        <v>0</v>
      </c>
      <c r="CA214" s="118">
        <v>0</v>
      </c>
      <c r="CB214" s="118">
        <v>0</v>
      </c>
      <c r="CC214" s="118">
        <v>0</v>
      </c>
      <c r="CD214" s="118">
        <v>0</v>
      </c>
      <c r="CE214" s="118">
        <v>0</v>
      </c>
      <c r="CF214" s="118">
        <v>0</v>
      </c>
      <c r="CG214" s="118">
        <v>0</v>
      </c>
      <c r="CH214" s="21"/>
    </row>
    <row r="215" spans="1:86" ht="12.25" hidden="1" customHeight="1" outlineLevel="1">
      <c r="A215" s="26">
        <v>337</v>
      </c>
      <c r="B215" s="10" t="s">
        <v>309</v>
      </c>
      <c r="C215" s="118">
        <v>0</v>
      </c>
      <c r="D215" s="118">
        <v>0</v>
      </c>
      <c r="E215" s="118">
        <v>0</v>
      </c>
      <c r="F215" s="118">
        <v>0</v>
      </c>
      <c r="G215" s="118">
        <v>0</v>
      </c>
      <c r="H215" s="118">
        <v>0</v>
      </c>
      <c r="I215" s="118">
        <v>0</v>
      </c>
      <c r="J215" s="118">
        <v>0</v>
      </c>
      <c r="K215" s="118">
        <v>0</v>
      </c>
      <c r="L215" s="118">
        <v>0</v>
      </c>
      <c r="M215" s="118">
        <v>0</v>
      </c>
      <c r="N215" s="118">
        <v>0</v>
      </c>
      <c r="O215" s="118">
        <v>0</v>
      </c>
      <c r="P215" s="21"/>
      <c r="Q215" s="118">
        <v>0</v>
      </c>
      <c r="R215" s="118">
        <v>0</v>
      </c>
      <c r="S215" s="118">
        <v>0</v>
      </c>
      <c r="T215" s="118">
        <v>0</v>
      </c>
      <c r="U215" s="118">
        <v>0</v>
      </c>
      <c r="V215" s="118">
        <v>0</v>
      </c>
      <c r="W215" s="118">
        <v>0</v>
      </c>
      <c r="X215" s="118">
        <v>0</v>
      </c>
      <c r="Y215" s="118">
        <v>0</v>
      </c>
      <c r="Z215" s="118">
        <v>0</v>
      </c>
      <c r="AA215" s="118">
        <v>0</v>
      </c>
      <c r="AB215" s="118">
        <v>0</v>
      </c>
      <c r="AC215" s="118">
        <v>0</v>
      </c>
      <c r="AD215" s="21"/>
      <c r="AE215" s="118">
        <v>0</v>
      </c>
      <c r="AF215" s="118">
        <v>0</v>
      </c>
      <c r="AG215" s="118">
        <v>0</v>
      </c>
      <c r="AH215" s="118">
        <v>0</v>
      </c>
      <c r="AI215" s="118">
        <v>0</v>
      </c>
      <c r="AJ215" s="118">
        <v>0</v>
      </c>
      <c r="AK215" s="118">
        <v>0</v>
      </c>
      <c r="AL215" s="118">
        <v>0</v>
      </c>
      <c r="AM215" s="118">
        <v>0</v>
      </c>
      <c r="AN215" s="118">
        <v>0</v>
      </c>
      <c r="AO215" s="118">
        <v>0</v>
      </c>
      <c r="AP215" s="118">
        <v>0</v>
      </c>
      <c r="AQ215" s="118">
        <v>0</v>
      </c>
      <c r="AR215" s="21"/>
      <c r="AS215" s="118">
        <v>0</v>
      </c>
      <c r="AT215" s="118">
        <v>0</v>
      </c>
      <c r="AU215" s="118">
        <v>0</v>
      </c>
      <c r="AV215" s="118">
        <v>0</v>
      </c>
      <c r="AW215" s="118">
        <v>0</v>
      </c>
      <c r="AX215" s="118">
        <v>0</v>
      </c>
      <c r="AY215" s="118">
        <v>0</v>
      </c>
      <c r="AZ215" s="118">
        <v>0</v>
      </c>
      <c r="BA215" s="118">
        <v>0</v>
      </c>
      <c r="BB215" s="118">
        <v>0</v>
      </c>
      <c r="BC215" s="118">
        <v>0</v>
      </c>
      <c r="BD215" s="118">
        <v>0</v>
      </c>
      <c r="BE215" s="118">
        <v>0</v>
      </c>
      <c r="BF215" s="21"/>
      <c r="BG215" s="118">
        <v>0</v>
      </c>
      <c r="BH215" s="118">
        <v>0</v>
      </c>
      <c r="BI215" s="118">
        <v>0</v>
      </c>
      <c r="BJ215" s="118">
        <v>0</v>
      </c>
      <c r="BK215" s="118">
        <v>0</v>
      </c>
      <c r="BL215" s="118">
        <v>0</v>
      </c>
      <c r="BM215" s="118">
        <v>0</v>
      </c>
      <c r="BN215" s="118">
        <v>0</v>
      </c>
      <c r="BO215" s="118">
        <v>0</v>
      </c>
      <c r="BP215" s="118">
        <v>0</v>
      </c>
      <c r="BQ215" s="118">
        <v>0</v>
      </c>
      <c r="BR215" s="118">
        <v>0</v>
      </c>
      <c r="BS215" s="118">
        <v>0</v>
      </c>
      <c r="BT215" s="21"/>
      <c r="BU215" s="118">
        <v>0</v>
      </c>
      <c r="BV215" s="118">
        <v>0</v>
      </c>
      <c r="BW215" s="118">
        <v>0</v>
      </c>
      <c r="BX215" s="118">
        <v>0</v>
      </c>
      <c r="BY215" s="118">
        <v>0</v>
      </c>
      <c r="BZ215" s="118">
        <v>0</v>
      </c>
      <c r="CA215" s="118">
        <v>0</v>
      </c>
      <c r="CB215" s="118">
        <v>0</v>
      </c>
      <c r="CC215" s="118">
        <v>0</v>
      </c>
      <c r="CD215" s="118">
        <v>0</v>
      </c>
      <c r="CE215" s="118">
        <v>0</v>
      </c>
      <c r="CF215" s="118">
        <v>0</v>
      </c>
      <c r="CG215" s="118">
        <v>0</v>
      </c>
      <c r="CH215" s="21"/>
    </row>
    <row r="216" spans="1:86" ht="12.25" hidden="1" customHeight="1" outlineLevel="1">
      <c r="A216" s="26">
        <v>338</v>
      </c>
      <c r="B216" s="10" t="s">
        <v>310</v>
      </c>
      <c r="C216" s="118">
        <v>0</v>
      </c>
      <c r="D216" s="118">
        <v>0</v>
      </c>
      <c r="E216" s="118">
        <v>0</v>
      </c>
      <c r="F216" s="118">
        <v>0</v>
      </c>
      <c r="G216" s="118">
        <v>0</v>
      </c>
      <c r="H216" s="118">
        <v>0</v>
      </c>
      <c r="I216" s="118">
        <v>0</v>
      </c>
      <c r="J216" s="118">
        <v>0</v>
      </c>
      <c r="K216" s="118">
        <v>0</v>
      </c>
      <c r="L216" s="118">
        <v>0</v>
      </c>
      <c r="M216" s="118">
        <v>0</v>
      </c>
      <c r="N216" s="118">
        <v>0</v>
      </c>
      <c r="O216" s="118">
        <v>0</v>
      </c>
      <c r="P216" s="21"/>
      <c r="Q216" s="118">
        <v>0</v>
      </c>
      <c r="R216" s="118">
        <v>0</v>
      </c>
      <c r="S216" s="118">
        <v>0</v>
      </c>
      <c r="T216" s="118">
        <v>0</v>
      </c>
      <c r="U216" s="118">
        <v>0</v>
      </c>
      <c r="V216" s="118">
        <v>0</v>
      </c>
      <c r="W216" s="118">
        <v>0</v>
      </c>
      <c r="X216" s="118">
        <v>0</v>
      </c>
      <c r="Y216" s="118">
        <v>0</v>
      </c>
      <c r="Z216" s="118">
        <v>0</v>
      </c>
      <c r="AA216" s="118">
        <v>0</v>
      </c>
      <c r="AB216" s="118">
        <v>0</v>
      </c>
      <c r="AC216" s="118">
        <v>0</v>
      </c>
      <c r="AD216" s="21"/>
      <c r="AE216" s="118">
        <v>0</v>
      </c>
      <c r="AF216" s="118">
        <v>0</v>
      </c>
      <c r="AG216" s="118">
        <v>0</v>
      </c>
      <c r="AH216" s="118">
        <v>0</v>
      </c>
      <c r="AI216" s="118">
        <v>0</v>
      </c>
      <c r="AJ216" s="118">
        <v>0</v>
      </c>
      <c r="AK216" s="118">
        <v>0</v>
      </c>
      <c r="AL216" s="118">
        <v>0</v>
      </c>
      <c r="AM216" s="118">
        <v>0</v>
      </c>
      <c r="AN216" s="118">
        <v>0</v>
      </c>
      <c r="AO216" s="118">
        <v>0</v>
      </c>
      <c r="AP216" s="118">
        <v>0</v>
      </c>
      <c r="AQ216" s="118">
        <v>0</v>
      </c>
      <c r="AR216" s="21"/>
      <c r="AS216" s="118">
        <v>0</v>
      </c>
      <c r="AT216" s="118">
        <v>0</v>
      </c>
      <c r="AU216" s="118">
        <v>0</v>
      </c>
      <c r="AV216" s="118">
        <v>0</v>
      </c>
      <c r="AW216" s="118">
        <v>0</v>
      </c>
      <c r="AX216" s="118">
        <v>0</v>
      </c>
      <c r="AY216" s="118">
        <v>0</v>
      </c>
      <c r="AZ216" s="118">
        <v>0</v>
      </c>
      <c r="BA216" s="118">
        <v>0</v>
      </c>
      <c r="BB216" s="118">
        <v>0</v>
      </c>
      <c r="BC216" s="118">
        <v>0</v>
      </c>
      <c r="BD216" s="118">
        <v>0</v>
      </c>
      <c r="BE216" s="118">
        <v>0</v>
      </c>
      <c r="BF216" s="21"/>
      <c r="BG216" s="118">
        <v>0</v>
      </c>
      <c r="BH216" s="118">
        <v>0</v>
      </c>
      <c r="BI216" s="118">
        <v>0</v>
      </c>
      <c r="BJ216" s="118">
        <v>0</v>
      </c>
      <c r="BK216" s="118">
        <v>0</v>
      </c>
      <c r="BL216" s="118">
        <v>0</v>
      </c>
      <c r="BM216" s="118">
        <v>0</v>
      </c>
      <c r="BN216" s="118">
        <v>0</v>
      </c>
      <c r="BO216" s="118">
        <v>0</v>
      </c>
      <c r="BP216" s="118">
        <v>0</v>
      </c>
      <c r="BQ216" s="118">
        <v>0</v>
      </c>
      <c r="BR216" s="118">
        <v>0</v>
      </c>
      <c r="BS216" s="118">
        <v>0</v>
      </c>
      <c r="BT216" s="21"/>
      <c r="BU216" s="118">
        <v>0</v>
      </c>
      <c r="BV216" s="118">
        <v>0</v>
      </c>
      <c r="BW216" s="118">
        <v>0</v>
      </c>
      <c r="BX216" s="118">
        <v>0</v>
      </c>
      <c r="BY216" s="118">
        <v>0</v>
      </c>
      <c r="BZ216" s="118">
        <v>0</v>
      </c>
      <c r="CA216" s="118">
        <v>0</v>
      </c>
      <c r="CB216" s="118">
        <v>0</v>
      </c>
      <c r="CC216" s="118">
        <v>0</v>
      </c>
      <c r="CD216" s="118">
        <v>0</v>
      </c>
      <c r="CE216" s="118">
        <v>0</v>
      </c>
      <c r="CF216" s="118">
        <v>0</v>
      </c>
      <c r="CG216" s="118">
        <v>0</v>
      </c>
      <c r="CH216" s="21"/>
    </row>
    <row r="217" spans="1:86" ht="12.25" hidden="1" customHeight="1" outlineLevel="1">
      <c r="A217" s="26">
        <v>339</v>
      </c>
      <c r="B217" s="10" t="s">
        <v>311</v>
      </c>
      <c r="C217" s="118">
        <v>0</v>
      </c>
      <c r="D217" s="118">
        <v>0</v>
      </c>
      <c r="E217" s="118">
        <v>0</v>
      </c>
      <c r="F217" s="118">
        <v>0</v>
      </c>
      <c r="G217" s="118">
        <v>0</v>
      </c>
      <c r="H217" s="118">
        <v>0</v>
      </c>
      <c r="I217" s="118">
        <v>0</v>
      </c>
      <c r="J217" s="118">
        <v>0</v>
      </c>
      <c r="K217" s="118">
        <v>0</v>
      </c>
      <c r="L217" s="118">
        <v>0</v>
      </c>
      <c r="M217" s="118">
        <v>0</v>
      </c>
      <c r="N217" s="118">
        <v>0</v>
      </c>
      <c r="O217" s="118">
        <v>0</v>
      </c>
      <c r="P217" s="21"/>
      <c r="Q217" s="118">
        <v>0</v>
      </c>
      <c r="R217" s="118">
        <v>0</v>
      </c>
      <c r="S217" s="118">
        <v>0</v>
      </c>
      <c r="T217" s="118">
        <v>0</v>
      </c>
      <c r="U217" s="118">
        <v>0</v>
      </c>
      <c r="V217" s="118">
        <v>0</v>
      </c>
      <c r="W217" s="118">
        <v>0</v>
      </c>
      <c r="X217" s="118">
        <v>0</v>
      </c>
      <c r="Y217" s="118">
        <v>0</v>
      </c>
      <c r="Z217" s="118">
        <v>0</v>
      </c>
      <c r="AA217" s="118">
        <v>0</v>
      </c>
      <c r="AB217" s="118">
        <v>0</v>
      </c>
      <c r="AC217" s="118">
        <v>0</v>
      </c>
      <c r="AD217" s="21"/>
      <c r="AE217" s="118">
        <v>0</v>
      </c>
      <c r="AF217" s="118">
        <v>0</v>
      </c>
      <c r="AG217" s="118">
        <v>0</v>
      </c>
      <c r="AH217" s="118">
        <v>0</v>
      </c>
      <c r="AI217" s="118">
        <v>0</v>
      </c>
      <c r="AJ217" s="118">
        <v>0</v>
      </c>
      <c r="AK217" s="118">
        <v>0</v>
      </c>
      <c r="AL217" s="118">
        <v>0</v>
      </c>
      <c r="AM217" s="118">
        <v>0</v>
      </c>
      <c r="AN217" s="118">
        <v>0</v>
      </c>
      <c r="AO217" s="118">
        <v>0</v>
      </c>
      <c r="AP217" s="118">
        <v>0</v>
      </c>
      <c r="AQ217" s="118">
        <v>0</v>
      </c>
      <c r="AR217" s="21"/>
      <c r="AS217" s="118">
        <v>0</v>
      </c>
      <c r="AT217" s="118">
        <v>0</v>
      </c>
      <c r="AU217" s="118">
        <v>0</v>
      </c>
      <c r="AV217" s="118">
        <v>0</v>
      </c>
      <c r="AW217" s="118">
        <v>0</v>
      </c>
      <c r="AX217" s="118">
        <v>0</v>
      </c>
      <c r="AY217" s="118">
        <v>0</v>
      </c>
      <c r="AZ217" s="118">
        <v>0</v>
      </c>
      <c r="BA217" s="118">
        <v>0</v>
      </c>
      <c r="BB217" s="118">
        <v>0</v>
      </c>
      <c r="BC217" s="118">
        <v>0</v>
      </c>
      <c r="BD217" s="118">
        <v>0</v>
      </c>
      <c r="BE217" s="118">
        <v>0</v>
      </c>
      <c r="BF217" s="21"/>
      <c r="BG217" s="118">
        <v>0</v>
      </c>
      <c r="BH217" s="118">
        <v>0</v>
      </c>
      <c r="BI217" s="118">
        <v>0</v>
      </c>
      <c r="BJ217" s="118">
        <v>0</v>
      </c>
      <c r="BK217" s="118">
        <v>0</v>
      </c>
      <c r="BL217" s="118">
        <v>0</v>
      </c>
      <c r="BM217" s="118">
        <v>0</v>
      </c>
      <c r="BN217" s="118">
        <v>0</v>
      </c>
      <c r="BO217" s="118">
        <v>0</v>
      </c>
      <c r="BP217" s="118">
        <v>0</v>
      </c>
      <c r="BQ217" s="118">
        <v>0</v>
      </c>
      <c r="BR217" s="118">
        <v>0</v>
      </c>
      <c r="BS217" s="118">
        <v>0</v>
      </c>
      <c r="BT217" s="21"/>
      <c r="BU217" s="118">
        <v>0</v>
      </c>
      <c r="BV217" s="118">
        <v>0</v>
      </c>
      <c r="BW217" s="118">
        <v>0</v>
      </c>
      <c r="BX217" s="118">
        <v>0</v>
      </c>
      <c r="BY217" s="118">
        <v>0</v>
      </c>
      <c r="BZ217" s="118">
        <v>0</v>
      </c>
      <c r="CA217" s="118">
        <v>0</v>
      </c>
      <c r="CB217" s="118">
        <v>0</v>
      </c>
      <c r="CC217" s="118">
        <v>0</v>
      </c>
      <c r="CD217" s="118">
        <v>0</v>
      </c>
      <c r="CE217" s="118">
        <v>0</v>
      </c>
      <c r="CF217" s="118">
        <v>0</v>
      </c>
      <c r="CG217" s="118">
        <v>0</v>
      </c>
      <c r="CH217" s="21"/>
    </row>
    <row r="218" spans="1:86" ht="12.25" hidden="1" customHeight="1" outlineLevel="1">
      <c r="A218" s="26">
        <v>340</v>
      </c>
      <c r="B218" s="10" t="s">
        <v>312</v>
      </c>
      <c r="C218" s="118">
        <v>293.25</v>
      </c>
      <c r="D218" s="118">
        <v>1951.23</v>
      </c>
      <c r="E218" s="118">
        <v>0</v>
      </c>
      <c r="F218" s="118">
        <v>1000</v>
      </c>
      <c r="G218" s="118">
        <v>1880</v>
      </c>
      <c r="H218" s="118">
        <v>960</v>
      </c>
      <c r="I218" s="118">
        <v>3809</v>
      </c>
      <c r="J218" s="118">
        <v>6052.5</v>
      </c>
      <c r="K218" s="118">
        <v>100.125</v>
      </c>
      <c r="L218" s="118">
        <v>1707.125</v>
      </c>
      <c r="M218" s="118">
        <v>0.125</v>
      </c>
      <c r="N218" s="118">
        <v>0.125</v>
      </c>
      <c r="O218" s="118">
        <v>20230</v>
      </c>
      <c r="P218" s="21"/>
      <c r="Q218" s="118">
        <v>1500</v>
      </c>
      <c r="R218" s="118">
        <v>1500</v>
      </c>
      <c r="S218" s="118">
        <v>1500</v>
      </c>
      <c r="T218" s="118">
        <v>1500</v>
      </c>
      <c r="U218" s="118">
        <v>1500</v>
      </c>
      <c r="V218" s="118">
        <v>1500</v>
      </c>
      <c r="W218" s="118">
        <v>1500</v>
      </c>
      <c r="X218" s="118">
        <v>1500</v>
      </c>
      <c r="Y218" s="118">
        <v>1500</v>
      </c>
      <c r="Z218" s="118">
        <v>1500</v>
      </c>
      <c r="AA218" s="118">
        <v>1500</v>
      </c>
      <c r="AB218" s="118">
        <v>1500</v>
      </c>
      <c r="AC218" s="118">
        <v>18000</v>
      </c>
      <c r="AD218" s="21"/>
      <c r="AE218" s="118">
        <v>3333.3333333333298</v>
      </c>
      <c r="AF218" s="118">
        <v>3333.3333333333298</v>
      </c>
      <c r="AG218" s="118">
        <v>3333.3333333333298</v>
      </c>
      <c r="AH218" s="118">
        <v>3333.3333333333298</v>
      </c>
      <c r="AI218" s="118">
        <v>3333.3333333333298</v>
      </c>
      <c r="AJ218" s="118">
        <v>3333.3333333333298</v>
      </c>
      <c r="AK218" s="118">
        <v>3333.3333333333298</v>
      </c>
      <c r="AL218" s="118">
        <v>3333.3333333333298</v>
      </c>
      <c r="AM218" s="118">
        <v>3333.3333333333298</v>
      </c>
      <c r="AN218" s="118">
        <v>3333.3333333333298</v>
      </c>
      <c r="AO218" s="118">
        <v>3333.3333333333298</v>
      </c>
      <c r="AP218" s="118">
        <v>3333.3333333333298</v>
      </c>
      <c r="AQ218" s="118">
        <v>40000</v>
      </c>
      <c r="AR218" s="21"/>
      <c r="AS218" s="118">
        <v>3479.1666666666702</v>
      </c>
      <c r="AT218" s="118">
        <v>3479.1666666666702</v>
      </c>
      <c r="AU218" s="118">
        <v>3479.1666666666702</v>
      </c>
      <c r="AV218" s="118">
        <v>3479.1666666666702</v>
      </c>
      <c r="AW218" s="118">
        <v>3479.1666666666702</v>
      </c>
      <c r="AX218" s="118">
        <v>3479.1666666666702</v>
      </c>
      <c r="AY218" s="118">
        <v>3479.1666666666702</v>
      </c>
      <c r="AZ218" s="118">
        <v>3479.1666666666702</v>
      </c>
      <c r="BA218" s="118">
        <v>3479.1666666666702</v>
      </c>
      <c r="BB218" s="118">
        <v>3479.1666666666702</v>
      </c>
      <c r="BC218" s="118">
        <v>3479.1666666666702</v>
      </c>
      <c r="BD218" s="118">
        <v>3479.1666666666702</v>
      </c>
      <c r="BE218" s="118">
        <v>41750</v>
      </c>
      <c r="BF218" s="21"/>
      <c r="BG218" s="118">
        <v>3632.2916666666702</v>
      </c>
      <c r="BH218" s="118">
        <v>3632.2916666666702</v>
      </c>
      <c r="BI218" s="118">
        <v>3632.2916666666702</v>
      </c>
      <c r="BJ218" s="118">
        <v>3632.2916666666702</v>
      </c>
      <c r="BK218" s="118">
        <v>3632.2916666666702</v>
      </c>
      <c r="BL218" s="118">
        <v>3632.2916666666702</v>
      </c>
      <c r="BM218" s="118">
        <v>3632.2916666666702</v>
      </c>
      <c r="BN218" s="118">
        <v>3632.2916666666702</v>
      </c>
      <c r="BO218" s="118">
        <v>3632.2916666666702</v>
      </c>
      <c r="BP218" s="118">
        <v>3632.2916666666702</v>
      </c>
      <c r="BQ218" s="118">
        <v>3632.2916666666702</v>
      </c>
      <c r="BR218" s="118">
        <v>3632.2916666666702</v>
      </c>
      <c r="BS218" s="118">
        <v>43587.5</v>
      </c>
      <c r="BT218" s="21"/>
      <c r="BU218" s="118">
        <v>3793.0729166666702</v>
      </c>
      <c r="BV218" s="118">
        <v>3793.0729166666702</v>
      </c>
      <c r="BW218" s="118">
        <v>3793.0729166666702</v>
      </c>
      <c r="BX218" s="118">
        <v>3793.0729166666702</v>
      </c>
      <c r="BY218" s="118">
        <v>3793.0729166666702</v>
      </c>
      <c r="BZ218" s="118">
        <v>3793.0729166666702</v>
      </c>
      <c r="CA218" s="118">
        <v>3793.0729166666702</v>
      </c>
      <c r="CB218" s="118">
        <v>3793.0729166666702</v>
      </c>
      <c r="CC218" s="118">
        <v>3793.0729166666702</v>
      </c>
      <c r="CD218" s="118">
        <v>3793.0729166666702</v>
      </c>
      <c r="CE218" s="118">
        <v>3793.0729166666702</v>
      </c>
      <c r="CF218" s="118">
        <v>3793.0729166666702</v>
      </c>
      <c r="CG218" s="118">
        <v>45516.875</v>
      </c>
      <c r="CH218" s="21"/>
    </row>
    <row r="219" spans="1:86" ht="12.25" hidden="1" customHeight="1" outlineLevel="1">
      <c r="A219" s="26">
        <v>340.1</v>
      </c>
      <c r="B219" s="10" t="s">
        <v>313</v>
      </c>
      <c r="C219" s="118">
        <v>5520.83</v>
      </c>
      <c r="D219" s="118">
        <v>5520.83</v>
      </c>
      <c r="E219" s="118">
        <v>5520.83</v>
      </c>
      <c r="F219" s="118">
        <v>-5520.83</v>
      </c>
      <c r="G219" s="118">
        <v>583.34</v>
      </c>
      <c r="H219" s="118">
        <v>2325</v>
      </c>
      <c r="I219" s="118">
        <v>2325</v>
      </c>
      <c r="J219" s="118">
        <v>2325</v>
      </c>
      <c r="K219" s="118">
        <v>2324.66</v>
      </c>
      <c r="L219" s="118">
        <v>2325</v>
      </c>
      <c r="M219" s="118">
        <v>2325</v>
      </c>
      <c r="N219" s="118">
        <v>2325</v>
      </c>
      <c r="O219" s="118">
        <v>27900</v>
      </c>
      <c r="P219" s="21"/>
      <c r="Q219" s="118">
        <v>0</v>
      </c>
      <c r="R219" s="118">
        <v>0</v>
      </c>
      <c r="S219" s="118">
        <v>5833.3333333333303</v>
      </c>
      <c r="T219" s="118">
        <v>5833.3333333333303</v>
      </c>
      <c r="U219" s="118">
        <v>5833.3333333333303</v>
      </c>
      <c r="V219" s="118">
        <v>5833.3333333333303</v>
      </c>
      <c r="W219" s="118">
        <v>5833.3333333333303</v>
      </c>
      <c r="X219" s="118">
        <v>5833.3333333333303</v>
      </c>
      <c r="Y219" s="118">
        <v>5833.3333333333303</v>
      </c>
      <c r="Z219" s="118">
        <v>5833.3333333333303</v>
      </c>
      <c r="AA219" s="118">
        <v>5833.3333333333303</v>
      </c>
      <c r="AB219" s="118">
        <v>5833.3333333333303</v>
      </c>
      <c r="AC219" s="118">
        <v>70000</v>
      </c>
      <c r="AD219" s="21"/>
      <c r="AE219" s="118">
        <v>0</v>
      </c>
      <c r="AF219" s="118">
        <v>0</v>
      </c>
      <c r="AG219" s="118">
        <v>6208.3333333333303</v>
      </c>
      <c r="AH219" s="118">
        <v>6208.3333333333303</v>
      </c>
      <c r="AI219" s="118">
        <v>6208.3333333333303</v>
      </c>
      <c r="AJ219" s="118">
        <v>6208.3333333333303</v>
      </c>
      <c r="AK219" s="118">
        <v>6208.3333333333303</v>
      </c>
      <c r="AL219" s="118">
        <v>6208.3333333333303</v>
      </c>
      <c r="AM219" s="118">
        <v>6208.3333333333303</v>
      </c>
      <c r="AN219" s="118">
        <v>6208.3333333333303</v>
      </c>
      <c r="AO219" s="118">
        <v>6208.3333333333303</v>
      </c>
      <c r="AP219" s="118">
        <v>6208.3333333333303</v>
      </c>
      <c r="AQ219" s="118">
        <v>74500</v>
      </c>
      <c r="AR219" s="21"/>
      <c r="AS219" s="118">
        <v>0</v>
      </c>
      <c r="AT219" s="118">
        <v>0</v>
      </c>
      <c r="AU219" s="118">
        <v>6580.8333333333303</v>
      </c>
      <c r="AV219" s="118">
        <v>6580.8333333333303</v>
      </c>
      <c r="AW219" s="118">
        <v>6580.8333333333303</v>
      </c>
      <c r="AX219" s="118">
        <v>6580.8333333333303</v>
      </c>
      <c r="AY219" s="118">
        <v>6580.8333333333303</v>
      </c>
      <c r="AZ219" s="118">
        <v>6580.8333333333303</v>
      </c>
      <c r="BA219" s="118">
        <v>6580.8333333333303</v>
      </c>
      <c r="BB219" s="118">
        <v>6580.8333333333303</v>
      </c>
      <c r="BC219" s="118">
        <v>6580.8333333333303</v>
      </c>
      <c r="BD219" s="118">
        <v>6580.8333333333303</v>
      </c>
      <c r="BE219" s="118">
        <v>78970</v>
      </c>
      <c r="BF219" s="21"/>
      <c r="BG219" s="118">
        <v>0</v>
      </c>
      <c r="BH219" s="118">
        <v>0</v>
      </c>
      <c r="BI219" s="118">
        <v>6975.6833333333298</v>
      </c>
      <c r="BJ219" s="118">
        <v>6975.6833333333298</v>
      </c>
      <c r="BK219" s="118">
        <v>6975.6833333333298</v>
      </c>
      <c r="BL219" s="118">
        <v>6975.6833333333298</v>
      </c>
      <c r="BM219" s="118">
        <v>6975.6833333333298</v>
      </c>
      <c r="BN219" s="118">
        <v>6975.6833333333298</v>
      </c>
      <c r="BO219" s="118">
        <v>6975.6833333333298</v>
      </c>
      <c r="BP219" s="118">
        <v>6975.6833333333298</v>
      </c>
      <c r="BQ219" s="118">
        <v>6975.6833333333298</v>
      </c>
      <c r="BR219" s="118">
        <v>6975.6833333333298</v>
      </c>
      <c r="BS219" s="118">
        <v>83708.2</v>
      </c>
      <c r="BT219" s="21"/>
      <c r="BU219" s="118">
        <v>0</v>
      </c>
      <c r="BV219" s="118">
        <v>0</v>
      </c>
      <c r="BW219" s="118">
        <v>7394.2243333333299</v>
      </c>
      <c r="BX219" s="118">
        <v>7394.2243333333299</v>
      </c>
      <c r="BY219" s="118">
        <v>7394.2243333333299</v>
      </c>
      <c r="BZ219" s="118">
        <v>7394.2243333333299</v>
      </c>
      <c r="CA219" s="118">
        <v>7394.2243333333299</v>
      </c>
      <c r="CB219" s="118">
        <v>7394.2243333333299</v>
      </c>
      <c r="CC219" s="118">
        <v>7394.2243333333299</v>
      </c>
      <c r="CD219" s="118">
        <v>7394.2243333333299</v>
      </c>
      <c r="CE219" s="118">
        <v>7394.2243333333299</v>
      </c>
      <c r="CF219" s="118">
        <v>7394.2243333333299</v>
      </c>
      <c r="CG219" s="118">
        <v>88730.691999999995</v>
      </c>
      <c r="CH219" s="21"/>
    </row>
    <row r="220" spans="1:86" ht="12.25" hidden="1" customHeight="1" outlineLevel="1">
      <c r="A220" s="26">
        <v>345</v>
      </c>
      <c r="B220" s="10" t="s">
        <v>314</v>
      </c>
      <c r="C220" s="118">
        <v>7928.21</v>
      </c>
      <c r="D220" s="118">
        <v>2823.24</v>
      </c>
      <c r="E220" s="118">
        <v>3618.16</v>
      </c>
      <c r="F220" s="118">
        <v>5242.6000000000004</v>
      </c>
      <c r="G220" s="118">
        <v>379.31</v>
      </c>
      <c r="H220" s="118">
        <v>3150.29</v>
      </c>
      <c r="I220" s="118">
        <v>599.91999999999996</v>
      </c>
      <c r="J220" s="118">
        <v>274</v>
      </c>
      <c r="K220" s="118">
        <v>1181.5</v>
      </c>
      <c r="L220" s="118">
        <v>3181.5</v>
      </c>
      <c r="M220" s="118">
        <v>3181.5</v>
      </c>
      <c r="N220" s="118">
        <v>3181.5</v>
      </c>
      <c r="O220" s="118">
        <v>109694.8</v>
      </c>
      <c r="P220" s="21"/>
      <c r="Q220" s="118">
        <v>0</v>
      </c>
      <c r="R220" s="118">
        <v>0</v>
      </c>
      <c r="S220" s="118">
        <v>416.66666666666703</v>
      </c>
      <c r="T220" s="118">
        <v>416.66666666666703</v>
      </c>
      <c r="U220" s="118">
        <v>416.66666666666703</v>
      </c>
      <c r="V220" s="118">
        <v>416.66666666666703</v>
      </c>
      <c r="W220" s="118">
        <v>416.66666666666703</v>
      </c>
      <c r="X220" s="118">
        <v>416.66666666666703</v>
      </c>
      <c r="Y220" s="118">
        <v>416.66666666666703</v>
      </c>
      <c r="Z220" s="118">
        <v>416.66666666666703</v>
      </c>
      <c r="AA220" s="118">
        <v>416.66666666666703</v>
      </c>
      <c r="AB220" s="118">
        <v>416.66666666666703</v>
      </c>
      <c r="AC220" s="118">
        <v>5000</v>
      </c>
      <c r="AD220" s="21"/>
      <c r="AE220" s="118">
        <v>0</v>
      </c>
      <c r="AF220" s="118">
        <v>0</v>
      </c>
      <c r="AG220" s="118">
        <v>333.33333333333297</v>
      </c>
      <c r="AH220" s="118">
        <v>333.33333333333297</v>
      </c>
      <c r="AI220" s="118">
        <v>333.33333333333297</v>
      </c>
      <c r="AJ220" s="118">
        <v>333.33333333333297</v>
      </c>
      <c r="AK220" s="118">
        <v>333.33333333333297</v>
      </c>
      <c r="AL220" s="118">
        <v>333.33333333333297</v>
      </c>
      <c r="AM220" s="118">
        <v>333.33333333333297</v>
      </c>
      <c r="AN220" s="118">
        <v>333.33333333333297</v>
      </c>
      <c r="AO220" s="118">
        <v>333.33333333333297</v>
      </c>
      <c r="AP220" s="118">
        <v>333.33333333333297</v>
      </c>
      <c r="AQ220" s="118">
        <v>4000</v>
      </c>
      <c r="AR220" s="21"/>
      <c r="AS220" s="118">
        <v>0</v>
      </c>
      <c r="AT220" s="118">
        <v>0</v>
      </c>
      <c r="AU220" s="118">
        <v>333.33333333333297</v>
      </c>
      <c r="AV220" s="118">
        <v>333.33333333333297</v>
      </c>
      <c r="AW220" s="118">
        <v>333.33333333333297</v>
      </c>
      <c r="AX220" s="118">
        <v>333.33333333333297</v>
      </c>
      <c r="AY220" s="118">
        <v>333.33333333333297</v>
      </c>
      <c r="AZ220" s="118">
        <v>333.33333333333297</v>
      </c>
      <c r="BA220" s="118">
        <v>333.33333333333297</v>
      </c>
      <c r="BB220" s="118">
        <v>333.33333333333297</v>
      </c>
      <c r="BC220" s="118">
        <v>333.33333333333297</v>
      </c>
      <c r="BD220" s="118">
        <v>333.33333333333297</v>
      </c>
      <c r="BE220" s="118">
        <v>4000</v>
      </c>
      <c r="BF220" s="21"/>
      <c r="BG220" s="118">
        <v>0</v>
      </c>
      <c r="BH220" s="118">
        <v>0</v>
      </c>
      <c r="BI220" s="118">
        <v>333.33333333333297</v>
      </c>
      <c r="BJ220" s="118">
        <v>333.33333333333297</v>
      </c>
      <c r="BK220" s="118">
        <v>333.33333333333297</v>
      </c>
      <c r="BL220" s="118">
        <v>333.33333333333297</v>
      </c>
      <c r="BM220" s="118">
        <v>333.33333333333297</v>
      </c>
      <c r="BN220" s="118">
        <v>333.33333333333297</v>
      </c>
      <c r="BO220" s="118">
        <v>333.33333333333297</v>
      </c>
      <c r="BP220" s="118">
        <v>333.33333333333297</v>
      </c>
      <c r="BQ220" s="118">
        <v>333.33333333333297</v>
      </c>
      <c r="BR220" s="118">
        <v>333.33333333333297</v>
      </c>
      <c r="BS220" s="118">
        <v>4000</v>
      </c>
      <c r="BT220" s="21"/>
      <c r="BU220" s="118">
        <v>0</v>
      </c>
      <c r="BV220" s="118">
        <v>0</v>
      </c>
      <c r="BW220" s="118">
        <v>333.33333333333297</v>
      </c>
      <c r="BX220" s="118">
        <v>333.33333333333297</v>
      </c>
      <c r="BY220" s="118">
        <v>333.33333333333297</v>
      </c>
      <c r="BZ220" s="118">
        <v>333.33333333333297</v>
      </c>
      <c r="CA220" s="118">
        <v>333.33333333333297</v>
      </c>
      <c r="CB220" s="118">
        <v>333.33333333333297</v>
      </c>
      <c r="CC220" s="118">
        <v>333.33333333333297</v>
      </c>
      <c r="CD220" s="118">
        <v>333.33333333333297</v>
      </c>
      <c r="CE220" s="118">
        <v>333.33333333333297</v>
      </c>
      <c r="CF220" s="118">
        <v>333.33333333333297</v>
      </c>
      <c r="CG220" s="118">
        <v>4000</v>
      </c>
      <c r="CH220" s="21"/>
    </row>
    <row r="221" spans="1:86" ht="12.25" hidden="1" customHeight="1" outlineLevel="1">
      <c r="A221" s="26">
        <v>350</v>
      </c>
      <c r="B221" s="10" t="s">
        <v>315</v>
      </c>
      <c r="C221" s="118">
        <v>0</v>
      </c>
      <c r="D221" s="118">
        <v>324</v>
      </c>
      <c r="E221" s="118">
        <v>0</v>
      </c>
      <c r="F221" s="118">
        <v>0</v>
      </c>
      <c r="G221" s="118">
        <v>0</v>
      </c>
      <c r="H221" s="118">
        <v>0</v>
      </c>
      <c r="I221" s="118">
        <v>0</v>
      </c>
      <c r="J221" s="118">
        <v>0</v>
      </c>
      <c r="K221" s="118">
        <v>500</v>
      </c>
      <c r="L221" s="118">
        <v>500</v>
      </c>
      <c r="M221" s="118">
        <v>500</v>
      </c>
      <c r="N221" s="118">
        <v>500</v>
      </c>
      <c r="O221" s="118">
        <v>2324</v>
      </c>
      <c r="P221" s="21"/>
      <c r="Q221" s="118">
        <v>800</v>
      </c>
      <c r="R221" s="118">
        <v>800</v>
      </c>
      <c r="S221" s="118">
        <v>800</v>
      </c>
      <c r="T221" s="118">
        <v>800</v>
      </c>
      <c r="U221" s="118">
        <v>800</v>
      </c>
      <c r="V221" s="118">
        <v>800</v>
      </c>
      <c r="W221" s="118">
        <v>800</v>
      </c>
      <c r="X221" s="118">
        <v>800</v>
      </c>
      <c r="Y221" s="118">
        <v>800</v>
      </c>
      <c r="Z221" s="118">
        <v>800</v>
      </c>
      <c r="AA221" s="118">
        <v>800</v>
      </c>
      <c r="AB221" s="118">
        <v>800</v>
      </c>
      <c r="AC221" s="118">
        <v>9600</v>
      </c>
      <c r="AD221" s="21"/>
      <c r="AE221" s="118">
        <v>800</v>
      </c>
      <c r="AF221" s="118">
        <v>800</v>
      </c>
      <c r="AG221" s="118">
        <v>800</v>
      </c>
      <c r="AH221" s="118">
        <v>800</v>
      </c>
      <c r="AI221" s="118">
        <v>800</v>
      </c>
      <c r="AJ221" s="118">
        <v>800</v>
      </c>
      <c r="AK221" s="118">
        <v>800</v>
      </c>
      <c r="AL221" s="118">
        <v>800</v>
      </c>
      <c r="AM221" s="118">
        <v>800</v>
      </c>
      <c r="AN221" s="118">
        <v>800</v>
      </c>
      <c r="AO221" s="118">
        <v>800</v>
      </c>
      <c r="AP221" s="118">
        <v>800</v>
      </c>
      <c r="AQ221" s="118">
        <v>9600</v>
      </c>
      <c r="AR221" s="21"/>
      <c r="AS221" s="118">
        <v>800</v>
      </c>
      <c r="AT221" s="118">
        <v>800</v>
      </c>
      <c r="AU221" s="118">
        <v>800</v>
      </c>
      <c r="AV221" s="118">
        <v>800</v>
      </c>
      <c r="AW221" s="118">
        <v>800</v>
      </c>
      <c r="AX221" s="118">
        <v>800</v>
      </c>
      <c r="AY221" s="118">
        <v>800</v>
      </c>
      <c r="AZ221" s="118">
        <v>800</v>
      </c>
      <c r="BA221" s="118">
        <v>800</v>
      </c>
      <c r="BB221" s="118">
        <v>800</v>
      </c>
      <c r="BC221" s="118">
        <v>800</v>
      </c>
      <c r="BD221" s="118">
        <v>800</v>
      </c>
      <c r="BE221" s="118">
        <v>9600</v>
      </c>
      <c r="BF221" s="21"/>
      <c r="BG221" s="118">
        <v>800</v>
      </c>
      <c r="BH221" s="118">
        <v>800</v>
      </c>
      <c r="BI221" s="118">
        <v>800</v>
      </c>
      <c r="BJ221" s="118">
        <v>800</v>
      </c>
      <c r="BK221" s="118">
        <v>800</v>
      </c>
      <c r="BL221" s="118">
        <v>800</v>
      </c>
      <c r="BM221" s="118">
        <v>800</v>
      </c>
      <c r="BN221" s="118">
        <v>800</v>
      </c>
      <c r="BO221" s="118">
        <v>800</v>
      </c>
      <c r="BP221" s="118">
        <v>800</v>
      </c>
      <c r="BQ221" s="118">
        <v>800</v>
      </c>
      <c r="BR221" s="118">
        <v>800</v>
      </c>
      <c r="BS221" s="118">
        <v>9600</v>
      </c>
      <c r="BT221" s="21"/>
      <c r="BU221" s="118">
        <v>800</v>
      </c>
      <c r="BV221" s="118">
        <v>800</v>
      </c>
      <c r="BW221" s="118">
        <v>800</v>
      </c>
      <c r="BX221" s="118">
        <v>800</v>
      </c>
      <c r="BY221" s="118">
        <v>800</v>
      </c>
      <c r="BZ221" s="118">
        <v>800</v>
      </c>
      <c r="CA221" s="118">
        <v>800</v>
      </c>
      <c r="CB221" s="118">
        <v>800</v>
      </c>
      <c r="CC221" s="118">
        <v>800</v>
      </c>
      <c r="CD221" s="118">
        <v>800</v>
      </c>
      <c r="CE221" s="118">
        <v>800</v>
      </c>
      <c r="CF221" s="118">
        <v>800</v>
      </c>
      <c r="CG221" s="118">
        <v>9600</v>
      </c>
      <c r="CH221" s="21"/>
    </row>
    <row r="222" spans="1:86" ht="12.25" hidden="1" customHeight="1" outlineLevel="1">
      <c r="A222" s="26">
        <v>351</v>
      </c>
      <c r="B222" s="10" t="s">
        <v>316</v>
      </c>
      <c r="C222" s="118">
        <v>0</v>
      </c>
      <c r="D222" s="118">
        <v>0</v>
      </c>
      <c r="E222" s="118">
        <v>0</v>
      </c>
      <c r="F222" s="118">
        <v>0</v>
      </c>
      <c r="G222" s="118">
        <v>0</v>
      </c>
      <c r="H222" s="118">
        <v>0</v>
      </c>
      <c r="I222" s="118">
        <v>0</v>
      </c>
      <c r="J222" s="118">
        <v>-8625</v>
      </c>
      <c r="K222" s="118">
        <v>8625</v>
      </c>
      <c r="L222" s="118">
        <v>0</v>
      </c>
      <c r="M222" s="118">
        <v>0</v>
      </c>
      <c r="N222" s="118">
        <v>0</v>
      </c>
      <c r="O222" s="118">
        <v>0</v>
      </c>
      <c r="P222" s="21"/>
      <c r="Q222" s="118">
        <v>0</v>
      </c>
      <c r="R222" s="118">
        <v>0</v>
      </c>
      <c r="S222" s="118">
        <v>0</v>
      </c>
      <c r="T222" s="118">
        <v>0</v>
      </c>
      <c r="U222" s="118">
        <v>0</v>
      </c>
      <c r="V222" s="118">
        <v>0</v>
      </c>
      <c r="W222" s="118">
        <v>0</v>
      </c>
      <c r="X222" s="118">
        <v>6400</v>
      </c>
      <c r="Y222" s="118">
        <v>0</v>
      </c>
      <c r="Z222" s="118">
        <v>0</v>
      </c>
      <c r="AA222" s="118">
        <v>0</v>
      </c>
      <c r="AB222" s="118">
        <v>0</v>
      </c>
      <c r="AC222" s="118">
        <v>6400</v>
      </c>
      <c r="AD222" s="21"/>
      <c r="AE222" s="118">
        <v>0</v>
      </c>
      <c r="AF222" s="118">
        <v>0</v>
      </c>
      <c r="AG222" s="118">
        <v>0</v>
      </c>
      <c r="AH222" s="118">
        <v>0</v>
      </c>
      <c r="AI222" s="118">
        <v>0</v>
      </c>
      <c r="AJ222" s="118">
        <v>0</v>
      </c>
      <c r="AK222" s="118">
        <v>0</v>
      </c>
      <c r="AL222" s="118">
        <v>10000</v>
      </c>
      <c r="AM222" s="118">
        <v>0</v>
      </c>
      <c r="AN222" s="118">
        <v>0</v>
      </c>
      <c r="AO222" s="118">
        <v>0</v>
      </c>
      <c r="AP222" s="118">
        <v>0</v>
      </c>
      <c r="AQ222" s="118">
        <v>10000</v>
      </c>
      <c r="AR222" s="21"/>
      <c r="AS222" s="118">
        <v>0</v>
      </c>
      <c r="AT222" s="118">
        <v>0</v>
      </c>
      <c r="AU222" s="118">
        <v>0</v>
      </c>
      <c r="AV222" s="118">
        <v>0</v>
      </c>
      <c r="AW222" s="118">
        <v>0</v>
      </c>
      <c r="AX222" s="118">
        <v>0</v>
      </c>
      <c r="AY222" s="118">
        <v>0</v>
      </c>
      <c r="AZ222" s="118">
        <v>13000</v>
      </c>
      <c r="BA222" s="118">
        <v>0</v>
      </c>
      <c r="BB222" s="118">
        <v>0</v>
      </c>
      <c r="BC222" s="118">
        <v>0</v>
      </c>
      <c r="BD222" s="118">
        <v>0</v>
      </c>
      <c r="BE222" s="118">
        <v>13000</v>
      </c>
      <c r="BF222" s="21"/>
      <c r="BG222" s="118">
        <v>0</v>
      </c>
      <c r="BH222" s="118">
        <v>0</v>
      </c>
      <c r="BI222" s="118">
        <v>0</v>
      </c>
      <c r="BJ222" s="118">
        <v>0</v>
      </c>
      <c r="BK222" s="118">
        <v>0</v>
      </c>
      <c r="BL222" s="118">
        <v>0</v>
      </c>
      <c r="BM222" s="118">
        <v>0</v>
      </c>
      <c r="BN222" s="118">
        <v>17000</v>
      </c>
      <c r="BO222" s="118">
        <v>0</v>
      </c>
      <c r="BP222" s="118">
        <v>0</v>
      </c>
      <c r="BQ222" s="118">
        <v>0</v>
      </c>
      <c r="BR222" s="118">
        <v>0</v>
      </c>
      <c r="BS222" s="118">
        <v>17000</v>
      </c>
      <c r="BT222" s="21"/>
      <c r="BU222" s="118">
        <v>0</v>
      </c>
      <c r="BV222" s="118">
        <v>0</v>
      </c>
      <c r="BW222" s="118">
        <v>0</v>
      </c>
      <c r="BX222" s="118">
        <v>0</v>
      </c>
      <c r="BY222" s="118">
        <v>0</v>
      </c>
      <c r="BZ222" s="118">
        <v>0</v>
      </c>
      <c r="CA222" s="118">
        <v>0</v>
      </c>
      <c r="CB222" s="118">
        <v>20000</v>
      </c>
      <c r="CC222" s="118">
        <v>0</v>
      </c>
      <c r="CD222" s="118">
        <v>0</v>
      </c>
      <c r="CE222" s="118">
        <v>0</v>
      </c>
      <c r="CF222" s="118">
        <v>0</v>
      </c>
      <c r="CG222" s="118">
        <v>20000</v>
      </c>
      <c r="CH222" s="21"/>
    </row>
    <row r="223" spans="1:86" ht="12.25" hidden="1" customHeight="1" outlineLevel="1">
      <c r="A223" s="26">
        <v>352</v>
      </c>
      <c r="B223" s="10" t="s">
        <v>317</v>
      </c>
      <c r="C223" s="118">
        <v>0</v>
      </c>
      <c r="D223" s="118">
        <v>0</v>
      </c>
      <c r="E223" s="118">
        <v>300</v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0</v>
      </c>
      <c r="O223" s="118">
        <v>300</v>
      </c>
      <c r="P223" s="21"/>
      <c r="Q223" s="118">
        <v>0</v>
      </c>
      <c r="R223" s="118">
        <v>0</v>
      </c>
      <c r="S223" s="118">
        <v>0</v>
      </c>
      <c r="T223" s="118">
        <v>0</v>
      </c>
      <c r="U223" s="118">
        <v>0</v>
      </c>
      <c r="V223" s="118">
        <v>0</v>
      </c>
      <c r="W223" s="118">
        <v>0</v>
      </c>
      <c r="X223" s="118">
        <v>0</v>
      </c>
      <c r="Y223" s="118">
        <v>0</v>
      </c>
      <c r="Z223" s="118">
        <v>0</v>
      </c>
      <c r="AA223" s="118">
        <v>0</v>
      </c>
      <c r="AB223" s="118">
        <v>0</v>
      </c>
      <c r="AC223" s="118">
        <v>0</v>
      </c>
      <c r="AD223" s="21"/>
      <c r="AE223" s="118">
        <v>0</v>
      </c>
      <c r="AF223" s="118">
        <v>0</v>
      </c>
      <c r="AG223" s="118">
        <v>0</v>
      </c>
      <c r="AH223" s="118">
        <v>0</v>
      </c>
      <c r="AI223" s="118">
        <v>0</v>
      </c>
      <c r="AJ223" s="118">
        <v>0</v>
      </c>
      <c r="AK223" s="118">
        <v>0</v>
      </c>
      <c r="AL223" s="118">
        <v>0</v>
      </c>
      <c r="AM223" s="118">
        <v>0</v>
      </c>
      <c r="AN223" s="118">
        <v>0</v>
      </c>
      <c r="AO223" s="118">
        <v>0</v>
      </c>
      <c r="AP223" s="118">
        <v>0</v>
      </c>
      <c r="AQ223" s="118">
        <v>0</v>
      </c>
      <c r="AR223" s="21"/>
      <c r="AS223" s="118">
        <v>0</v>
      </c>
      <c r="AT223" s="118">
        <v>0</v>
      </c>
      <c r="AU223" s="118">
        <v>0</v>
      </c>
      <c r="AV223" s="118">
        <v>0</v>
      </c>
      <c r="AW223" s="118">
        <v>0</v>
      </c>
      <c r="AX223" s="118">
        <v>0</v>
      </c>
      <c r="AY223" s="118">
        <v>0</v>
      </c>
      <c r="AZ223" s="118">
        <v>0</v>
      </c>
      <c r="BA223" s="118">
        <v>0</v>
      </c>
      <c r="BB223" s="118">
        <v>0</v>
      </c>
      <c r="BC223" s="118">
        <v>0</v>
      </c>
      <c r="BD223" s="118">
        <v>0</v>
      </c>
      <c r="BE223" s="118">
        <v>0</v>
      </c>
      <c r="BF223" s="21"/>
      <c r="BG223" s="118">
        <v>0</v>
      </c>
      <c r="BH223" s="118">
        <v>0</v>
      </c>
      <c r="BI223" s="118">
        <v>0</v>
      </c>
      <c r="BJ223" s="118">
        <v>0</v>
      </c>
      <c r="BK223" s="118">
        <v>0</v>
      </c>
      <c r="BL223" s="118">
        <v>0</v>
      </c>
      <c r="BM223" s="118">
        <v>0</v>
      </c>
      <c r="BN223" s="118">
        <v>0</v>
      </c>
      <c r="BO223" s="118">
        <v>0</v>
      </c>
      <c r="BP223" s="118">
        <v>0</v>
      </c>
      <c r="BQ223" s="118">
        <v>0</v>
      </c>
      <c r="BR223" s="118">
        <v>0</v>
      </c>
      <c r="BS223" s="118">
        <v>0</v>
      </c>
      <c r="BT223" s="21"/>
      <c r="BU223" s="118">
        <v>0</v>
      </c>
      <c r="BV223" s="118">
        <v>0</v>
      </c>
      <c r="BW223" s="118">
        <v>0</v>
      </c>
      <c r="BX223" s="118">
        <v>0</v>
      </c>
      <c r="BY223" s="118">
        <v>0</v>
      </c>
      <c r="BZ223" s="118">
        <v>0</v>
      </c>
      <c r="CA223" s="118">
        <v>0</v>
      </c>
      <c r="CB223" s="118">
        <v>0</v>
      </c>
      <c r="CC223" s="118">
        <v>0</v>
      </c>
      <c r="CD223" s="118">
        <v>0</v>
      </c>
      <c r="CE223" s="118">
        <v>0</v>
      </c>
      <c r="CF223" s="118">
        <v>0</v>
      </c>
      <c r="CG223" s="118">
        <v>0</v>
      </c>
      <c r="CH223" s="21"/>
    </row>
    <row r="224" spans="1:86" ht="12.25" hidden="1" customHeight="1" outlineLevel="1">
      <c r="A224" s="26">
        <v>360</v>
      </c>
      <c r="B224" s="10" t="s">
        <v>318</v>
      </c>
      <c r="C224" s="118">
        <v>0</v>
      </c>
      <c r="D224" s="118">
        <v>0</v>
      </c>
      <c r="E224" s="118">
        <v>0</v>
      </c>
      <c r="F224" s="118">
        <v>0</v>
      </c>
      <c r="G224" s="118">
        <v>0</v>
      </c>
      <c r="H224" s="118">
        <v>0</v>
      </c>
      <c r="I224" s="118">
        <v>0</v>
      </c>
      <c r="J224" s="118">
        <v>0</v>
      </c>
      <c r="K224" s="118">
        <v>0</v>
      </c>
      <c r="L224" s="118">
        <v>0</v>
      </c>
      <c r="M224" s="118">
        <v>0</v>
      </c>
      <c r="N224" s="118">
        <v>0</v>
      </c>
      <c r="O224" s="118">
        <v>0</v>
      </c>
      <c r="P224" s="21"/>
      <c r="Q224" s="118">
        <v>0</v>
      </c>
      <c r="R224" s="118">
        <v>0</v>
      </c>
      <c r="S224" s="118">
        <v>0</v>
      </c>
      <c r="T224" s="118">
        <v>0</v>
      </c>
      <c r="U224" s="118">
        <v>0</v>
      </c>
      <c r="V224" s="118">
        <v>0</v>
      </c>
      <c r="W224" s="118">
        <v>0</v>
      </c>
      <c r="X224" s="118">
        <v>0</v>
      </c>
      <c r="Y224" s="118">
        <v>0</v>
      </c>
      <c r="Z224" s="118">
        <v>0</v>
      </c>
      <c r="AA224" s="118">
        <v>0</v>
      </c>
      <c r="AB224" s="118">
        <v>0</v>
      </c>
      <c r="AC224" s="118">
        <v>0</v>
      </c>
      <c r="AD224" s="21"/>
      <c r="AE224" s="118">
        <v>0</v>
      </c>
      <c r="AF224" s="118">
        <v>0</v>
      </c>
      <c r="AG224" s="118">
        <v>0</v>
      </c>
      <c r="AH224" s="118">
        <v>0</v>
      </c>
      <c r="AI224" s="118">
        <v>0</v>
      </c>
      <c r="AJ224" s="118">
        <v>0</v>
      </c>
      <c r="AK224" s="118">
        <v>0</v>
      </c>
      <c r="AL224" s="118">
        <v>0</v>
      </c>
      <c r="AM224" s="118">
        <v>0</v>
      </c>
      <c r="AN224" s="118">
        <v>0</v>
      </c>
      <c r="AO224" s="118">
        <v>0</v>
      </c>
      <c r="AP224" s="118">
        <v>0</v>
      </c>
      <c r="AQ224" s="118">
        <v>0</v>
      </c>
      <c r="AR224" s="21"/>
      <c r="AS224" s="118">
        <v>0</v>
      </c>
      <c r="AT224" s="118">
        <v>0</v>
      </c>
      <c r="AU224" s="118">
        <v>0</v>
      </c>
      <c r="AV224" s="118">
        <v>0</v>
      </c>
      <c r="AW224" s="118">
        <v>0</v>
      </c>
      <c r="AX224" s="118">
        <v>0</v>
      </c>
      <c r="AY224" s="118">
        <v>0</v>
      </c>
      <c r="AZ224" s="118">
        <v>0</v>
      </c>
      <c r="BA224" s="118">
        <v>0</v>
      </c>
      <c r="BB224" s="118">
        <v>0</v>
      </c>
      <c r="BC224" s="118">
        <v>0</v>
      </c>
      <c r="BD224" s="118">
        <v>0</v>
      </c>
      <c r="BE224" s="118">
        <v>0</v>
      </c>
      <c r="BF224" s="21"/>
      <c r="BG224" s="118">
        <v>0</v>
      </c>
      <c r="BH224" s="118">
        <v>0</v>
      </c>
      <c r="BI224" s="118">
        <v>0</v>
      </c>
      <c r="BJ224" s="118">
        <v>0</v>
      </c>
      <c r="BK224" s="118">
        <v>0</v>
      </c>
      <c r="BL224" s="118">
        <v>0</v>
      </c>
      <c r="BM224" s="118">
        <v>0</v>
      </c>
      <c r="BN224" s="118">
        <v>0</v>
      </c>
      <c r="BO224" s="118">
        <v>0</v>
      </c>
      <c r="BP224" s="118">
        <v>0</v>
      </c>
      <c r="BQ224" s="118">
        <v>0</v>
      </c>
      <c r="BR224" s="118">
        <v>0</v>
      </c>
      <c r="BS224" s="118">
        <v>0</v>
      </c>
      <c r="BT224" s="21"/>
      <c r="BU224" s="118">
        <v>0</v>
      </c>
      <c r="BV224" s="118">
        <v>0</v>
      </c>
      <c r="BW224" s="118">
        <v>0</v>
      </c>
      <c r="BX224" s="118">
        <v>0</v>
      </c>
      <c r="BY224" s="118">
        <v>0</v>
      </c>
      <c r="BZ224" s="118">
        <v>0</v>
      </c>
      <c r="CA224" s="118">
        <v>0</v>
      </c>
      <c r="CB224" s="118">
        <v>0</v>
      </c>
      <c r="CC224" s="118">
        <v>0</v>
      </c>
      <c r="CD224" s="118">
        <v>0</v>
      </c>
      <c r="CE224" s="118">
        <v>0</v>
      </c>
      <c r="CF224" s="118">
        <v>0</v>
      </c>
      <c r="CG224" s="118">
        <v>0</v>
      </c>
      <c r="CH224" s="21"/>
    </row>
    <row r="225" spans="1:86" ht="12.25" hidden="1" customHeight="1" outlineLevel="1">
      <c r="A225" s="26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22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22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22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22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  <c r="BR225" s="118"/>
      <c r="BS225" s="118"/>
      <c r="BT225" s="122"/>
      <c r="BU225" s="118"/>
      <c r="BV225" s="118"/>
      <c r="BW225" s="118"/>
      <c r="BX225" s="118"/>
      <c r="BY225" s="118"/>
      <c r="BZ225" s="118"/>
      <c r="CA225" s="118"/>
      <c r="CB225" s="118"/>
      <c r="CC225" s="118"/>
      <c r="CD225" s="118"/>
      <c r="CE225" s="118"/>
      <c r="CF225" s="118"/>
      <c r="CG225" s="118"/>
      <c r="CH225" s="122"/>
    </row>
    <row r="226" spans="1:86" ht="12.25" customHeight="1" collapsed="1">
      <c r="A226" s="27"/>
      <c r="B226" s="1" t="s">
        <v>122</v>
      </c>
      <c r="C226" s="118">
        <f t="shared" ref="C226:O226" si="194">SUM(C204:C225)</f>
        <v>14593.060000000001</v>
      </c>
      <c r="D226" s="118">
        <f t="shared" si="194"/>
        <v>10782.82</v>
      </c>
      <c r="E226" s="118">
        <f t="shared" si="194"/>
        <v>9971.9</v>
      </c>
      <c r="F226" s="118">
        <f t="shared" si="194"/>
        <v>963.98000000000047</v>
      </c>
      <c r="G226" s="118">
        <f t="shared" si="194"/>
        <v>3869.67</v>
      </c>
      <c r="H226" s="118">
        <f t="shared" si="194"/>
        <v>7890.0999999999995</v>
      </c>
      <c r="I226" s="118">
        <f t="shared" si="194"/>
        <v>10006.51</v>
      </c>
      <c r="J226" s="118">
        <f t="shared" si="194"/>
        <v>800.47999999999956</v>
      </c>
      <c r="K226" s="118">
        <f t="shared" si="194"/>
        <v>19499.41166666667</v>
      </c>
      <c r="L226" s="118">
        <f t="shared" si="194"/>
        <v>12053.001666666667</v>
      </c>
      <c r="M226" s="118">
        <f t="shared" si="194"/>
        <v>7146.001666666667</v>
      </c>
      <c r="N226" s="118">
        <f t="shared" si="194"/>
        <v>7146.001666666667</v>
      </c>
      <c r="O226" s="118">
        <f t="shared" si="194"/>
        <v>207642.8</v>
      </c>
      <c r="P226" s="122">
        <f>O226-SUM(C226:N226)</f>
        <v>102919.86333333333</v>
      </c>
      <c r="Q226" s="118">
        <f t="shared" ref="Q226:AC226" si="195">SUM(Q204:Q225)</f>
        <v>2591.666666666667</v>
      </c>
      <c r="R226" s="118">
        <f t="shared" si="195"/>
        <v>2591.666666666667</v>
      </c>
      <c r="S226" s="118">
        <f t="shared" si="195"/>
        <v>10090.104166666664</v>
      </c>
      <c r="T226" s="118">
        <f t="shared" si="195"/>
        <v>21240.104166666668</v>
      </c>
      <c r="U226" s="118">
        <f t="shared" si="195"/>
        <v>21240.104166666668</v>
      </c>
      <c r="V226" s="118">
        <f t="shared" si="195"/>
        <v>21240.104166666668</v>
      </c>
      <c r="W226" s="118">
        <f t="shared" si="195"/>
        <v>21240.104166666668</v>
      </c>
      <c r="X226" s="118">
        <f t="shared" si="195"/>
        <v>27640.104166666668</v>
      </c>
      <c r="Y226" s="118">
        <f t="shared" si="195"/>
        <v>21240.104166666668</v>
      </c>
      <c r="Z226" s="118">
        <f t="shared" si="195"/>
        <v>21240.104166666668</v>
      </c>
      <c r="AA226" s="118">
        <f t="shared" si="195"/>
        <v>21240.104166666668</v>
      </c>
      <c r="AB226" s="118">
        <f t="shared" si="195"/>
        <v>21240.104166666668</v>
      </c>
      <c r="AC226" s="118">
        <f t="shared" si="195"/>
        <v>238981.25</v>
      </c>
      <c r="AD226" s="122">
        <f>AC226-SUM(Q226:AB226)</f>
        <v>26146.875000000029</v>
      </c>
      <c r="AE226" s="118">
        <f t="shared" ref="AE226:AQ226" si="196">SUM(AE204:AE225)</f>
        <v>4599.9999999999964</v>
      </c>
      <c r="AF226" s="118">
        <f t="shared" si="196"/>
        <v>4599.9999999999964</v>
      </c>
      <c r="AG226" s="118">
        <f t="shared" si="196"/>
        <v>12810.416666666659</v>
      </c>
      <c r="AH226" s="118">
        <f t="shared" si="196"/>
        <v>24060.416666666661</v>
      </c>
      <c r="AI226" s="118">
        <f t="shared" si="196"/>
        <v>24060.416666666661</v>
      </c>
      <c r="AJ226" s="118">
        <f t="shared" si="196"/>
        <v>24060.416666666661</v>
      </c>
      <c r="AK226" s="118">
        <f t="shared" si="196"/>
        <v>24060.416666666661</v>
      </c>
      <c r="AL226" s="118">
        <f t="shared" si="196"/>
        <v>34060.416666666657</v>
      </c>
      <c r="AM226" s="118">
        <f t="shared" si="196"/>
        <v>24060.416666666661</v>
      </c>
      <c r="AN226" s="118">
        <f t="shared" si="196"/>
        <v>24060.416666666661</v>
      </c>
      <c r="AO226" s="118">
        <f t="shared" si="196"/>
        <v>24060.416666666661</v>
      </c>
      <c r="AP226" s="118">
        <f t="shared" si="196"/>
        <v>24060.416666666661</v>
      </c>
      <c r="AQ226" s="118">
        <f t="shared" si="196"/>
        <v>276225</v>
      </c>
      <c r="AR226" s="122">
        <f>AQ226-SUM(AE226:AP226)</f>
        <v>27670.83333333343</v>
      </c>
      <c r="AS226" s="118">
        <f t="shared" ref="AS226:BE226" si="197">SUM(AS204:AS225)</f>
        <v>4995.8333333333376</v>
      </c>
      <c r="AT226" s="118">
        <f t="shared" si="197"/>
        <v>4995.8333333333376</v>
      </c>
      <c r="AU226" s="118">
        <f t="shared" si="197"/>
        <v>13578.75</v>
      </c>
      <c r="AV226" s="118">
        <f t="shared" si="197"/>
        <v>20478.75</v>
      </c>
      <c r="AW226" s="118">
        <f t="shared" si="197"/>
        <v>20478.75</v>
      </c>
      <c r="AX226" s="118">
        <f t="shared" si="197"/>
        <v>20478.75</v>
      </c>
      <c r="AY226" s="118">
        <f t="shared" si="197"/>
        <v>20478.75</v>
      </c>
      <c r="AZ226" s="118">
        <f t="shared" si="197"/>
        <v>33478.75</v>
      </c>
      <c r="BA226" s="118">
        <f t="shared" si="197"/>
        <v>20478.75</v>
      </c>
      <c r="BB226" s="118">
        <f t="shared" si="197"/>
        <v>20478.75</v>
      </c>
      <c r="BC226" s="118">
        <f t="shared" si="197"/>
        <v>20478.75</v>
      </c>
      <c r="BD226" s="118">
        <f t="shared" si="197"/>
        <v>20478.75</v>
      </c>
      <c r="BE226" s="118">
        <f t="shared" si="197"/>
        <v>244945</v>
      </c>
      <c r="BF226" s="122">
        <f>BE226-SUM(AS226:BD226)</f>
        <v>24065.833333333314</v>
      </c>
      <c r="BG226" s="118">
        <f t="shared" ref="BG226:BS226" si="198">SUM(BG204:BG225)</f>
        <v>4473.9583333333367</v>
      </c>
      <c r="BH226" s="118">
        <f t="shared" si="198"/>
        <v>4473.9583333333367</v>
      </c>
      <c r="BI226" s="118">
        <f t="shared" si="198"/>
        <v>13451.724999999999</v>
      </c>
      <c r="BJ226" s="118">
        <f t="shared" si="198"/>
        <v>22451.724999999999</v>
      </c>
      <c r="BK226" s="118">
        <f t="shared" si="198"/>
        <v>22451.724999999999</v>
      </c>
      <c r="BL226" s="118">
        <f t="shared" si="198"/>
        <v>22451.724999999999</v>
      </c>
      <c r="BM226" s="118">
        <f t="shared" si="198"/>
        <v>22451.724999999999</v>
      </c>
      <c r="BN226" s="118">
        <f t="shared" si="198"/>
        <v>39451.724999999999</v>
      </c>
      <c r="BO226" s="118">
        <f t="shared" si="198"/>
        <v>22451.724999999999</v>
      </c>
      <c r="BP226" s="118">
        <f t="shared" si="198"/>
        <v>22451.724999999999</v>
      </c>
      <c r="BQ226" s="118">
        <f t="shared" si="198"/>
        <v>22451.724999999999</v>
      </c>
      <c r="BR226" s="118">
        <f t="shared" si="198"/>
        <v>22451.724999999999</v>
      </c>
      <c r="BS226" s="118">
        <f t="shared" si="198"/>
        <v>268420.7</v>
      </c>
      <c r="BT226" s="122">
        <f>BS226-SUM(BG226:BR226)</f>
        <v>26955.533333333296</v>
      </c>
      <c r="BU226" s="118">
        <f t="shared" ref="BU226:CG226" si="199">SUM(BU204:BU225)</f>
        <v>4634.7395833333367</v>
      </c>
      <c r="BV226" s="118">
        <f t="shared" si="199"/>
        <v>4634.7395833333367</v>
      </c>
      <c r="BW226" s="118">
        <f t="shared" si="199"/>
        <v>13981.04725</v>
      </c>
      <c r="BX226" s="118">
        <f t="shared" si="199"/>
        <v>24481.04725</v>
      </c>
      <c r="BY226" s="118">
        <f t="shared" si="199"/>
        <v>24481.04725</v>
      </c>
      <c r="BZ226" s="118">
        <f t="shared" si="199"/>
        <v>24481.04725</v>
      </c>
      <c r="CA226" s="118">
        <f t="shared" si="199"/>
        <v>24481.04725</v>
      </c>
      <c r="CB226" s="118">
        <f t="shared" si="199"/>
        <v>44481.047250000003</v>
      </c>
      <c r="CC226" s="118">
        <f t="shared" si="199"/>
        <v>24481.04725</v>
      </c>
      <c r="CD226" s="118">
        <f t="shared" si="199"/>
        <v>24481.04725</v>
      </c>
      <c r="CE226" s="118">
        <f t="shared" si="199"/>
        <v>24481.04725</v>
      </c>
      <c r="CF226" s="118">
        <f t="shared" si="199"/>
        <v>24481.04725</v>
      </c>
      <c r="CG226" s="118">
        <f t="shared" si="199"/>
        <v>292772.56699999998</v>
      </c>
      <c r="CH226" s="122">
        <f>CG226-SUM(BU226:CF226)</f>
        <v>29192.615333333262</v>
      </c>
    </row>
    <row r="227" spans="1:86" ht="12.25" hidden="1" customHeight="1" outlineLevel="1">
      <c r="A227" s="25"/>
      <c r="B227" s="1" t="s">
        <v>25</v>
      </c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21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21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21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21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21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21"/>
    </row>
    <row r="228" spans="1:86" ht="12.25" hidden="1" customHeight="1" outlineLevel="1">
      <c r="A228" s="25" t="s">
        <v>123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21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21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21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21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21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21"/>
    </row>
    <row r="229" spans="1:86" ht="12.25" hidden="1" customHeight="1" outlineLevel="1">
      <c r="A229" s="26" t="s">
        <v>25</v>
      </c>
      <c r="B229" s="10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21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21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21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18"/>
      <c r="BC229" s="118"/>
      <c r="BD229" s="118"/>
      <c r="BE229" s="118"/>
      <c r="BF229" s="21"/>
      <c r="BG229" s="118"/>
      <c r="BH229" s="118"/>
      <c r="BI229" s="118"/>
      <c r="BJ229" s="118"/>
      <c r="BK229" s="118"/>
      <c r="BL229" s="118"/>
      <c r="BM229" s="118"/>
      <c r="BN229" s="118"/>
      <c r="BO229" s="118"/>
      <c r="BP229" s="118"/>
      <c r="BQ229" s="118"/>
      <c r="BR229" s="118"/>
      <c r="BS229" s="118"/>
      <c r="BT229" s="21"/>
      <c r="BU229" s="118"/>
      <c r="BV229" s="118"/>
      <c r="BW229" s="118"/>
      <c r="BX229" s="118"/>
      <c r="BY229" s="118"/>
      <c r="BZ229" s="118"/>
      <c r="CA229" s="118"/>
      <c r="CB229" s="118"/>
      <c r="CC229" s="118"/>
      <c r="CD229" s="118"/>
      <c r="CE229" s="118"/>
      <c r="CF229" s="118"/>
      <c r="CG229" s="118"/>
      <c r="CH229" s="21"/>
    </row>
    <row r="230" spans="1:86" ht="12.25" hidden="1" customHeight="1" outlineLevel="1">
      <c r="A230" s="26">
        <v>400</v>
      </c>
      <c r="B230" s="10" t="s">
        <v>123</v>
      </c>
      <c r="C230" s="118">
        <v>0</v>
      </c>
      <c r="D230" s="118">
        <v>0</v>
      </c>
      <c r="E230" s="118">
        <v>0</v>
      </c>
      <c r="F230" s="118">
        <v>0</v>
      </c>
      <c r="G230" s="118">
        <v>0</v>
      </c>
      <c r="H230" s="118">
        <v>0</v>
      </c>
      <c r="I230" s="118">
        <v>0</v>
      </c>
      <c r="J230" s="118">
        <v>0</v>
      </c>
      <c r="K230" s="118">
        <v>0</v>
      </c>
      <c r="L230" s="118">
        <v>0</v>
      </c>
      <c r="M230" s="118">
        <v>0</v>
      </c>
      <c r="N230" s="118">
        <v>0</v>
      </c>
      <c r="O230" s="118">
        <v>0</v>
      </c>
      <c r="P230" s="21"/>
      <c r="Q230" s="118">
        <v>0</v>
      </c>
      <c r="R230" s="118">
        <v>0</v>
      </c>
      <c r="S230" s="118">
        <v>0</v>
      </c>
      <c r="T230" s="118">
        <v>0</v>
      </c>
      <c r="U230" s="118">
        <v>0</v>
      </c>
      <c r="V230" s="118">
        <v>0</v>
      </c>
      <c r="W230" s="118">
        <v>0</v>
      </c>
      <c r="X230" s="118">
        <v>0</v>
      </c>
      <c r="Y230" s="118">
        <v>0</v>
      </c>
      <c r="Z230" s="118">
        <v>0</v>
      </c>
      <c r="AA230" s="118">
        <v>0</v>
      </c>
      <c r="AB230" s="118">
        <v>0</v>
      </c>
      <c r="AC230" s="118">
        <v>0</v>
      </c>
      <c r="AD230" s="21"/>
      <c r="AE230" s="118">
        <v>0</v>
      </c>
      <c r="AF230" s="118">
        <v>0</v>
      </c>
      <c r="AG230" s="118">
        <v>0</v>
      </c>
      <c r="AH230" s="118">
        <v>0</v>
      </c>
      <c r="AI230" s="118">
        <v>0</v>
      </c>
      <c r="AJ230" s="118">
        <v>0</v>
      </c>
      <c r="AK230" s="118">
        <v>0</v>
      </c>
      <c r="AL230" s="118">
        <v>0</v>
      </c>
      <c r="AM230" s="118">
        <v>0</v>
      </c>
      <c r="AN230" s="118">
        <v>0</v>
      </c>
      <c r="AO230" s="118">
        <v>0</v>
      </c>
      <c r="AP230" s="118">
        <v>0</v>
      </c>
      <c r="AQ230" s="118">
        <v>0</v>
      </c>
      <c r="AR230" s="21"/>
      <c r="AS230" s="118">
        <v>0</v>
      </c>
      <c r="AT230" s="118">
        <v>0</v>
      </c>
      <c r="AU230" s="118">
        <v>0</v>
      </c>
      <c r="AV230" s="118">
        <v>0</v>
      </c>
      <c r="AW230" s="118">
        <v>0</v>
      </c>
      <c r="AX230" s="118">
        <v>0</v>
      </c>
      <c r="AY230" s="118">
        <v>0</v>
      </c>
      <c r="AZ230" s="118">
        <v>0</v>
      </c>
      <c r="BA230" s="118">
        <v>0</v>
      </c>
      <c r="BB230" s="118">
        <v>0</v>
      </c>
      <c r="BC230" s="118">
        <v>0</v>
      </c>
      <c r="BD230" s="118">
        <v>0</v>
      </c>
      <c r="BE230" s="118">
        <v>0</v>
      </c>
      <c r="BF230" s="21"/>
      <c r="BG230" s="118">
        <v>0</v>
      </c>
      <c r="BH230" s="118">
        <v>0</v>
      </c>
      <c r="BI230" s="118">
        <v>0</v>
      </c>
      <c r="BJ230" s="118">
        <v>0</v>
      </c>
      <c r="BK230" s="118">
        <v>0</v>
      </c>
      <c r="BL230" s="118">
        <v>0</v>
      </c>
      <c r="BM230" s="118">
        <v>0</v>
      </c>
      <c r="BN230" s="118">
        <v>0</v>
      </c>
      <c r="BO230" s="118">
        <v>0</v>
      </c>
      <c r="BP230" s="118">
        <v>0</v>
      </c>
      <c r="BQ230" s="118">
        <v>0</v>
      </c>
      <c r="BR230" s="118">
        <v>0</v>
      </c>
      <c r="BS230" s="118">
        <v>0</v>
      </c>
      <c r="BT230" s="21"/>
      <c r="BU230" s="118">
        <v>0</v>
      </c>
      <c r="BV230" s="118">
        <v>0</v>
      </c>
      <c r="BW230" s="118">
        <v>0</v>
      </c>
      <c r="BX230" s="118">
        <v>0</v>
      </c>
      <c r="BY230" s="118">
        <v>0</v>
      </c>
      <c r="BZ230" s="118">
        <v>0</v>
      </c>
      <c r="CA230" s="118">
        <v>0</v>
      </c>
      <c r="CB230" s="118">
        <v>0</v>
      </c>
      <c r="CC230" s="118">
        <v>0</v>
      </c>
      <c r="CD230" s="118">
        <v>0</v>
      </c>
      <c r="CE230" s="118">
        <v>0</v>
      </c>
      <c r="CF230" s="118">
        <v>0</v>
      </c>
      <c r="CG230" s="118">
        <v>0</v>
      </c>
      <c r="CH230" s="21"/>
    </row>
    <row r="231" spans="1:86" ht="12.25" hidden="1" customHeight="1" outlineLevel="1">
      <c r="A231" s="26">
        <v>410</v>
      </c>
      <c r="B231" s="10" t="s">
        <v>319</v>
      </c>
      <c r="C231" s="118">
        <v>0</v>
      </c>
      <c r="D231" s="118">
        <v>0</v>
      </c>
      <c r="E231" s="118">
        <v>0</v>
      </c>
      <c r="F231" s="118">
        <v>0</v>
      </c>
      <c r="G231" s="118">
        <v>0</v>
      </c>
      <c r="H231" s="118">
        <v>0</v>
      </c>
      <c r="I231" s="118">
        <v>0</v>
      </c>
      <c r="J231" s="118">
        <v>0</v>
      </c>
      <c r="K231" s="118">
        <v>2000</v>
      </c>
      <c r="L231" s="118">
        <v>666.66666666666697</v>
      </c>
      <c r="M231" s="118">
        <v>666.66666666666697</v>
      </c>
      <c r="N231" s="118">
        <v>666.66666666666697</v>
      </c>
      <c r="O231" s="118">
        <v>4000</v>
      </c>
      <c r="P231" s="21"/>
      <c r="Q231" s="118">
        <v>0</v>
      </c>
      <c r="R231" s="118">
        <v>3000</v>
      </c>
      <c r="S231" s="118">
        <v>3000</v>
      </c>
      <c r="T231" s="118">
        <v>3000</v>
      </c>
      <c r="U231" s="118">
        <v>3000</v>
      </c>
      <c r="V231" s="118">
        <v>3000</v>
      </c>
      <c r="W231" s="118">
        <v>3000</v>
      </c>
      <c r="X231" s="118">
        <v>3000</v>
      </c>
      <c r="Y231" s="118">
        <v>3000</v>
      </c>
      <c r="Z231" s="118">
        <v>3000</v>
      </c>
      <c r="AA231" s="118">
        <v>3000</v>
      </c>
      <c r="AB231" s="118">
        <v>3000</v>
      </c>
      <c r="AC231" s="118">
        <v>36000</v>
      </c>
      <c r="AD231" s="21"/>
      <c r="AE231" s="118">
        <v>0</v>
      </c>
      <c r="AF231" s="118">
        <v>3600</v>
      </c>
      <c r="AG231" s="118">
        <v>3600</v>
      </c>
      <c r="AH231" s="118">
        <v>3600</v>
      </c>
      <c r="AI231" s="118">
        <v>3600</v>
      </c>
      <c r="AJ231" s="118">
        <v>3600</v>
      </c>
      <c r="AK231" s="118">
        <v>3600</v>
      </c>
      <c r="AL231" s="118">
        <v>3600</v>
      </c>
      <c r="AM231" s="118">
        <v>3600</v>
      </c>
      <c r="AN231" s="118">
        <v>3600</v>
      </c>
      <c r="AO231" s="118">
        <v>3600</v>
      </c>
      <c r="AP231" s="118">
        <v>3600</v>
      </c>
      <c r="AQ231" s="118">
        <v>43200</v>
      </c>
      <c r="AR231" s="21"/>
      <c r="AS231" s="118">
        <v>0</v>
      </c>
      <c r="AT231" s="118">
        <v>4320</v>
      </c>
      <c r="AU231" s="118">
        <v>4320</v>
      </c>
      <c r="AV231" s="118">
        <v>4320</v>
      </c>
      <c r="AW231" s="118">
        <v>4320</v>
      </c>
      <c r="AX231" s="118">
        <v>4320</v>
      </c>
      <c r="AY231" s="118">
        <v>4320</v>
      </c>
      <c r="AZ231" s="118">
        <v>4320</v>
      </c>
      <c r="BA231" s="118">
        <v>4320</v>
      </c>
      <c r="BB231" s="118">
        <v>4320</v>
      </c>
      <c r="BC231" s="118">
        <v>4320</v>
      </c>
      <c r="BD231" s="118">
        <v>4320</v>
      </c>
      <c r="BE231" s="118">
        <v>51840</v>
      </c>
      <c r="BF231" s="21"/>
      <c r="BG231" s="118">
        <v>0</v>
      </c>
      <c r="BH231" s="118">
        <v>5184</v>
      </c>
      <c r="BI231" s="118">
        <v>5184</v>
      </c>
      <c r="BJ231" s="118">
        <v>5184</v>
      </c>
      <c r="BK231" s="118">
        <v>5184</v>
      </c>
      <c r="BL231" s="118">
        <v>5184</v>
      </c>
      <c r="BM231" s="118">
        <v>5184</v>
      </c>
      <c r="BN231" s="118">
        <v>5184</v>
      </c>
      <c r="BO231" s="118">
        <v>5184</v>
      </c>
      <c r="BP231" s="118">
        <v>5184</v>
      </c>
      <c r="BQ231" s="118">
        <v>5184</v>
      </c>
      <c r="BR231" s="118">
        <v>5184</v>
      </c>
      <c r="BS231" s="118">
        <v>62208</v>
      </c>
      <c r="BT231" s="21"/>
      <c r="BU231" s="118">
        <v>0</v>
      </c>
      <c r="BV231" s="118">
        <v>6220.8</v>
      </c>
      <c r="BW231" s="118">
        <v>6220.8</v>
      </c>
      <c r="BX231" s="118">
        <v>6220.8</v>
      </c>
      <c r="BY231" s="118">
        <v>6220.8</v>
      </c>
      <c r="BZ231" s="118">
        <v>6220.8</v>
      </c>
      <c r="CA231" s="118">
        <v>6220.8</v>
      </c>
      <c r="CB231" s="118">
        <v>6220.8</v>
      </c>
      <c r="CC231" s="118">
        <v>6220.8</v>
      </c>
      <c r="CD231" s="118">
        <v>6220.8</v>
      </c>
      <c r="CE231" s="118">
        <v>6220.8</v>
      </c>
      <c r="CF231" s="118">
        <v>6220.8</v>
      </c>
      <c r="CG231" s="118">
        <v>74649.600000000006</v>
      </c>
      <c r="CH231" s="21"/>
    </row>
    <row r="232" spans="1:86" ht="12.25" hidden="1" customHeight="1" outlineLevel="1">
      <c r="A232" s="26">
        <v>411</v>
      </c>
      <c r="B232" s="10" t="s">
        <v>320</v>
      </c>
      <c r="C232" s="118">
        <v>0</v>
      </c>
      <c r="D232" s="118">
        <v>0</v>
      </c>
      <c r="E232" s="118">
        <v>0</v>
      </c>
      <c r="F232" s="118">
        <v>0</v>
      </c>
      <c r="G232" s="118">
        <v>0</v>
      </c>
      <c r="H232" s="118">
        <v>0</v>
      </c>
      <c r="I232" s="118">
        <v>0</v>
      </c>
      <c r="J232" s="118">
        <v>0</v>
      </c>
      <c r="K232" s="118">
        <v>0</v>
      </c>
      <c r="L232" s="118">
        <v>0</v>
      </c>
      <c r="M232" s="118">
        <v>0</v>
      </c>
      <c r="N232" s="118">
        <v>0</v>
      </c>
      <c r="O232" s="118">
        <v>0</v>
      </c>
      <c r="P232" s="21"/>
      <c r="Q232" s="118">
        <v>0</v>
      </c>
      <c r="R232" s="118">
        <v>0</v>
      </c>
      <c r="S232" s="118">
        <v>0</v>
      </c>
      <c r="T232" s="118">
        <v>0</v>
      </c>
      <c r="U232" s="118">
        <v>0</v>
      </c>
      <c r="V232" s="118">
        <v>0</v>
      </c>
      <c r="W232" s="118">
        <v>0</v>
      </c>
      <c r="X232" s="118">
        <v>0</v>
      </c>
      <c r="Y232" s="118">
        <v>0</v>
      </c>
      <c r="Z232" s="118">
        <v>0</v>
      </c>
      <c r="AA232" s="118">
        <v>0</v>
      </c>
      <c r="AB232" s="118">
        <v>0</v>
      </c>
      <c r="AC232" s="118">
        <v>0</v>
      </c>
      <c r="AD232" s="21"/>
      <c r="AE232" s="118">
        <v>0</v>
      </c>
      <c r="AF232" s="118">
        <v>0</v>
      </c>
      <c r="AG232" s="118">
        <v>0</v>
      </c>
      <c r="AH232" s="118">
        <v>0</v>
      </c>
      <c r="AI232" s="118">
        <v>0</v>
      </c>
      <c r="AJ232" s="118">
        <v>0</v>
      </c>
      <c r="AK232" s="118">
        <v>0</v>
      </c>
      <c r="AL232" s="118">
        <v>0</v>
      </c>
      <c r="AM232" s="118">
        <v>0</v>
      </c>
      <c r="AN232" s="118">
        <v>0</v>
      </c>
      <c r="AO232" s="118">
        <v>0</v>
      </c>
      <c r="AP232" s="118">
        <v>0</v>
      </c>
      <c r="AQ232" s="118">
        <v>0</v>
      </c>
      <c r="AR232" s="21"/>
      <c r="AS232" s="118">
        <v>0</v>
      </c>
      <c r="AT232" s="118">
        <v>0</v>
      </c>
      <c r="AU232" s="118">
        <v>0</v>
      </c>
      <c r="AV232" s="118">
        <v>0</v>
      </c>
      <c r="AW232" s="118">
        <v>0</v>
      </c>
      <c r="AX232" s="118">
        <v>0</v>
      </c>
      <c r="AY232" s="118">
        <v>0</v>
      </c>
      <c r="AZ232" s="118">
        <v>0</v>
      </c>
      <c r="BA232" s="118">
        <v>0</v>
      </c>
      <c r="BB232" s="118">
        <v>0</v>
      </c>
      <c r="BC232" s="118">
        <v>0</v>
      </c>
      <c r="BD232" s="118">
        <v>0</v>
      </c>
      <c r="BE232" s="118">
        <v>0</v>
      </c>
      <c r="BF232" s="21"/>
      <c r="BG232" s="118">
        <v>0</v>
      </c>
      <c r="BH232" s="118">
        <v>0</v>
      </c>
      <c r="BI232" s="118">
        <v>0</v>
      </c>
      <c r="BJ232" s="118">
        <v>0</v>
      </c>
      <c r="BK232" s="118">
        <v>0</v>
      </c>
      <c r="BL232" s="118">
        <v>0</v>
      </c>
      <c r="BM232" s="118">
        <v>0</v>
      </c>
      <c r="BN232" s="118">
        <v>0</v>
      </c>
      <c r="BO232" s="118">
        <v>0</v>
      </c>
      <c r="BP232" s="118">
        <v>0</v>
      </c>
      <c r="BQ232" s="118">
        <v>0</v>
      </c>
      <c r="BR232" s="118">
        <v>0</v>
      </c>
      <c r="BS232" s="118">
        <v>0</v>
      </c>
      <c r="BT232" s="21"/>
      <c r="BU232" s="118">
        <v>0</v>
      </c>
      <c r="BV232" s="118">
        <v>0</v>
      </c>
      <c r="BW232" s="118">
        <v>0</v>
      </c>
      <c r="BX232" s="118">
        <v>0</v>
      </c>
      <c r="BY232" s="118">
        <v>0</v>
      </c>
      <c r="BZ232" s="118">
        <v>0</v>
      </c>
      <c r="CA232" s="118">
        <v>0</v>
      </c>
      <c r="CB232" s="118">
        <v>0</v>
      </c>
      <c r="CC232" s="118">
        <v>0</v>
      </c>
      <c r="CD232" s="118">
        <v>0</v>
      </c>
      <c r="CE232" s="118">
        <v>0</v>
      </c>
      <c r="CF232" s="118">
        <v>0</v>
      </c>
      <c r="CG232" s="118">
        <v>0</v>
      </c>
      <c r="CH232" s="21"/>
    </row>
    <row r="233" spans="1:86" ht="12.25" hidden="1" customHeight="1" outlineLevel="1">
      <c r="A233" s="26">
        <v>420</v>
      </c>
      <c r="B233" s="10" t="s">
        <v>321</v>
      </c>
      <c r="C233" s="118">
        <v>0</v>
      </c>
      <c r="D233" s="118">
        <v>0</v>
      </c>
      <c r="E233" s="118">
        <v>0</v>
      </c>
      <c r="F233" s="118">
        <v>0</v>
      </c>
      <c r="G233" s="118">
        <v>0</v>
      </c>
      <c r="H233" s="118">
        <v>0</v>
      </c>
      <c r="I233" s="118">
        <v>0</v>
      </c>
      <c r="J233" s="118">
        <v>0</v>
      </c>
      <c r="K233" s="118">
        <v>0</v>
      </c>
      <c r="L233" s="118">
        <v>0</v>
      </c>
      <c r="M233" s="118">
        <v>0</v>
      </c>
      <c r="N233" s="118">
        <v>0</v>
      </c>
      <c r="O233" s="118">
        <v>0</v>
      </c>
      <c r="P233" s="21"/>
      <c r="Q233" s="118">
        <v>0</v>
      </c>
      <c r="R233" s="118">
        <v>0</v>
      </c>
      <c r="S233" s="118">
        <v>0</v>
      </c>
      <c r="T233" s="118">
        <v>0</v>
      </c>
      <c r="U233" s="118">
        <v>0</v>
      </c>
      <c r="V233" s="118">
        <v>0</v>
      </c>
      <c r="W233" s="118">
        <v>0</v>
      </c>
      <c r="X233" s="118">
        <v>0</v>
      </c>
      <c r="Y233" s="118">
        <v>0</v>
      </c>
      <c r="Z233" s="118">
        <v>0</v>
      </c>
      <c r="AA233" s="118">
        <v>0</v>
      </c>
      <c r="AB233" s="118">
        <v>0</v>
      </c>
      <c r="AC233" s="118">
        <v>0</v>
      </c>
      <c r="AD233" s="21"/>
      <c r="AE233" s="118">
        <v>0</v>
      </c>
      <c r="AF233" s="118">
        <v>0</v>
      </c>
      <c r="AG233" s="118">
        <v>0</v>
      </c>
      <c r="AH233" s="118">
        <v>0</v>
      </c>
      <c r="AI233" s="118">
        <v>0</v>
      </c>
      <c r="AJ233" s="118">
        <v>0</v>
      </c>
      <c r="AK233" s="118">
        <v>0</v>
      </c>
      <c r="AL233" s="118">
        <v>0</v>
      </c>
      <c r="AM233" s="118">
        <v>0</v>
      </c>
      <c r="AN233" s="118">
        <v>0</v>
      </c>
      <c r="AO233" s="118">
        <v>0</v>
      </c>
      <c r="AP233" s="118">
        <v>0</v>
      </c>
      <c r="AQ233" s="118">
        <v>0</v>
      </c>
      <c r="AR233" s="21"/>
      <c r="AS233" s="118">
        <v>0</v>
      </c>
      <c r="AT233" s="118">
        <v>0</v>
      </c>
      <c r="AU233" s="118">
        <v>0</v>
      </c>
      <c r="AV233" s="118">
        <v>0</v>
      </c>
      <c r="AW233" s="118">
        <v>0</v>
      </c>
      <c r="AX233" s="118">
        <v>0</v>
      </c>
      <c r="AY233" s="118">
        <v>0</v>
      </c>
      <c r="AZ233" s="118">
        <v>0</v>
      </c>
      <c r="BA233" s="118">
        <v>0</v>
      </c>
      <c r="BB233" s="118">
        <v>0</v>
      </c>
      <c r="BC233" s="118">
        <v>0</v>
      </c>
      <c r="BD233" s="118">
        <v>0</v>
      </c>
      <c r="BE233" s="118">
        <v>0</v>
      </c>
      <c r="BF233" s="21"/>
      <c r="BG233" s="118">
        <v>0</v>
      </c>
      <c r="BH233" s="118">
        <v>0</v>
      </c>
      <c r="BI233" s="118">
        <v>0</v>
      </c>
      <c r="BJ233" s="118">
        <v>0</v>
      </c>
      <c r="BK233" s="118">
        <v>0</v>
      </c>
      <c r="BL233" s="118">
        <v>0</v>
      </c>
      <c r="BM233" s="118">
        <v>0</v>
      </c>
      <c r="BN233" s="118">
        <v>0</v>
      </c>
      <c r="BO233" s="118">
        <v>0</v>
      </c>
      <c r="BP233" s="118">
        <v>0</v>
      </c>
      <c r="BQ233" s="118">
        <v>0</v>
      </c>
      <c r="BR233" s="118">
        <v>0</v>
      </c>
      <c r="BS233" s="118">
        <v>0</v>
      </c>
      <c r="BT233" s="21"/>
      <c r="BU233" s="118">
        <v>0</v>
      </c>
      <c r="BV233" s="118">
        <v>0</v>
      </c>
      <c r="BW233" s="118">
        <v>0</v>
      </c>
      <c r="BX233" s="118">
        <v>0</v>
      </c>
      <c r="BY233" s="118">
        <v>0</v>
      </c>
      <c r="BZ233" s="118">
        <v>0</v>
      </c>
      <c r="CA233" s="118">
        <v>0</v>
      </c>
      <c r="CB233" s="118">
        <v>0</v>
      </c>
      <c r="CC233" s="118">
        <v>0</v>
      </c>
      <c r="CD233" s="118">
        <v>0</v>
      </c>
      <c r="CE233" s="118">
        <v>0</v>
      </c>
      <c r="CF233" s="118">
        <v>0</v>
      </c>
      <c r="CG233" s="118">
        <v>0</v>
      </c>
      <c r="CH233" s="21"/>
    </row>
    <row r="234" spans="1:86" ht="12.25" hidden="1" customHeight="1" outlineLevel="1">
      <c r="A234" s="26">
        <v>421</v>
      </c>
      <c r="B234" s="10" t="s">
        <v>322</v>
      </c>
      <c r="C234" s="118">
        <v>0</v>
      </c>
      <c r="D234" s="118">
        <v>0</v>
      </c>
      <c r="E234" s="118">
        <v>0</v>
      </c>
      <c r="F234" s="118">
        <v>0</v>
      </c>
      <c r="G234" s="118">
        <v>0</v>
      </c>
      <c r="H234" s="118">
        <v>0</v>
      </c>
      <c r="I234" s="118">
        <v>0</v>
      </c>
      <c r="J234" s="118">
        <v>0</v>
      </c>
      <c r="K234" s="118">
        <v>0</v>
      </c>
      <c r="L234" s="118">
        <v>0</v>
      </c>
      <c r="M234" s="118">
        <v>0</v>
      </c>
      <c r="N234" s="118">
        <v>0</v>
      </c>
      <c r="O234" s="118">
        <v>0</v>
      </c>
      <c r="P234" s="21"/>
      <c r="Q234" s="118">
        <v>0</v>
      </c>
      <c r="R234" s="118">
        <v>350</v>
      </c>
      <c r="S234" s="118">
        <v>350</v>
      </c>
      <c r="T234" s="118">
        <v>350</v>
      </c>
      <c r="U234" s="118">
        <v>350</v>
      </c>
      <c r="V234" s="118">
        <v>350</v>
      </c>
      <c r="W234" s="118">
        <v>350</v>
      </c>
      <c r="X234" s="118">
        <v>350</v>
      </c>
      <c r="Y234" s="118">
        <v>350</v>
      </c>
      <c r="Z234" s="118">
        <v>350</v>
      </c>
      <c r="AA234" s="118">
        <v>350</v>
      </c>
      <c r="AB234" s="118">
        <v>350</v>
      </c>
      <c r="AC234" s="118">
        <v>4200</v>
      </c>
      <c r="AD234" s="21"/>
      <c r="AE234" s="118">
        <v>0</v>
      </c>
      <c r="AF234" s="118">
        <v>400</v>
      </c>
      <c r="AG234" s="118">
        <v>400</v>
      </c>
      <c r="AH234" s="118">
        <v>400</v>
      </c>
      <c r="AI234" s="118">
        <v>400</v>
      </c>
      <c r="AJ234" s="118">
        <v>400</v>
      </c>
      <c r="AK234" s="118">
        <v>400</v>
      </c>
      <c r="AL234" s="118">
        <v>400</v>
      </c>
      <c r="AM234" s="118">
        <v>400</v>
      </c>
      <c r="AN234" s="118">
        <v>400</v>
      </c>
      <c r="AO234" s="118">
        <v>400</v>
      </c>
      <c r="AP234" s="118">
        <v>400</v>
      </c>
      <c r="AQ234" s="118">
        <v>4800</v>
      </c>
      <c r="AR234" s="21"/>
      <c r="AS234" s="118">
        <v>0</v>
      </c>
      <c r="AT234" s="118">
        <v>440</v>
      </c>
      <c r="AU234" s="118">
        <v>440</v>
      </c>
      <c r="AV234" s="118">
        <v>440</v>
      </c>
      <c r="AW234" s="118">
        <v>440</v>
      </c>
      <c r="AX234" s="118">
        <v>440</v>
      </c>
      <c r="AY234" s="118">
        <v>440</v>
      </c>
      <c r="AZ234" s="118">
        <v>440</v>
      </c>
      <c r="BA234" s="118">
        <v>440</v>
      </c>
      <c r="BB234" s="118">
        <v>440</v>
      </c>
      <c r="BC234" s="118">
        <v>440</v>
      </c>
      <c r="BD234" s="118">
        <v>440</v>
      </c>
      <c r="BE234" s="118">
        <v>5280</v>
      </c>
      <c r="BF234" s="21"/>
      <c r="BG234" s="118">
        <v>0</v>
      </c>
      <c r="BH234" s="118">
        <v>484</v>
      </c>
      <c r="BI234" s="118">
        <v>484</v>
      </c>
      <c r="BJ234" s="118">
        <v>484</v>
      </c>
      <c r="BK234" s="118">
        <v>484</v>
      </c>
      <c r="BL234" s="118">
        <v>484</v>
      </c>
      <c r="BM234" s="118">
        <v>484</v>
      </c>
      <c r="BN234" s="118">
        <v>484</v>
      </c>
      <c r="BO234" s="118">
        <v>484</v>
      </c>
      <c r="BP234" s="118">
        <v>484</v>
      </c>
      <c r="BQ234" s="118">
        <v>484</v>
      </c>
      <c r="BR234" s="118">
        <v>484</v>
      </c>
      <c r="BS234" s="118">
        <v>5808</v>
      </c>
      <c r="BT234" s="21"/>
      <c r="BU234" s="118">
        <v>0</v>
      </c>
      <c r="BV234" s="118">
        <v>532.4</v>
      </c>
      <c r="BW234" s="118">
        <v>532.4</v>
      </c>
      <c r="BX234" s="118">
        <v>532.4</v>
      </c>
      <c r="BY234" s="118">
        <v>532.4</v>
      </c>
      <c r="BZ234" s="118">
        <v>532.4</v>
      </c>
      <c r="CA234" s="118">
        <v>532.4</v>
      </c>
      <c r="CB234" s="118">
        <v>532.4</v>
      </c>
      <c r="CC234" s="118">
        <v>532.4</v>
      </c>
      <c r="CD234" s="118">
        <v>532.4</v>
      </c>
      <c r="CE234" s="118">
        <v>532.4</v>
      </c>
      <c r="CF234" s="118">
        <v>532.4</v>
      </c>
      <c r="CG234" s="118">
        <v>6388.8</v>
      </c>
      <c r="CH234" s="21"/>
    </row>
    <row r="235" spans="1:86" ht="12.25" hidden="1" customHeight="1" outlineLevel="1">
      <c r="A235" s="26">
        <v>422</v>
      </c>
      <c r="B235" s="10" t="s">
        <v>323</v>
      </c>
      <c r="C235" s="118">
        <v>0</v>
      </c>
      <c r="D235" s="118">
        <v>0</v>
      </c>
      <c r="E235" s="118">
        <v>0</v>
      </c>
      <c r="F235" s="118">
        <v>0</v>
      </c>
      <c r="G235" s="118">
        <v>0</v>
      </c>
      <c r="H235" s="118">
        <v>0</v>
      </c>
      <c r="I235" s="118">
        <v>0</v>
      </c>
      <c r="J235" s="118">
        <v>0</v>
      </c>
      <c r="K235" s="118">
        <v>0</v>
      </c>
      <c r="L235" s="118">
        <v>0</v>
      </c>
      <c r="M235" s="118">
        <v>0</v>
      </c>
      <c r="N235" s="118">
        <v>0</v>
      </c>
      <c r="O235" s="118">
        <v>0</v>
      </c>
      <c r="P235" s="21"/>
      <c r="Q235" s="118">
        <v>0</v>
      </c>
      <c r="R235" s="118">
        <v>2000</v>
      </c>
      <c r="S235" s="118">
        <v>2000</v>
      </c>
      <c r="T235" s="118">
        <v>2000</v>
      </c>
      <c r="U235" s="118">
        <v>2000</v>
      </c>
      <c r="V235" s="118">
        <v>2000</v>
      </c>
      <c r="W235" s="118">
        <v>2000</v>
      </c>
      <c r="X235" s="118">
        <v>2000</v>
      </c>
      <c r="Y235" s="118">
        <v>2000</v>
      </c>
      <c r="Z235" s="118">
        <v>2000</v>
      </c>
      <c r="AA235" s="118">
        <v>2000</v>
      </c>
      <c r="AB235" s="118">
        <v>2000</v>
      </c>
      <c r="AC235" s="118">
        <v>24000</v>
      </c>
      <c r="AD235" s="21"/>
      <c r="AE235" s="118">
        <v>0</v>
      </c>
      <c r="AF235" s="118">
        <v>2400</v>
      </c>
      <c r="AG235" s="118">
        <v>2400</v>
      </c>
      <c r="AH235" s="118">
        <v>2400</v>
      </c>
      <c r="AI235" s="118">
        <v>2400</v>
      </c>
      <c r="AJ235" s="118">
        <v>2400</v>
      </c>
      <c r="AK235" s="118">
        <v>2400</v>
      </c>
      <c r="AL235" s="118">
        <v>2400</v>
      </c>
      <c r="AM235" s="118">
        <v>2400</v>
      </c>
      <c r="AN235" s="118">
        <v>2400</v>
      </c>
      <c r="AO235" s="118">
        <v>2400</v>
      </c>
      <c r="AP235" s="118">
        <v>2400</v>
      </c>
      <c r="AQ235" s="118">
        <v>28800</v>
      </c>
      <c r="AR235" s="21"/>
      <c r="AS235" s="118">
        <v>0</v>
      </c>
      <c r="AT235" s="118">
        <v>2880</v>
      </c>
      <c r="AU235" s="118">
        <v>2880</v>
      </c>
      <c r="AV235" s="118">
        <v>2880</v>
      </c>
      <c r="AW235" s="118">
        <v>2880</v>
      </c>
      <c r="AX235" s="118">
        <v>2880</v>
      </c>
      <c r="AY235" s="118">
        <v>2880</v>
      </c>
      <c r="AZ235" s="118">
        <v>2880</v>
      </c>
      <c r="BA235" s="118">
        <v>2880</v>
      </c>
      <c r="BB235" s="118">
        <v>2880</v>
      </c>
      <c r="BC235" s="118">
        <v>2880</v>
      </c>
      <c r="BD235" s="118">
        <v>2880</v>
      </c>
      <c r="BE235" s="118">
        <v>34560</v>
      </c>
      <c r="BF235" s="21"/>
      <c r="BG235" s="118">
        <v>0</v>
      </c>
      <c r="BH235" s="118">
        <v>3456</v>
      </c>
      <c r="BI235" s="118">
        <v>3456</v>
      </c>
      <c r="BJ235" s="118">
        <v>3456</v>
      </c>
      <c r="BK235" s="118">
        <v>3456</v>
      </c>
      <c r="BL235" s="118">
        <v>3456</v>
      </c>
      <c r="BM235" s="118">
        <v>3456</v>
      </c>
      <c r="BN235" s="118">
        <v>3456</v>
      </c>
      <c r="BO235" s="118">
        <v>3456</v>
      </c>
      <c r="BP235" s="118">
        <v>3456</v>
      </c>
      <c r="BQ235" s="118">
        <v>3456</v>
      </c>
      <c r="BR235" s="118">
        <v>3456</v>
      </c>
      <c r="BS235" s="118">
        <v>41472</v>
      </c>
      <c r="BT235" s="21"/>
      <c r="BU235" s="118">
        <v>0</v>
      </c>
      <c r="BV235" s="118">
        <v>4147.2</v>
      </c>
      <c r="BW235" s="118">
        <v>4147.2</v>
      </c>
      <c r="BX235" s="118">
        <v>4147.2</v>
      </c>
      <c r="BY235" s="118">
        <v>4147.2</v>
      </c>
      <c r="BZ235" s="118">
        <v>4147.2</v>
      </c>
      <c r="CA235" s="118">
        <v>4147.2</v>
      </c>
      <c r="CB235" s="118">
        <v>4147.2</v>
      </c>
      <c r="CC235" s="118">
        <v>4147.2</v>
      </c>
      <c r="CD235" s="118">
        <v>4147.2</v>
      </c>
      <c r="CE235" s="118">
        <v>4147.2</v>
      </c>
      <c r="CF235" s="118">
        <v>4147.2</v>
      </c>
      <c r="CG235" s="118">
        <v>49766.400000000001</v>
      </c>
      <c r="CH235" s="21"/>
    </row>
    <row r="236" spans="1:86" ht="12.25" hidden="1" customHeight="1" outlineLevel="1">
      <c r="A236" s="26">
        <v>430</v>
      </c>
      <c r="B236" s="10" t="s">
        <v>324</v>
      </c>
      <c r="C236" s="118">
        <v>0</v>
      </c>
      <c r="D236" s="118">
        <v>0</v>
      </c>
      <c r="E236" s="118">
        <v>0</v>
      </c>
      <c r="F236" s="118">
        <v>0</v>
      </c>
      <c r="G236" s="118">
        <v>0</v>
      </c>
      <c r="H236" s="118">
        <v>0</v>
      </c>
      <c r="I236" s="118">
        <v>0</v>
      </c>
      <c r="J236" s="118">
        <v>0</v>
      </c>
      <c r="K236" s="118">
        <v>0</v>
      </c>
      <c r="L236" s="118">
        <v>0</v>
      </c>
      <c r="M236" s="118">
        <v>0</v>
      </c>
      <c r="N236" s="118">
        <v>0</v>
      </c>
      <c r="O236" s="118">
        <v>0</v>
      </c>
      <c r="P236" s="21"/>
      <c r="Q236" s="118">
        <v>0</v>
      </c>
      <c r="R236" s="118">
        <v>0</v>
      </c>
      <c r="S236" s="118">
        <v>0</v>
      </c>
      <c r="T236" s="118">
        <v>0</v>
      </c>
      <c r="U236" s="118">
        <v>0</v>
      </c>
      <c r="V236" s="118">
        <v>0</v>
      </c>
      <c r="W236" s="118">
        <v>0</v>
      </c>
      <c r="X236" s="118">
        <v>0</v>
      </c>
      <c r="Y236" s="118">
        <v>0</v>
      </c>
      <c r="Z236" s="118">
        <v>0</v>
      </c>
      <c r="AA236" s="118">
        <v>0</v>
      </c>
      <c r="AB236" s="118">
        <v>0</v>
      </c>
      <c r="AC236" s="118">
        <v>0</v>
      </c>
      <c r="AD236" s="21"/>
      <c r="AE236" s="118">
        <v>0</v>
      </c>
      <c r="AF236" s="118">
        <v>416.66666666666703</v>
      </c>
      <c r="AG236" s="118">
        <v>416.66666666666703</v>
      </c>
      <c r="AH236" s="118">
        <v>416.66666666666703</v>
      </c>
      <c r="AI236" s="118">
        <v>416.66666666666703</v>
      </c>
      <c r="AJ236" s="118">
        <v>416.66666666666703</v>
      </c>
      <c r="AK236" s="118">
        <v>416.66666666666703</v>
      </c>
      <c r="AL236" s="118">
        <v>416.66666666666703</v>
      </c>
      <c r="AM236" s="118">
        <v>416.66666666666703</v>
      </c>
      <c r="AN236" s="118">
        <v>416.66666666666703</v>
      </c>
      <c r="AO236" s="118">
        <v>416.66666666666703</v>
      </c>
      <c r="AP236" s="118">
        <v>416.66666666666703</v>
      </c>
      <c r="AQ236" s="118">
        <v>5000</v>
      </c>
      <c r="AR236" s="21"/>
      <c r="AS236" s="118">
        <v>0</v>
      </c>
      <c r="AT236" s="118">
        <v>416.66666666666703</v>
      </c>
      <c r="AU236" s="118">
        <v>416.66666666666703</v>
      </c>
      <c r="AV236" s="118">
        <v>416.66666666666703</v>
      </c>
      <c r="AW236" s="118">
        <v>416.66666666666703</v>
      </c>
      <c r="AX236" s="118">
        <v>416.66666666666703</v>
      </c>
      <c r="AY236" s="118">
        <v>416.66666666666703</v>
      </c>
      <c r="AZ236" s="118">
        <v>416.66666666666703</v>
      </c>
      <c r="BA236" s="118">
        <v>416.66666666666703</v>
      </c>
      <c r="BB236" s="118">
        <v>416.66666666666703</v>
      </c>
      <c r="BC236" s="118">
        <v>416.66666666666703</v>
      </c>
      <c r="BD236" s="118">
        <v>416.66666666666703</v>
      </c>
      <c r="BE236" s="118">
        <v>5000</v>
      </c>
      <c r="BF236" s="21"/>
      <c r="BG236" s="118">
        <v>0</v>
      </c>
      <c r="BH236" s="118">
        <v>416.66666666666703</v>
      </c>
      <c r="BI236" s="118">
        <v>416.66666666666703</v>
      </c>
      <c r="BJ236" s="118">
        <v>416.66666666666703</v>
      </c>
      <c r="BK236" s="118">
        <v>416.66666666666703</v>
      </c>
      <c r="BL236" s="118">
        <v>416.66666666666703</v>
      </c>
      <c r="BM236" s="118">
        <v>416.66666666666703</v>
      </c>
      <c r="BN236" s="118">
        <v>416.66666666666703</v>
      </c>
      <c r="BO236" s="118">
        <v>416.66666666666703</v>
      </c>
      <c r="BP236" s="118">
        <v>416.66666666666703</v>
      </c>
      <c r="BQ236" s="118">
        <v>416.66666666666703</v>
      </c>
      <c r="BR236" s="118">
        <v>416.66666666666703</v>
      </c>
      <c r="BS236" s="118">
        <v>5000</v>
      </c>
      <c r="BT236" s="21"/>
      <c r="BU236" s="118">
        <v>0</v>
      </c>
      <c r="BV236" s="118">
        <v>416.66666666666703</v>
      </c>
      <c r="BW236" s="118">
        <v>416.66666666666703</v>
      </c>
      <c r="BX236" s="118">
        <v>416.66666666666703</v>
      </c>
      <c r="BY236" s="118">
        <v>416.66666666666703</v>
      </c>
      <c r="BZ236" s="118">
        <v>416.66666666666703</v>
      </c>
      <c r="CA236" s="118">
        <v>416.66666666666703</v>
      </c>
      <c r="CB236" s="118">
        <v>416.66666666666703</v>
      </c>
      <c r="CC236" s="118">
        <v>416.66666666666703</v>
      </c>
      <c r="CD236" s="118">
        <v>416.66666666666703</v>
      </c>
      <c r="CE236" s="118">
        <v>416.66666666666703</v>
      </c>
      <c r="CF236" s="118">
        <v>416.66666666666703</v>
      </c>
      <c r="CG236" s="118">
        <v>5000</v>
      </c>
      <c r="CH236" s="21"/>
    </row>
    <row r="237" spans="1:86" ht="12.25" hidden="1" customHeight="1" outlineLevel="1">
      <c r="A237" s="26">
        <v>431</v>
      </c>
      <c r="B237" s="10" t="s">
        <v>325</v>
      </c>
      <c r="C237" s="118">
        <v>0</v>
      </c>
      <c r="D237" s="118">
        <v>0</v>
      </c>
      <c r="E237" s="118">
        <v>0</v>
      </c>
      <c r="F237" s="118">
        <v>0</v>
      </c>
      <c r="G237" s="118">
        <v>0</v>
      </c>
      <c r="H237" s="118">
        <v>0</v>
      </c>
      <c r="I237" s="118">
        <v>0</v>
      </c>
      <c r="J237" s="118">
        <v>0</v>
      </c>
      <c r="K237" s="118">
        <v>0</v>
      </c>
      <c r="L237" s="118">
        <v>0</v>
      </c>
      <c r="M237" s="118">
        <v>0</v>
      </c>
      <c r="N237" s="118">
        <v>0</v>
      </c>
      <c r="O237" s="118">
        <v>0</v>
      </c>
      <c r="P237" s="21"/>
      <c r="Q237" s="118">
        <v>0</v>
      </c>
      <c r="R237" s="118">
        <v>0</v>
      </c>
      <c r="S237" s="118">
        <v>0</v>
      </c>
      <c r="T237" s="118">
        <v>0</v>
      </c>
      <c r="U237" s="118">
        <v>0</v>
      </c>
      <c r="V237" s="118">
        <v>0</v>
      </c>
      <c r="W237" s="118">
        <v>0</v>
      </c>
      <c r="X237" s="118">
        <v>0</v>
      </c>
      <c r="Y237" s="118">
        <v>0</v>
      </c>
      <c r="Z237" s="118">
        <v>0</v>
      </c>
      <c r="AA237" s="118">
        <v>0</v>
      </c>
      <c r="AB237" s="118">
        <v>0</v>
      </c>
      <c r="AC237" s="118">
        <v>0</v>
      </c>
      <c r="AD237" s="21"/>
      <c r="AE237" s="118">
        <v>0</v>
      </c>
      <c r="AF237" s="118">
        <v>0</v>
      </c>
      <c r="AG237" s="118">
        <v>0</v>
      </c>
      <c r="AH237" s="118">
        <v>0</v>
      </c>
      <c r="AI237" s="118">
        <v>0</v>
      </c>
      <c r="AJ237" s="118">
        <v>0</v>
      </c>
      <c r="AK237" s="118">
        <v>0</v>
      </c>
      <c r="AL237" s="118">
        <v>0</v>
      </c>
      <c r="AM237" s="118">
        <v>0</v>
      </c>
      <c r="AN237" s="118">
        <v>0</v>
      </c>
      <c r="AO237" s="118">
        <v>0</v>
      </c>
      <c r="AP237" s="118">
        <v>0</v>
      </c>
      <c r="AQ237" s="118">
        <v>0</v>
      </c>
      <c r="AR237" s="21"/>
      <c r="AS237" s="118">
        <v>0</v>
      </c>
      <c r="AT237" s="118">
        <v>0</v>
      </c>
      <c r="AU237" s="118">
        <v>0</v>
      </c>
      <c r="AV237" s="118">
        <v>0</v>
      </c>
      <c r="AW237" s="118">
        <v>0</v>
      </c>
      <c r="AX237" s="118">
        <v>0</v>
      </c>
      <c r="AY237" s="118">
        <v>0</v>
      </c>
      <c r="AZ237" s="118">
        <v>0</v>
      </c>
      <c r="BA237" s="118">
        <v>0</v>
      </c>
      <c r="BB237" s="118">
        <v>0</v>
      </c>
      <c r="BC237" s="118">
        <v>0</v>
      </c>
      <c r="BD237" s="118">
        <v>0</v>
      </c>
      <c r="BE237" s="118">
        <v>0</v>
      </c>
      <c r="BF237" s="21"/>
      <c r="BG237" s="118">
        <v>0</v>
      </c>
      <c r="BH237" s="118">
        <v>0</v>
      </c>
      <c r="BI237" s="118">
        <v>0</v>
      </c>
      <c r="BJ237" s="118">
        <v>0</v>
      </c>
      <c r="BK237" s="118">
        <v>0</v>
      </c>
      <c r="BL237" s="118">
        <v>0</v>
      </c>
      <c r="BM237" s="118">
        <v>0</v>
      </c>
      <c r="BN237" s="118">
        <v>0</v>
      </c>
      <c r="BO237" s="118">
        <v>0</v>
      </c>
      <c r="BP237" s="118">
        <v>0</v>
      </c>
      <c r="BQ237" s="118">
        <v>0</v>
      </c>
      <c r="BR237" s="118">
        <v>0</v>
      </c>
      <c r="BS237" s="118">
        <v>0</v>
      </c>
      <c r="BT237" s="21"/>
      <c r="BU237" s="118">
        <v>0</v>
      </c>
      <c r="BV237" s="118">
        <v>0</v>
      </c>
      <c r="BW237" s="118">
        <v>0</v>
      </c>
      <c r="BX237" s="118">
        <v>0</v>
      </c>
      <c r="BY237" s="118">
        <v>0</v>
      </c>
      <c r="BZ237" s="118">
        <v>0</v>
      </c>
      <c r="CA237" s="118">
        <v>0</v>
      </c>
      <c r="CB237" s="118">
        <v>0</v>
      </c>
      <c r="CC237" s="118">
        <v>0</v>
      </c>
      <c r="CD237" s="118">
        <v>0</v>
      </c>
      <c r="CE237" s="118">
        <v>0</v>
      </c>
      <c r="CF237" s="118">
        <v>0</v>
      </c>
      <c r="CG237" s="118">
        <v>0</v>
      </c>
      <c r="CH237" s="21"/>
    </row>
    <row r="238" spans="1:86" ht="12.25" hidden="1" customHeight="1" outlineLevel="1">
      <c r="A238" s="26">
        <v>432</v>
      </c>
      <c r="B238" s="10" t="s">
        <v>326</v>
      </c>
      <c r="C238" s="118">
        <v>0</v>
      </c>
      <c r="D238" s="118">
        <v>0</v>
      </c>
      <c r="E238" s="118">
        <v>0</v>
      </c>
      <c r="F238" s="118">
        <v>0</v>
      </c>
      <c r="G238" s="118">
        <v>0</v>
      </c>
      <c r="H238" s="118">
        <v>0</v>
      </c>
      <c r="I238" s="118">
        <v>0</v>
      </c>
      <c r="J238" s="118">
        <v>0</v>
      </c>
      <c r="K238" s="118">
        <v>0</v>
      </c>
      <c r="L238" s="118">
        <v>0</v>
      </c>
      <c r="M238" s="118">
        <v>0</v>
      </c>
      <c r="N238" s="118">
        <v>0</v>
      </c>
      <c r="O238" s="118">
        <v>0</v>
      </c>
      <c r="P238" s="21"/>
      <c r="Q238" s="118">
        <v>0</v>
      </c>
      <c r="R238" s="118">
        <v>0</v>
      </c>
      <c r="S238" s="118">
        <v>0</v>
      </c>
      <c r="T238" s="118">
        <v>0</v>
      </c>
      <c r="U238" s="118">
        <v>0</v>
      </c>
      <c r="V238" s="118">
        <v>0</v>
      </c>
      <c r="W238" s="118">
        <v>0</v>
      </c>
      <c r="X238" s="118">
        <v>0</v>
      </c>
      <c r="Y238" s="118">
        <v>0</v>
      </c>
      <c r="Z238" s="118">
        <v>0</v>
      </c>
      <c r="AA238" s="118">
        <v>0</v>
      </c>
      <c r="AB238" s="118">
        <v>0</v>
      </c>
      <c r="AC238" s="118">
        <v>0</v>
      </c>
      <c r="AD238" s="21"/>
      <c r="AE238" s="118">
        <v>0</v>
      </c>
      <c r="AF238" s="118">
        <v>0</v>
      </c>
      <c r="AG238" s="118">
        <v>0</v>
      </c>
      <c r="AH238" s="118">
        <v>0</v>
      </c>
      <c r="AI238" s="118">
        <v>0</v>
      </c>
      <c r="AJ238" s="118">
        <v>0</v>
      </c>
      <c r="AK238" s="118">
        <v>0</v>
      </c>
      <c r="AL238" s="118">
        <v>0</v>
      </c>
      <c r="AM238" s="118">
        <v>0</v>
      </c>
      <c r="AN238" s="118">
        <v>0</v>
      </c>
      <c r="AO238" s="118">
        <v>0</v>
      </c>
      <c r="AP238" s="118">
        <v>0</v>
      </c>
      <c r="AQ238" s="118">
        <v>0</v>
      </c>
      <c r="AR238" s="21"/>
      <c r="AS238" s="118">
        <v>0</v>
      </c>
      <c r="AT238" s="118">
        <v>0</v>
      </c>
      <c r="AU238" s="118">
        <v>0</v>
      </c>
      <c r="AV238" s="118">
        <v>0</v>
      </c>
      <c r="AW238" s="118">
        <v>0</v>
      </c>
      <c r="AX238" s="118">
        <v>0</v>
      </c>
      <c r="AY238" s="118">
        <v>0</v>
      </c>
      <c r="AZ238" s="118">
        <v>0</v>
      </c>
      <c r="BA238" s="118">
        <v>0</v>
      </c>
      <c r="BB238" s="118">
        <v>0</v>
      </c>
      <c r="BC238" s="118">
        <v>0</v>
      </c>
      <c r="BD238" s="118">
        <v>0</v>
      </c>
      <c r="BE238" s="118">
        <v>0</v>
      </c>
      <c r="BF238" s="21"/>
      <c r="BG238" s="118">
        <v>0</v>
      </c>
      <c r="BH238" s="118">
        <v>0</v>
      </c>
      <c r="BI238" s="118">
        <v>0</v>
      </c>
      <c r="BJ238" s="118">
        <v>0</v>
      </c>
      <c r="BK238" s="118">
        <v>0</v>
      </c>
      <c r="BL238" s="118">
        <v>0</v>
      </c>
      <c r="BM238" s="118">
        <v>0</v>
      </c>
      <c r="BN238" s="118">
        <v>0</v>
      </c>
      <c r="BO238" s="118">
        <v>0</v>
      </c>
      <c r="BP238" s="118">
        <v>0</v>
      </c>
      <c r="BQ238" s="118">
        <v>0</v>
      </c>
      <c r="BR238" s="118">
        <v>0</v>
      </c>
      <c r="BS238" s="118">
        <v>0</v>
      </c>
      <c r="BT238" s="21"/>
      <c r="BU238" s="118">
        <v>0</v>
      </c>
      <c r="BV238" s="118">
        <v>0</v>
      </c>
      <c r="BW238" s="118">
        <v>0</v>
      </c>
      <c r="BX238" s="118">
        <v>0</v>
      </c>
      <c r="BY238" s="118">
        <v>0</v>
      </c>
      <c r="BZ238" s="118">
        <v>0</v>
      </c>
      <c r="CA238" s="118">
        <v>0</v>
      </c>
      <c r="CB238" s="118">
        <v>0</v>
      </c>
      <c r="CC238" s="118">
        <v>0</v>
      </c>
      <c r="CD238" s="118">
        <v>0</v>
      </c>
      <c r="CE238" s="118">
        <v>0</v>
      </c>
      <c r="CF238" s="118">
        <v>0</v>
      </c>
      <c r="CG238" s="118">
        <v>0</v>
      </c>
      <c r="CH238" s="21"/>
    </row>
    <row r="239" spans="1:86" ht="12.25" hidden="1" customHeight="1" outlineLevel="1">
      <c r="A239" s="26">
        <v>440</v>
      </c>
      <c r="B239" s="10" t="s">
        <v>327</v>
      </c>
      <c r="C239" s="118">
        <v>0</v>
      </c>
      <c r="D239" s="118">
        <v>213.07</v>
      </c>
      <c r="E239" s="118">
        <v>659.44</v>
      </c>
      <c r="F239" s="118">
        <v>329.72</v>
      </c>
      <c r="G239" s="118">
        <v>329.72</v>
      </c>
      <c r="H239" s="118">
        <v>489.59</v>
      </c>
      <c r="I239" s="118">
        <v>0</v>
      </c>
      <c r="J239" s="118">
        <v>389.64</v>
      </c>
      <c r="K239" s="118">
        <v>231.70500000000001</v>
      </c>
      <c r="L239" s="118">
        <v>231.70500000000001</v>
      </c>
      <c r="M239" s="118">
        <v>231.70500000000001</v>
      </c>
      <c r="N239" s="118">
        <v>231.70500000000001</v>
      </c>
      <c r="O239" s="118">
        <v>3338</v>
      </c>
      <c r="P239" s="21"/>
      <c r="Q239" s="118">
        <v>0</v>
      </c>
      <c r="R239" s="118">
        <v>0</v>
      </c>
      <c r="S239" s="118">
        <v>0</v>
      </c>
      <c r="T239" s="118">
        <v>0</v>
      </c>
      <c r="U239" s="118">
        <v>0</v>
      </c>
      <c r="V239" s="118">
        <v>0</v>
      </c>
      <c r="W239" s="118">
        <v>0</v>
      </c>
      <c r="X239" s="118">
        <v>0</v>
      </c>
      <c r="Y239" s="118">
        <v>0</v>
      </c>
      <c r="Z239" s="118">
        <v>0</v>
      </c>
      <c r="AA239" s="118">
        <v>0</v>
      </c>
      <c r="AB239" s="118">
        <v>0</v>
      </c>
      <c r="AC239" s="118">
        <v>0</v>
      </c>
      <c r="AD239" s="21"/>
      <c r="AE239" s="118">
        <v>0</v>
      </c>
      <c r="AF239" s="118">
        <v>0</v>
      </c>
      <c r="AG239" s="118">
        <v>0</v>
      </c>
      <c r="AH239" s="118">
        <v>0</v>
      </c>
      <c r="AI239" s="118">
        <v>0</v>
      </c>
      <c r="AJ239" s="118">
        <v>0</v>
      </c>
      <c r="AK239" s="118">
        <v>0</v>
      </c>
      <c r="AL239" s="118">
        <v>0</v>
      </c>
      <c r="AM239" s="118">
        <v>0</v>
      </c>
      <c r="AN239" s="118">
        <v>0</v>
      </c>
      <c r="AO239" s="118">
        <v>0</v>
      </c>
      <c r="AP239" s="118">
        <v>0</v>
      </c>
      <c r="AQ239" s="118">
        <v>0</v>
      </c>
      <c r="AR239" s="21"/>
      <c r="AS239" s="118">
        <v>0</v>
      </c>
      <c r="AT239" s="118">
        <v>0</v>
      </c>
      <c r="AU239" s="118">
        <v>0</v>
      </c>
      <c r="AV239" s="118">
        <v>0</v>
      </c>
      <c r="AW239" s="118">
        <v>0</v>
      </c>
      <c r="AX239" s="118">
        <v>0</v>
      </c>
      <c r="AY239" s="118">
        <v>0</v>
      </c>
      <c r="AZ239" s="118">
        <v>0</v>
      </c>
      <c r="BA239" s="118">
        <v>0</v>
      </c>
      <c r="BB239" s="118">
        <v>0</v>
      </c>
      <c r="BC239" s="118">
        <v>0</v>
      </c>
      <c r="BD239" s="118">
        <v>0</v>
      </c>
      <c r="BE239" s="118">
        <v>0</v>
      </c>
      <c r="BF239" s="21"/>
      <c r="BG239" s="118">
        <v>0</v>
      </c>
      <c r="BH239" s="118">
        <v>0</v>
      </c>
      <c r="BI239" s="118">
        <v>0</v>
      </c>
      <c r="BJ239" s="118">
        <v>0</v>
      </c>
      <c r="BK239" s="118">
        <v>0</v>
      </c>
      <c r="BL239" s="118">
        <v>0</v>
      </c>
      <c r="BM239" s="118">
        <v>0</v>
      </c>
      <c r="BN239" s="118">
        <v>0</v>
      </c>
      <c r="BO239" s="118">
        <v>0</v>
      </c>
      <c r="BP239" s="118">
        <v>0</v>
      </c>
      <c r="BQ239" s="118">
        <v>0</v>
      </c>
      <c r="BR239" s="118">
        <v>0</v>
      </c>
      <c r="BS239" s="118">
        <v>0</v>
      </c>
      <c r="BT239" s="21"/>
      <c r="BU239" s="118">
        <v>0</v>
      </c>
      <c r="BV239" s="118">
        <v>0</v>
      </c>
      <c r="BW239" s="118">
        <v>0</v>
      </c>
      <c r="BX239" s="118">
        <v>0</v>
      </c>
      <c r="BY239" s="118">
        <v>0</v>
      </c>
      <c r="BZ239" s="118">
        <v>0</v>
      </c>
      <c r="CA239" s="118">
        <v>0</v>
      </c>
      <c r="CB239" s="118">
        <v>0</v>
      </c>
      <c r="CC239" s="118">
        <v>0</v>
      </c>
      <c r="CD239" s="118">
        <v>0</v>
      </c>
      <c r="CE239" s="118">
        <v>0</v>
      </c>
      <c r="CF239" s="118">
        <v>0</v>
      </c>
      <c r="CG239" s="118">
        <v>0</v>
      </c>
      <c r="CH239" s="21"/>
    </row>
    <row r="240" spans="1:86" ht="12.25" hidden="1" customHeight="1" outlineLevel="1">
      <c r="A240" s="26">
        <v>441</v>
      </c>
      <c r="B240" s="10" t="s">
        <v>328</v>
      </c>
      <c r="C240" s="118">
        <v>0</v>
      </c>
      <c r="D240" s="118">
        <v>0</v>
      </c>
      <c r="E240" s="118">
        <v>0</v>
      </c>
      <c r="F240" s="118">
        <v>399.95</v>
      </c>
      <c r="G240" s="118">
        <v>0</v>
      </c>
      <c r="H240" s="118">
        <v>99.95</v>
      </c>
      <c r="I240" s="118">
        <v>636.59</v>
      </c>
      <c r="J240" s="118">
        <v>0</v>
      </c>
      <c r="K240" s="118">
        <v>0.50999999999999102</v>
      </c>
      <c r="L240" s="118">
        <v>84000</v>
      </c>
      <c r="M240" s="118">
        <v>0</v>
      </c>
      <c r="N240" s="118">
        <v>0</v>
      </c>
      <c r="O240" s="118">
        <v>121140</v>
      </c>
      <c r="P240" s="21"/>
      <c r="Q240" s="118">
        <v>27040</v>
      </c>
      <c r="R240" s="118">
        <v>27040</v>
      </c>
      <c r="S240" s="118">
        <v>27040</v>
      </c>
      <c r="T240" s="118">
        <v>27040</v>
      </c>
      <c r="U240" s="118">
        <v>27040</v>
      </c>
      <c r="V240" s="118">
        <v>27040</v>
      </c>
      <c r="W240" s="118">
        <v>27040</v>
      </c>
      <c r="X240" s="118">
        <v>27040</v>
      </c>
      <c r="Y240" s="118">
        <v>27040</v>
      </c>
      <c r="Z240" s="118">
        <v>27040</v>
      </c>
      <c r="AA240" s="118">
        <v>27040</v>
      </c>
      <c r="AB240" s="118">
        <v>27040</v>
      </c>
      <c r="AC240" s="118">
        <v>324480</v>
      </c>
      <c r="AD240" s="21"/>
      <c r="AE240" s="118">
        <v>28121</v>
      </c>
      <c r="AF240" s="118">
        <v>28121</v>
      </c>
      <c r="AG240" s="118">
        <v>28121</v>
      </c>
      <c r="AH240" s="118">
        <v>28121</v>
      </c>
      <c r="AI240" s="118">
        <v>28121</v>
      </c>
      <c r="AJ240" s="118">
        <v>28121</v>
      </c>
      <c r="AK240" s="118">
        <v>28121</v>
      </c>
      <c r="AL240" s="118">
        <v>28121</v>
      </c>
      <c r="AM240" s="118">
        <v>28121</v>
      </c>
      <c r="AN240" s="118">
        <v>28121</v>
      </c>
      <c r="AO240" s="118">
        <v>28121</v>
      </c>
      <c r="AP240" s="118">
        <v>28121</v>
      </c>
      <c r="AQ240" s="118">
        <v>337452</v>
      </c>
      <c r="AR240" s="21"/>
      <c r="AS240" s="118">
        <v>54166.679166666698</v>
      </c>
      <c r="AT240" s="118">
        <v>54166.679166666698</v>
      </c>
      <c r="AU240" s="118">
        <v>54166.679166666698</v>
      </c>
      <c r="AV240" s="118">
        <v>54166.679166666698</v>
      </c>
      <c r="AW240" s="118">
        <v>54166.679166666698</v>
      </c>
      <c r="AX240" s="118">
        <v>54166.679166666698</v>
      </c>
      <c r="AY240" s="118">
        <v>54166.679166666698</v>
      </c>
      <c r="AZ240" s="118">
        <v>54166.679166666698</v>
      </c>
      <c r="BA240" s="118">
        <v>54166.679166666698</v>
      </c>
      <c r="BB240" s="118">
        <v>54166.679166666698</v>
      </c>
      <c r="BC240" s="118">
        <v>54166.679166666698</v>
      </c>
      <c r="BD240" s="118">
        <v>54166.679166666698</v>
      </c>
      <c r="BE240" s="118">
        <v>650000.15</v>
      </c>
      <c r="BF240" s="21"/>
      <c r="BG240" s="118">
        <v>70833.345833333296</v>
      </c>
      <c r="BH240" s="118">
        <v>70833.345833333296</v>
      </c>
      <c r="BI240" s="118">
        <v>70833.345833333296</v>
      </c>
      <c r="BJ240" s="118">
        <v>70833.345833333296</v>
      </c>
      <c r="BK240" s="118">
        <v>70833.345833333296</v>
      </c>
      <c r="BL240" s="118">
        <v>70833.345833333296</v>
      </c>
      <c r="BM240" s="118">
        <v>70833.345833333296</v>
      </c>
      <c r="BN240" s="118">
        <v>70833.345833333296</v>
      </c>
      <c r="BO240" s="118">
        <v>70833.345833333296</v>
      </c>
      <c r="BP240" s="118">
        <v>70833.345833333296</v>
      </c>
      <c r="BQ240" s="118">
        <v>70833.345833333296</v>
      </c>
      <c r="BR240" s="118">
        <v>70833.345833333296</v>
      </c>
      <c r="BS240" s="118">
        <v>850000.15</v>
      </c>
      <c r="BT240" s="21"/>
      <c r="BU240" s="118">
        <v>83333.333333333299</v>
      </c>
      <c r="BV240" s="118">
        <v>83333.333333333299</v>
      </c>
      <c r="BW240" s="118">
        <v>83333.333333333299</v>
      </c>
      <c r="BX240" s="118">
        <v>83333.333333333299</v>
      </c>
      <c r="BY240" s="118">
        <v>83333.333333333299</v>
      </c>
      <c r="BZ240" s="118">
        <v>83333.333333333299</v>
      </c>
      <c r="CA240" s="118">
        <v>83333.333333333299</v>
      </c>
      <c r="CB240" s="118">
        <v>83333.333333333299</v>
      </c>
      <c r="CC240" s="118">
        <v>83333.333333333299</v>
      </c>
      <c r="CD240" s="118">
        <v>83333.333333333299</v>
      </c>
      <c r="CE240" s="118">
        <v>83333.333333333299</v>
      </c>
      <c r="CF240" s="118">
        <v>83333.333333333299</v>
      </c>
      <c r="CG240" s="118">
        <v>1000000</v>
      </c>
      <c r="CH240" s="21"/>
    </row>
    <row r="241" spans="1:86" ht="12.25" hidden="1" customHeight="1" outlineLevel="1">
      <c r="A241" s="26">
        <v>442</v>
      </c>
      <c r="B241" s="10" t="s">
        <v>329</v>
      </c>
      <c r="C241" s="118">
        <v>0</v>
      </c>
      <c r="D241" s="118">
        <v>0</v>
      </c>
      <c r="E241" s="118">
        <v>0</v>
      </c>
      <c r="F241" s="118">
        <v>0</v>
      </c>
      <c r="G241" s="118">
        <v>0</v>
      </c>
      <c r="H241" s="118">
        <v>0</v>
      </c>
      <c r="I241" s="118">
        <v>0</v>
      </c>
      <c r="J241" s="118">
        <v>0</v>
      </c>
      <c r="K241" s="118">
        <v>0</v>
      </c>
      <c r="L241" s="118">
        <v>0</v>
      </c>
      <c r="M241" s="118">
        <v>0</v>
      </c>
      <c r="N241" s="118">
        <v>0</v>
      </c>
      <c r="O241" s="118">
        <v>0</v>
      </c>
      <c r="P241" s="21"/>
      <c r="Q241" s="118">
        <v>0</v>
      </c>
      <c r="R241" s="118">
        <v>0</v>
      </c>
      <c r="S241" s="118">
        <v>0</v>
      </c>
      <c r="T241" s="118">
        <v>0</v>
      </c>
      <c r="U241" s="118">
        <v>0</v>
      </c>
      <c r="V241" s="118">
        <v>0</v>
      </c>
      <c r="W241" s="118">
        <v>0</v>
      </c>
      <c r="X241" s="118">
        <v>0</v>
      </c>
      <c r="Y241" s="118">
        <v>0</v>
      </c>
      <c r="Z241" s="118">
        <v>0</v>
      </c>
      <c r="AA241" s="118">
        <v>0</v>
      </c>
      <c r="AB241" s="118">
        <v>0</v>
      </c>
      <c r="AC241" s="118">
        <v>0</v>
      </c>
      <c r="AD241" s="21"/>
      <c r="AE241" s="118">
        <v>0</v>
      </c>
      <c r="AF241" s="118">
        <v>0</v>
      </c>
      <c r="AG241" s="118">
        <v>0</v>
      </c>
      <c r="AH241" s="118">
        <v>0</v>
      </c>
      <c r="AI241" s="118">
        <v>0</v>
      </c>
      <c r="AJ241" s="118">
        <v>0</v>
      </c>
      <c r="AK241" s="118">
        <v>0</v>
      </c>
      <c r="AL241" s="118">
        <v>0</v>
      </c>
      <c r="AM241" s="118">
        <v>0</v>
      </c>
      <c r="AN241" s="118">
        <v>0</v>
      </c>
      <c r="AO241" s="118">
        <v>0</v>
      </c>
      <c r="AP241" s="118">
        <v>0</v>
      </c>
      <c r="AQ241" s="118">
        <v>0</v>
      </c>
      <c r="AR241" s="21"/>
      <c r="AS241" s="118">
        <v>0</v>
      </c>
      <c r="AT241" s="118">
        <v>0</v>
      </c>
      <c r="AU241" s="118">
        <v>0</v>
      </c>
      <c r="AV241" s="118">
        <v>0</v>
      </c>
      <c r="AW241" s="118">
        <v>0</v>
      </c>
      <c r="AX241" s="118">
        <v>0</v>
      </c>
      <c r="AY241" s="118">
        <v>0</v>
      </c>
      <c r="AZ241" s="118">
        <v>0</v>
      </c>
      <c r="BA241" s="118">
        <v>0</v>
      </c>
      <c r="BB241" s="118">
        <v>0</v>
      </c>
      <c r="BC241" s="118">
        <v>0</v>
      </c>
      <c r="BD241" s="118">
        <v>0</v>
      </c>
      <c r="BE241" s="118">
        <v>0</v>
      </c>
      <c r="BF241" s="21"/>
      <c r="BG241" s="118">
        <v>0</v>
      </c>
      <c r="BH241" s="118">
        <v>0</v>
      </c>
      <c r="BI241" s="118">
        <v>0</v>
      </c>
      <c r="BJ241" s="118">
        <v>0</v>
      </c>
      <c r="BK241" s="118">
        <v>0</v>
      </c>
      <c r="BL241" s="118">
        <v>0</v>
      </c>
      <c r="BM241" s="118">
        <v>0</v>
      </c>
      <c r="BN241" s="118">
        <v>0</v>
      </c>
      <c r="BO241" s="118">
        <v>0</v>
      </c>
      <c r="BP241" s="118">
        <v>0</v>
      </c>
      <c r="BQ241" s="118">
        <v>0</v>
      </c>
      <c r="BR241" s="118">
        <v>0</v>
      </c>
      <c r="BS241" s="118">
        <v>0</v>
      </c>
      <c r="BT241" s="21"/>
      <c r="BU241" s="118">
        <v>0</v>
      </c>
      <c r="BV241" s="118">
        <v>0</v>
      </c>
      <c r="BW241" s="118">
        <v>0</v>
      </c>
      <c r="BX241" s="118">
        <v>0</v>
      </c>
      <c r="BY241" s="118">
        <v>0</v>
      </c>
      <c r="BZ241" s="118">
        <v>0</v>
      </c>
      <c r="CA241" s="118">
        <v>0</v>
      </c>
      <c r="CB241" s="118">
        <v>0</v>
      </c>
      <c r="CC241" s="118">
        <v>0</v>
      </c>
      <c r="CD241" s="118">
        <v>0</v>
      </c>
      <c r="CE241" s="118">
        <v>0</v>
      </c>
      <c r="CF241" s="118">
        <v>0</v>
      </c>
      <c r="CG241" s="118">
        <v>0</v>
      </c>
      <c r="CH241" s="21"/>
    </row>
    <row r="242" spans="1:86" ht="12.25" hidden="1" customHeight="1" outlineLevel="1">
      <c r="A242" s="26">
        <v>443</v>
      </c>
      <c r="B242" s="10" t="s">
        <v>330</v>
      </c>
      <c r="C242" s="118">
        <v>0</v>
      </c>
      <c r="D242" s="118">
        <v>0</v>
      </c>
      <c r="E242" s="118">
        <v>0</v>
      </c>
      <c r="F242" s="118">
        <v>0</v>
      </c>
      <c r="G242" s="118">
        <v>0</v>
      </c>
      <c r="H242" s="118">
        <v>0</v>
      </c>
      <c r="I242" s="118">
        <v>0</v>
      </c>
      <c r="J242" s="118">
        <v>0</v>
      </c>
      <c r="K242" s="118">
        <v>0</v>
      </c>
      <c r="L242" s="118">
        <v>0</v>
      </c>
      <c r="M242" s="118">
        <v>0</v>
      </c>
      <c r="N242" s="118">
        <v>0</v>
      </c>
      <c r="O242" s="118">
        <v>0</v>
      </c>
      <c r="P242" s="21"/>
      <c r="Q242" s="118">
        <v>633.33333333333303</v>
      </c>
      <c r="R242" s="118">
        <v>633.33333333333303</v>
      </c>
      <c r="S242" s="118">
        <v>633.33333333333303</v>
      </c>
      <c r="T242" s="118">
        <v>633.33333333333303</v>
      </c>
      <c r="U242" s="118">
        <v>633.33333333333303</v>
      </c>
      <c r="V242" s="118">
        <v>633.33333333333303</v>
      </c>
      <c r="W242" s="118">
        <v>633.33333333333303</v>
      </c>
      <c r="X242" s="118">
        <v>633.33333333333303</v>
      </c>
      <c r="Y242" s="118">
        <v>633.33333333333303</v>
      </c>
      <c r="Z242" s="118">
        <v>633.33333333333303</v>
      </c>
      <c r="AA242" s="118">
        <v>633.33333333333303</v>
      </c>
      <c r="AB242" s="118">
        <v>633.33333333333303</v>
      </c>
      <c r="AC242" s="118">
        <v>7600</v>
      </c>
      <c r="AD242" s="21"/>
      <c r="AE242" s="118">
        <v>708.33333333333303</v>
      </c>
      <c r="AF242" s="118">
        <v>708.33333333333303</v>
      </c>
      <c r="AG242" s="118">
        <v>708.33333333333303</v>
      </c>
      <c r="AH242" s="118">
        <v>708.33333333333303</v>
      </c>
      <c r="AI242" s="118">
        <v>708.33333333333303</v>
      </c>
      <c r="AJ242" s="118">
        <v>708.33333333333303</v>
      </c>
      <c r="AK242" s="118">
        <v>708.33333333333303</v>
      </c>
      <c r="AL242" s="118">
        <v>708.33333333333303</v>
      </c>
      <c r="AM242" s="118">
        <v>708.33333333333303</v>
      </c>
      <c r="AN242" s="118">
        <v>708.33333333333303</v>
      </c>
      <c r="AO242" s="118">
        <v>708.33333333333303</v>
      </c>
      <c r="AP242" s="118">
        <v>708.33333333333303</v>
      </c>
      <c r="AQ242" s="118">
        <v>8500</v>
      </c>
      <c r="AR242" s="21"/>
      <c r="AS242" s="118">
        <v>1470.8333333333301</v>
      </c>
      <c r="AT242" s="118">
        <v>1470.8333333333301</v>
      </c>
      <c r="AU242" s="118">
        <v>1470.8333333333301</v>
      </c>
      <c r="AV242" s="118">
        <v>1470.8333333333301</v>
      </c>
      <c r="AW242" s="118">
        <v>1470.8333333333301</v>
      </c>
      <c r="AX242" s="118">
        <v>1470.8333333333301</v>
      </c>
      <c r="AY242" s="118">
        <v>1470.8333333333301</v>
      </c>
      <c r="AZ242" s="118">
        <v>1470.8333333333301</v>
      </c>
      <c r="BA242" s="118">
        <v>1470.8333333333301</v>
      </c>
      <c r="BB242" s="118">
        <v>1470.8333333333301</v>
      </c>
      <c r="BC242" s="118">
        <v>1470.8333333333301</v>
      </c>
      <c r="BD242" s="118">
        <v>1470.8333333333301</v>
      </c>
      <c r="BE242" s="118">
        <v>17650</v>
      </c>
      <c r="BF242" s="21"/>
      <c r="BG242" s="118">
        <v>1554.1666666666699</v>
      </c>
      <c r="BH242" s="118">
        <v>1554.1666666666699</v>
      </c>
      <c r="BI242" s="118">
        <v>1554.1666666666699</v>
      </c>
      <c r="BJ242" s="118">
        <v>1554.1666666666699</v>
      </c>
      <c r="BK242" s="118">
        <v>1554.1666666666699</v>
      </c>
      <c r="BL242" s="118">
        <v>1554.1666666666699</v>
      </c>
      <c r="BM242" s="118">
        <v>1554.1666666666699</v>
      </c>
      <c r="BN242" s="118">
        <v>1554.1666666666699</v>
      </c>
      <c r="BO242" s="118">
        <v>1554.1666666666699</v>
      </c>
      <c r="BP242" s="118">
        <v>1554.1666666666699</v>
      </c>
      <c r="BQ242" s="118">
        <v>1554.1666666666699</v>
      </c>
      <c r="BR242" s="118">
        <v>1554.1666666666699</v>
      </c>
      <c r="BS242" s="118">
        <v>18650</v>
      </c>
      <c r="BT242" s="21"/>
      <c r="BU242" s="118">
        <v>1616.6666666666699</v>
      </c>
      <c r="BV242" s="118">
        <v>1616.6666666666699</v>
      </c>
      <c r="BW242" s="118">
        <v>1616.6666666666699</v>
      </c>
      <c r="BX242" s="118">
        <v>1616.6666666666699</v>
      </c>
      <c r="BY242" s="118">
        <v>1616.6666666666699</v>
      </c>
      <c r="BZ242" s="118">
        <v>1616.6666666666699</v>
      </c>
      <c r="CA242" s="118">
        <v>1616.6666666666699</v>
      </c>
      <c r="CB242" s="118">
        <v>1616.6666666666699</v>
      </c>
      <c r="CC242" s="118">
        <v>1616.6666666666699</v>
      </c>
      <c r="CD242" s="118">
        <v>1616.6666666666699</v>
      </c>
      <c r="CE242" s="118">
        <v>1616.6666666666699</v>
      </c>
      <c r="CF242" s="118">
        <v>1616.6666666666699</v>
      </c>
      <c r="CG242" s="118">
        <v>19400</v>
      </c>
      <c r="CH242" s="21"/>
    </row>
    <row r="243" spans="1:86" ht="12.25" hidden="1" customHeight="1" outlineLevel="1">
      <c r="A243" s="26">
        <v>444</v>
      </c>
      <c r="B243" s="10" t="s">
        <v>331</v>
      </c>
      <c r="C243" s="118">
        <v>0</v>
      </c>
      <c r="D243" s="118">
        <v>0</v>
      </c>
      <c r="E243" s="118">
        <v>0</v>
      </c>
      <c r="F243" s="118">
        <v>0</v>
      </c>
      <c r="G243" s="118">
        <v>0</v>
      </c>
      <c r="H243" s="118">
        <v>0</v>
      </c>
      <c r="I243" s="118">
        <v>0</v>
      </c>
      <c r="J243" s="118">
        <v>0</v>
      </c>
      <c r="K243" s="118">
        <v>0</v>
      </c>
      <c r="L243" s="118">
        <v>0</v>
      </c>
      <c r="M243" s="118">
        <v>0</v>
      </c>
      <c r="N243" s="118">
        <v>0</v>
      </c>
      <c r="O243" s="118">
        <v>0</v>
      </c>
      <c r="P243" s="21"/>
      <c r="Q243" s="118">
        <v>0</v>
      </c>
      <c r="R243" s="118">
        <v>0</v>
      </c>
      <c r="S243" s="118">
        <v>0</v>
      </c>
      <c r="T243" s="118">
        <v>0</v>
      </c>
      <c r="U243" s="118">
        <v>0</v>
      </c>
      <c r="V243" s="118">
        <v>0</v>
      </c>
      <c r="W243" s="118">
        <v>0</v>
      </c>
      <c r="X243" s="118">
        <v>0</v>
      </c>
      <c r="Y243" s="118">
        <v>0</v>
      </c>
      <c r="Z243" s="118">
        <v>0</v>
      </c>
      <c r="AA243" s="118">
        <v>0</v>
      </c>
      <c r="AB243" s="118">
        <v>0</v>
      </c>
      <c r="AC243" s="118">
        <v>0</v>
      </c>
      <c r="AD243" s="21"/>
      <c r="AE243" s="118">
        <v>0</v>
      </c>
      <c r="AF243" s="118">
        <v>0</v>
      </c>
      <c r="AG243" s="118">
        <v>0</v>
      </c>
      <c r="AH243" s="118">
        <v>0</v>
      </c>
      <c r="AI243" s="118">
        <v>0</v>
      </c>
      <c r="AJ243" s="118">
        <v>0</v>
      </c>
      <c r="AK243" s="118">
        <v>0</v>
      </c>
      <c r="AL243" s="118">
        <v>0</v>
      </c>
      <c r="AM243" s="118">
        <v>0</v>
      </c>
      <c r="AN243" s="118">
        <v>0</v>
      </c>
      <c r="AO243" s="118">
        <v>0</v>
      </c>
      <c r="AP243" s="118">
        <v>0</v>
      </c>
      <c r="AQ243" s="118">
        <v>0</v>
      </c>
      <c r="AR243" s="21"/>
      <c r="AS243" s="118">
        <v>0</v>
      </c>
      <c r="AT243" s="118">
        <v>0</v>
      </c>
      <c r="AU243" s="118">
        <v>0</v>
      </c>
      <c r="AV243" s="118">
        <v>0</v>
      </c>
      <c r="AW243" s="118">
        <v>0</v>
      </c>
      <c r="AX243" s="118">
        <v>0</v>
      </c>
      <c r="AY243" s="118">
        <v>0</v>
      </c>
      <c r="AZ243" s="118">
        <v>0</v>
      </c>
      <c r="BA243" s="118">
        <v>0</v>
      </c>
      <c r="BB243" s="118">
        <v>0</v>
      </c>
      <c r="BC243" s="118">
        <v>0</v>
      </c>
      <c r="BD243" s="118">
        <v>0</v>
      </c>
      <c r="BE243" s="118">
        <v>0</v>
      </c>
      <c r="BF243" s="21"/>
      <c r="BG243" s="118">
        <v>0</v>
      </c>
      <c r="BH243" s="118">
        <v>0</v>
      </c>
      <c r="BI243" s="118">
        <v>0</v>
      </c>
      <c r="BJ243" s="118">
        <v>0</v>
      </c>
      <c r="BK243" s="118">
        <v>0</v>
      </c>
      <c r="BL243" s="118">
        <v>0</v>
      </c>
      <c r="BM243" s="118">
        <v>0</v>
      </c>
      <c r="BN243" s="118">
        <v>0</v>
      </c>
      <c r="BO243" s="118">
        <v>0</v>
      </c>
      <c r="BP243" s="118">
        <v>0</v>
      </c>
      <c r="BQ243" s="118">
        <v>0</v>
      </c>
      <c r="BR243" s="118">
        <v>0</v>
      </c>
      <c r="BS243" s="118">
        <v>0</v>
      </c>
      <c r="BT243" s="21"/>
      <c r="BU243" s="118">
        <v>0</v>
      </c>
      <c r="BV243" s="118">
        <v>0</v>
      </c>
      <c r="BW243" s="118">
        <v>0</v>
      </c>
      <c r="BX243" s="118">
        <v>0</v>
      </c>
      <c r="BY243" s="118">
        <v>0</v>
      </c>
      <c r="BZ243" s="118">
        <v>0</v>
      </c>
      <c r="CA243" s="118">
        <v>0</v>
      </c>
      <c r="CB243" s="118">
        <v>0</v>
      </c>
      <c r="CC243" s="118">
        <v>0</v>
      </c>
      <c r="CD243" s="118">
        <v>0</v>
      </c>
      <c r="CE243" s="118">
        <v>0</v>
      </c>
      <c r="CF243" s="118">
        <v>0</v>
      </c>
      <c r="CG243" s="118">
        <v>0</v>
      </c>
      <c r="CH243" s="21"/>
    </row>
    <row r="244" spans="1:86" ht="12.25" hidden="1" customHeight="1" outlineLevel="1">
      <c r="A244" s="26">
        <v>445</v>
      </c>
      <c r="B244" s="10" t="s">
        <v>332</v>
      </c>
      <c r="C244" s="118">
        <v>0</v>
      </c>
      <c r="D244" s="118">
        <v>0</v>
      </c>
      <c r="E244" s="118">
        <v>0</v>
      </c>
      <c r="F244" s="118">
        <v>0</v>
      </c>
      <c r="G244" s="118">
        <v>0</v>
      </c>
      <c r="H244" s="118">
        <v>0</v>
      </c>
      <c r="I244" s="118">
        <v>0</v>
      </c>
      <c r="J244" s="118">
        <v>0</v>
      </c>
      <c r="K244" s="118">
        <v>0</v>
      </c>
      <c r="L244" s="118">
        <v>0</v>
      </c>
      <c r="M244" s="118">
        <v>0</v>
      </c>
      <c r="N244" s="118">
        <v>0</v>
      </c>
      <c r="O244" s="118">
        <v>0</v>
      </c>
      <c r="P244" s="21"/>
      <c r="Q244" s="118">
        <v>0</v>
      </c>
      <c r="R244" s="118">
        <v>0</v>
      </c>
      <c r="S244" s="118">
        <v>0</v>
      </c>
      <c r="T244" s="118">
        <v>0</v>
      </c>
      <c r="U244" s="118">
        <v>0</v>
      </c>
      <c r="V244" s="118">
        <v>0</v>
      </c>
      <c r="W244" s="118">
        <v>0</v>
      </c>
      <c r="X244" s="118">
        <v>0</v>
      </c>
      <c r="Y244" s="118">
        <v>0</v>
      </c>
      <c r="Z244" s="118">
        <v>0</v>
      </c>
      <c r="AA244" s="118">
        <v>0</v>
      </c>
      <c r="AB244" s="118">
        <v>0</v>
      </c>
      <c r="AC244" s="118">
        <v>0</v>
      </c>
      <c r="AD244" s="21"/>
      <c r="AE244" s="118">
        <v>0</v>
      </c>
      <c r="AF244" s="118">
        <v>0</v>
      </c>
      <c r="AG244" s="118">
        <v>0</v>
      </c>
      <c r="AH244" s="118">
        <v>0</v>
      </c>
      <c r="AI244" s="118">
        <v>0</v>
      </c>
      <c r="AJ244" s="118">
        <v>0</v>
      </c>
      <c r="AK244" s="118">
        <v>0</v>
      </c>
      <c r="AL244" s="118">
        <v>0</v>
      </c>
      <c r="AM244" s="118">
        <v>0</v>
      </c>
      <c r="AN244" s="118">
        <v>0</v>
      </c>
      <c r="AO244" s="118">
        <v>0</v>
      </c>
      <c r="AP244" s="118">
        <v>0</v>
      </c>
      <c r="AQ244" s="118">
        <v>0</v>
      </c>
      <c r="AR244" s="21"/>
      <c r="AS244" s="118">
        <v>0</v>
      </c>
      <c r="AT244" s="118">
        <v>0</v>
      </c>
      <c r="AU244" s="118">
        <v>0</v>
      </c>
      <c r="AV244" s="118">
        <v>0</v>
      </c>
      <c r="AW244" s="118">
        <v>0</v>
      </c>
      <c r="AX244" s="118">
        <v>0</v>
      </c>
      <c r="AY244" s="118">
        <v>0</v>
      </c>
      <c r="AZ244" s="118">
        <v>0</v>
      </c>
      <c r="BA244" s="118">
        <v>0</v>
      </c>
      <c r="BB244" s="118">
        <v>0</v>
      </c>
      <c r="BC244" s="118">
        <v>0</v>
      </c>
      <c r="BD244" s="118">
        <v>0</v>
      </c>
      <c r="BE244" s="118">
        <v>0</v>
      </c>
      <c r="BF244" s="21"/>
      <c r="BG244" s="118">
        <v>0</v>
      </c>
      <c r="BH244" s="118">
        <v>0</v>
      </c>
      <c r="BI244" s="118">
        <v>0</v>
      </c>
      <c r="BJ244" s="118">
        <v>0</v>
      </c>
      <c r="BK244" s="118">
        <v>0</v>
      </c>
      <c r="BL244" s="118">
        <v>0</v>
      </c>
      <c r="BM244" s="118">
        <v>0</v>
      </c>
      <c r="BN244" s="118">
        <v>0</v>
      </c>
      <c r="BO244" s="118">
        <v>0</v>
      </c>
      <c r="BP244" s="118">
        <v>0</v>
      </c>
      <c r="BQ244" s="118">
        <v>0</v>
      </c>
      <c r="BR244" s="118">
        <v>0</v>
      </c>
      <c r="BS244" s="118">
        <v>0</v>
      </c>
      <c r="BT244" s="21"/>
      <c r="BU244" s="118">
        <v>0</v>
      </c>
      <c r="BV244" s="118">
        <v>0</v>
      </c>
      <c r="BW244" s="118">
        <v>0</v>
      </c>
      <c r="BX244" s="118">
        <v>0</v>
      </c>
      <c r="BY244" s="118">
        <v>0</v>
      </c>
      <c r="BZ244" s="118">
        <v>0</v>
      </c>
      <c r="CA244" s="118">
        <v>0</v>
      </c>
      <c r="CB244" s="118">
        <v>0</v>
      </c>
      <c r="CC244" s="118">
        <v>0</v>
      </c>
      <c r="CD244" s="118">
        <v>0</v>
      </c>
      <c r="CE244" s="118">
        <v>0</v>
      </c>
      <c r="CF244" s="118">
        <v>0</v>
      </c>
      <c r="CG244" s="118">
        <v>0</v>
      </c>
      <c r="CH244" s="21"/>
    </row>
    <row r="245" spans="1:86" ht="12.25" hidden="1" customHeight="1" outlineLevel="1">
      <c r="A245" s="26">
        <v>450</v>
      </c>
      <c r="B245" s="10" t="s">
        <v>333</v>
      </c>
      <c r="C245" s="118">
        <v>0</v>
      </c>
      <c r="D245" s="118">
        <v>0</v>
      </c>
      <c r="E245" s="118">
        <v>0</v>
      </c>
      <c r="F245" s="118">
        <v>0</v>
      </c>
      <c r="G245" s="118">
        <v>0</v>
      </c>
      <c r="H245" s="118">
        <v>0</v>
      </c>
      <c r="I245" s="118">
        <v>0</v>
      </c>
      <c r="J245" s="118">
        <v>0</v>
      </c>
      <c r="K245" s="118">
        <v>0</v>
      </c>
      <c r="L245" s="118">
        <v>0</v>
      </c>
      <c r="M245" s="118">
        <v>0</v>
      </c>
      <c r="N245" s="118">
        <v>0</v>
      </c>
      <c r="O245" s="118">
        <v>0</v>
      </c>
      <c r="P245" s="21"/>
      <c r="Q245" s="118">
        <v>0</v>
      </c>
      <c r="R245" s="118">
        <v>0</v>
      </c>
      <c r="S245" s="118">
        <v>0</v>
      </c>
      <c r="T245" s="118">
        <v>0</v>
      </c>
      <c r="U245" s="118">
        <v>0</v>
      </c>
      <c r="V245" s="118">
        <v>0</v>
      </c>
      <c r="W245" s="118">
        <v>0</v>
      </c>
      <c r="X245" s="118">
        <v>0</v>
      </c>
      <c r="Y245" s="118">
        <v>0</v>
      </c>
      <c r="Z245" s="118">
        <v>0</v>
      </c>
      <c r="AA245" s="118">
        <v>0</v>
      </c>
      <c r="AB245" s="118">
        <v>0</v>
      </c>
      <c r="AC245" s="118">
        <v>0</v>
      </c>
      <c r="AD245" s="21"/>
      <c r="AE245" s="118">
        <v>0</v>
      </c>
      <c r="AF245" s="118">
        <v>0</v>
      </c>
      <c r="AG245" s="118">
        <v>0</v>
      </c>
      <c r="AH245" s="118">
        <v>0</v>
      </c>
      <c r="AI245" s="118">
        <v>0</v>
      </c>
      <c r="AJ245" s="118">
        <v>0</v>
      </c>
      <c r="AK245" s="118">
        <v>0</v>
      </c>
      <c r="AL245" s="118">
        <v>0</v>
      </c>
      <c r="AM245" s="118">
        <v>0</v>
      </c>
      <c r="AN245" s="118">
        <v>0</v>
      </c>
      <c r="AO245" s="118">
        <v>0</v>
      </c>
      <c r="AP245" s="118">
        <v>0</v>
      </c>
      <c r="AQ245" s="118">
        <v>0</v>
      </c>
      <c r="AR245" s="21"/>
      <c r="AS245" s="118">
        <v>0</v>
      </c>
      <c r="AT245" s="118">
        <v>0</v>
      </c>
      <c r="AU245" s="118">
        <v>0</v>
      </c>
      <c r="AV245" s="118">
        <v>0</v>
      </c>
      <c r="AW245" s="118">
        <v>0</v>
      </c>
      <c r="AX245" s="118">
        <v>0</v>
      </c>
      <c r="AY245" s="118">
        <v>0</v>
      </c>
      <c r="AZ245" s="118">
        <v>0</v>
      </c>
      <c r="BA245" s="118">
        <v>0</v>
      </c>
      <c r="BB245" s="118">
        <v>0</v>
      </c>
      <c r="BC245" s="118">
        <v>0</v>
      </c>
      <c r="BD245" s="118">
        <v>0</v>
      </c>
      <c r="BE245" s="118">
        <v>0</v>
      </c>
      <c r="BF245" s="21"/>
      <c r="BG245" s="118">
        <v>0</v>
      </c>
      <c r="BH245" s="118">
        <v>0</v>
      </c>
      <c r="BI245" s="118">
        <v>0</v>
      </c>
      <c r="BJ245" s="118">
        <v>0</v>
      </c>
      <c r="BK245" s="118">
        <v>0</v>
      </c>
      <c r="BL245" s="118">
        <v>0</v>
      </c>
      <c r="BM245" s="118">
        <v>0</v>
      </c>
      <c r="BN245" s="118">
        <v>0</v>
      </c>
      <c r="BO245" s="118">
        <v>0</v>
      </c>
      <c r="BP245" s="118">
        <v>0</v>
      </c>
      <c r="BQ245" s="118">
        <v>0</v>
      </c>
      <c r="BR245" s="118">
        <v>0</v>
      </c>
      <c r="BS245" s="118">
        <v>0</v>
      </c>
      <c r="BT245" s="21"/>
      <c r="BU245" s="118">
        <v>0</v>
      </c>
      <c r="BV245" s="118">
        <v>0</v>
      </c>
      <c r="BW245" s="118">
        <v>0</v>
      </c>
      <c r="BX245" s="118">
        <v>0</v>
      </c>
      <c r="BY245" s="118">
        <v>0</v>
      </c>
      <c r="BZ245" s="118">
        <v>0</v>
      </c>
      <c r="CA245" s="118">
        <v>0</v>
      </c>
      <c r="CB245" s="118">
        <v>0</v>
      </c>
      <c r="CC245" s="118">
        <v>0</v>
      </c>
      <c r="CD245" s="118">
        <v>0</v>
      </c>
      <c r="CE245" s="118">
        <v>0</v>
      </c>
      <c r="CF245" s="118">
        <v>0</v>
      </c>
      <c r="CG245" s="118">
        <v>0</v>
      </c>
      <c r="CH245" s="21"/>
    </row>
    <row r="246" spans="1:86" ht="12.25" hidden="1" customHeight="1" outlineLevel="1">
      <c r="A246" s="26">
        <v>490</v>
      </c>
      <c r="B246" s="10" t="s">
        <v>334</v>
      </c>
      <c r="C246" s="118">
        <v>0</v>
      </c>
      <c r="D246" s="118">
        <v>0</v>
      </c>
      <c r="E246" s="118">
        <v>0</v>
      </c>
      <c r="F246" s="118">
        <v>0</v>
      </c>
      <c r="G246" s="118">
        <v>0</v>
      </c>
      <c r="H246" s="118">
        <v>0</v>
      </c>
      <c r="I246" s="118">
        <v>0</v>
      </c>
      <c r="J246" s="118">
        <v>0</v>
      </c>
      <c r="K246" s="118">
        <v>0</v>
      </c>
      <c r="L246" s="118">
        <v>0</v>
      </c>
      <c r="M246" s="118">
        <v>0</v>
      </c>
      <c r="N246" s="118">
        <v>0</v>
      </c>
      <c r="O246" s="118">
        <v>0</v>
      </c>
      <c r="P246" s="21"/>
      <c r="Q246" s="118">
        <v>0</v>
      </c>
      <c r="R246" s="118">
        <v>0</v>
      </c>
      <c r="S246" s="118">
        <v>0</v>
      </c>
      <c r="T246" s="118">
        <v>0</v>
      </c>
      <c r="U246" s="118">
        <v>0</v>
      </c>
      <c r="V246" s="118">
        <v>0</v>
      </c>
      <c r="W246" s="118">
        <v>0</v>
      </c>
      <c r="X246" s="118">
        <v>0</v>
      </c>
      <c r="Y246" s="118">
        <v>0</v>
      </c>
      <c r="Z246" s="118">
        <v>0</v>
      </c>
      <c r="AA246" s="118">
        <v>0</v>
      </c>
      <c r="AB246" s="118">
        <v>0</v>
      </c>
      <c r="AC246" s="118">
        <v>0</v>
      </c>
      <c r="AD246" s="21"/>
      <c r="AE246" s="118">
        <v>0</v>
      </c>
      <c r="AF246" s="118">
        <v>0</v>
      </c>
      <c r="AG246" s="118">
        <v>0</v>
      </c>
      <c r="AH246" s="118">
        <v>0</v>
      </c>
      <c r="AI246" s="118">
        <v>0</v>
      </c>
      <c r="AJ246" s="118">
        <v>0</v>
      </c>
      <c r="AK246" s="118">
        <v>0</v>
      </c>
      <c r="AL246" s="118">
        <v>0</v>
      </c>
      <c r="AM246" s="118">
        <v>0</v>
      </c>
      <c r="AN246" s="118">
        <v>0</v>
      </c>
      <c r="AO246" s="118">
        <v>0</v>
      </c>
      <c r="AP246" s="118">
        <v>0</v>
      </c>
      <c r="AQ246" s="118">
        <v>0</v>
      </c>
      <c r="AR246" s="21"/>
      <c r="AS246" s="118">
        <v>0</v>
      </c>
      <c r="AT246" s="118">
        <v>0</v>
      </c>
      <c r="AU246" s="118">
        <v>0</v>
      </c>
      <c r="AV246" s="118">
        <v>0</v>
      </c>
      <c r="AW246" s="118">
        <v>0</v>
      </c>
      <c r="AX246" s="118">
        <v>0</v>
      </c>
      <c r="AY246" s="118">
        <v>0</v>
      </c>
      <c r="AZ246" s="118">
        <v>0</v>
      </c>
      <c r="BA246" s="118">
        <v>0</v>
      </c>
      <c r="BB246" s="118">
        <v>0</v>
      </c>
      <c r="BC246" s="118">
        <v>0</v>
      </c>
      <c r="BD246" s="118">
        <v>0</v>
      </c>
      <c r="BE246" s="118">
        <v>0</v>
      </c>
      <c r="BF246" s="21"/>
      <c r="BG246" s="118">
        <v>0</v>
      </c>
      <c r="BH246" s="118">
        <v>0</v>
      </c>
      <c r="BI246" s="118">
        <v>0</v>
      </c>
      <c r="BJ246" s="118">
        <v>0</v>
      </c>
      <c r="BK246" s="118">
        <v>0</v>
      </c>
      <c r="BL246" s="118">
        <v>0</v>
      </c>
      <c r="BM246" s="118">
        <v>0</v>
      </c>
      <c r="BN246" s="118">
        <v>0</v>
      </c>
      <c r="BO246" s="118">
        <v>0</v>
      </c>
      <c r="BP246" s="118">
        <v>0</v>
      </c>
      <c r="BQ246" s="118">
        <v>0</v>
      </c>
      <c r="BR246" s="118">
        <v>0</v>
      </c>
      <c r="BS246" s="118">
        <v>0</v>
      </c>
      <c r="BT246" s="21"/>
      <c r="BU246" s="118">
        <v>0</v>
      </c>
      <c r="BV246" s="118">
        <v>0</v>
      </c>
      <c r="BW246" s="118">
        <v>0</v>
      </c>
      <c r="BX246" s="118">
        <v>0</v>
      </c>
      <c r="BY246" s="118">
        <v>0</v>
      </c>
      <c r="BZ246" s="118">
        <v>0</v>
      </c>
      <c r="CA246" s="118">
        <v>0</v>
      </c>
      <c r="CB246" s="118">
        <v>0</v>
      </c>
      <c r="CC246" s="118">
        <v>0</v>
      </c>
      <c r="CD246" s="118">
        <v>0</v>
      </c>
      <c r="CE246" s="118">
        <v>0</v>
      </c>
      <c r="CF246" s="118">
        <v>0</v>
      </c>
      <c r="CG246" s="118">
        <v>0</v>
      </c>
      <c r="CH246" s="21"/>
    </row>
    <row r="247" spans="1:86" ht="12.25" hidden="1" customHeight="1" outlineLevel="1">
      <c r="A247" s="26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22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22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22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22"/>
      <c r="BG247" s="118"/>
      <c r="BH247" s="118"/>
      <c r="BI247" s="118"/>
      <c r="BJ247" s="118"/>
      <c r="BK247" s="118"/>
      <c r="BL247" s="118"/>
      <c r="BM247" s="118"/>
      <c r="BN247" s="118"/>
      <c r="BO247" s="118"/>
      <c r="BP247" s="118"/>
      <c r="BQ247" s="118"/>
      <c r="BR247" s="118"/>
      <c r="BS247" s="118"/>
      <c r="BT247" s="122"/>
      <c r="BU247" s="118"/>
      <c r="BV247" s="118"/>
      <c r="BW247" s="118"/>
      <c r="BX247" s="118"/>
      <c r="BY247" s="118"/>
      <c r="BZ247" s="118"/>
      <c r="CA247" s="118"/>
      <c r="CB247" s="118"/>
      <c r="CC247" s="118"/>
      <c r="CD247" s="118"/>
      <c r="CE247" s="118"/>
      <c r="CF247" s="118"/>
      <c r="CG247" s="118"/>
      <c r="CH247" s="122"/>
    </row>
    <row r="248" spans="1:86" ht="12.25" customHeight="1" collapsed="1">
      <c r="A248" s="26"/>
      <c r="B248" s="1" t="s">
        <v>123</v>
      </c>
      <c r="C248" s="5">
        <f t="shared" ref="C248:O248" si="200">SUM(C229:C247)</f>
        <v>0</v>
      </c>
      <c r="D248" s="5">
        <f t="shared" si="200"/>
        <v>213.07</v>
      </c>
      <c r="E248" s="5">
        <f t="shared" si="200"/>
        <v>659.44</v>
      </c>
      <c r="F248" s="5">
        <f t="shared" si="200"/>
        <v>729.67000000000007</v>
      </c>
      <c r="G248" s="5">
        <f t="shared" si="200"/>
        <v>329.72</v>
      </c>
      <c r="H248" s="5">
        <f t="shared" si="200"/>
        <v>589.54</v>
      </c>
      <c r="I248" s="5">
        <f t="shared" si="200"/>
        <v>636.59</v>
      </c>
      <c r="J248" s="5">
        <f t="shared" si="200"/>
        <v>389.64</v>
      </c>
      <c r="K248" s="5">
        <f t="shared" si="200"/>
        <v>2232.2150000000001</v>
      </c>
      <c r="L248" s="5">
        <f t="shared" si="200"/>
        <v>84898.371666666673</v>
      </c>
      <c r="M248" s="5">
        <f t="shared" si="200"/>
        <v>898.37166666666701</v>
      </c>
      <c r="N248" s="5">
        <f t="shared" si="200"/>
        <v>898.37166666666701</v>
      </c>
      <c r="O248" s="5">
        <f t="shared" si="200"/>
        <v>128478</v>
      </c>
      <c r="P248" s="122">
        <f>O248-SUM(C248:N248)</f>
        <v>36002.999999999985</v>
      </c>
      <c r="Q248" s="5">
        <f t="shared" ref="Q248:AC248" si="201">SUM(Q229:Q247)</f>
        <v>27673.333333333332</v>
      </c>
      <c r="R248" s="5">
        <f t="shared" si="201"/>
        <v>33023.333333333336</v>
      </c>
      <c r="S248" s="5">
        <f t="shared" si="201"/>
        <v>33023.333333333336</v>
      </c>
      <c r="T248" s="5">
        <f t="shared" si="201"/>
        <v>33023.333333333336</v>
      </c>
      <c r="U248" s="5">
        <f t="shared" si="201"/>
        <v>33023.333333333336</v>
      </c>
      <c r="V248" s="5">
        <f t="shared" si="201"/>
        <v>33023.333333333336</v>
      </c>
      <c r="W248" s="5">
        <f t="shared" si="201"/>
        <v>33023.333333333336</v>
      </c>
      <c r="X248" s="5">
        <f t="shared" si="201"/>
        <v>33023.333333333336</v>
      </c>
      <c r="Y248" s="5">
        <f t="shared" si="201"/>
        <v>33023.333333333336</v>
      </c>
      <c r="Z248" s="5">
        <f t="shared" si="201"/>
        <v>33023.333333333336</v>
      </c>
      <c r="AA248" s="5">
        <f t="shared" si="201"/>
        <v>33023.333333333336</v>
      </c>
      <c r="AB248" s="5">
        <f t="shared" si="201"/>
        <v>33023.333333333336</v>
      </c>
      <c r="AC248" s="5">
        <f t="shared" si="201"/>
        <v>396280</v>
      </c>
      <c r="AD248" s="122">
        <f>AC248-SUM(Q248:AB248)</f>
        <v>5350</v>
      </c>
      <c r="AE248" s="5">
        <f t="shared" ref="AE248:AQ248" si="202">SUM(AE229:AE247)</f>
        <v>28829.333333333332</v>
      </c>
      <c r="AF248" s="5">
        <f t="shared" si="202"/>
        <v>35646</v>
      </c>
      <c r="AG248" s="5">
        <f t="shared" si="202"/>
        <v>35646</v>
      </c>
      <c r="AH248" s="5">
        <f t="shared" si="202"/>
        <v>35646</v>
      </c>
      <c r="AI248" s="5">
        <f t="shared" si="202"/>
        <v>35646</v>
      </c>
      <c r="AJ248" s="5">
        <f t="shared" si="202"/>
        <v>35646</v>
      </c>
      <c r="AK248" s="5">
        <f t="shared" si="202"/>
        <v>35646</v>
      </c>
      <c r="AL248" s="5">
        <f t="shared" si="202"/>
        <v>35646</v>
      </c>
      <c r="AM248" s="5">
        <f t="shared" si="202"/>
        <v>35646</v>
      </c>
      <c r="AN248" s="5">
        <f t="shared" si="202"/>
        <v>35646</v>
      </c>
      <c r="AO248" s="5">
        <f t="shared" si="202"/>
        <v>35646</v>
      </c>
      <c r="AP248" s="5">
        <f t="shared" si="202"/>
        <v>35646</v>
      </c>
      <c r="AQ248" s="5">
        <f t="shared" si="202"/>
        <v>427752</v>
      </c>
      <c r="AR248" s="122">
        <f>AQ248-SUM(AE248:AP248)</f>
        <v>6816.6666666666861</v>
      </c>
      <c r="AS248" s="5">
        <f t="shared" ref="AS248:BE248" si="203">SUM(AS229:AS247)</f>
        <v>55637.512500000026</v>
      </c>
      <c r="AT248" s="5">
        <f t="shared" si="203"/>
        <v>63694.17916666669</v>
      </c>
      <c r="AU248" s="5">
        <f t="shared" si="203"/>
        <v>63694.17916666669</v>
      </c>
      <c r="AV248" s="5">
        <f t="shared" si="203"/>
        <v>63694.17916666669</v>
      </c>
      <c r="AW248" s="5">
        <f t="shared" si="203"/>
        <v>63694.17916666669</v>
      </c>
      <c r="AX248" s="5">
        <f t="shared" si="203"/>
        <v>63694.17916666669</v>
      </c>
      <c r="AY248" s="5">
        <f t="shared" si="203"/>
        <v>63694.17916666669</v>
      </c>
      <c r="AZ248" s="5">
        <f t="shared" si="203"/>
        <v>63694.17916666669</v>
      </c>
      <c r="BA248" s="5">
        <f t="shared" si="203"/>
        <v>63694.17916666669</v>
      </c>
      <c r="BB248" s="5">
        <f t="shared" si="203"/>
        <v>63694.17916666669</v>
      </c>
      <c r="BC248" s="5">
        <f t="shared" si="203"/>
        <v>63694.17916666669</v>
      </c>
      <c r="BD248" s="5">
        <f t="shared" si="203"/>
        <v>63694.17916666669</v>
      </c>
      <c r="BE248" s="5">
        <f t="shared" si="203"/>
        <v>764330.15</v>
      </c>
      <c r="BF248" s="122">
        <f>BE248-SUM(AS248:BD248)</f>
        <v>8056.666666666395</v>
      </c>
      <c r="BG248" s="5">
        <f t="shared" ref="BG248:BS248" si="204">SUM(BG229:BG247)</f>
        <v>72387.512499999968</v>
      </c>
      <c r="BH248" s="5">
        <f t="shared" si="204"/>
        <v>81928.17916666664</v>
      </c>
      <c r="BI248" s="5">
        <f t="shared" si="204"/>
        <v>81928.17916666664</v>
      </c>
      <c r="BJ248" s="5">
        <f t="shared" si="204"/>
        <v>81928.17916666664</v>
      </c>
      <c r="BK248" s="5">
        <f t="shared" si="204"/>
        <v>81928.17916666664</v>
      </c>
      <c r="BL248" s="5">
        <f t="shared" si="204"/>
        <v>81928.17916666664</v>
      </c>
      <c r="BM248" s="5">
        <f t="shared" si="204"/>
        <v>81928.17916666664</v>
      </c>
      <c r="BN248" s="5">
        <f t="shared" si="204"/>
        <v>81928.17916666664</v>
      </c>
      <c r="BO248" s="5">
        <f t="shared" si="204"/>
        <v>81928.17916666664</v>
      </c>
      <c r="BP248" s="5">
        <f t="shared" si="204"/>
        <v>81928.17916666664</v>
      </c>
      <c r="BQ248" s="5">
        <f t="shared" si="204"/>
        <v>81928.17916666664</v>
      </c>
      <c r="BR248" s="5">
        <f t="shared" si="204"/>
        <v>81928.17916666664</v>
      </c>
      <c r="BS248" s="5">
        <f t="shared" si="204"/>
        <v>983138.15</v>
      </c>
      <c r="BT248" s="122">
        <f>BS248-SUM(BG248:BR248)</f>
        <v>9540.6666666668607</v>
      </c>
      <c r="BU248" s="5">
        <f t="shared" ref="BU248:CG248" si="205">SUM(BU229:BU247)</f>
        <v>84949.999999999971</v>
      </c>
      <c r="BV248" s="5">
        <f t="shared" si="205"/>
        <v>96267.066666666637</v>
      </c>
      <c r="BW248" s="5">
        <f t="shared" si="205"/>
        <v>96267.066666666637</v>
      </c>
      <c r="BX248" s="5">
        <f t="shared" si="205"/>
        <v>96267.066666666637</v>
      </c>
      <c r="BY248" s="5">
        <f t="shared" si="205"/>
        <v>96267.066666666637</v>
      </c>
      <c r="BZ248" s="5">
        <f t="shared" si="205"/>
        <v>96267.066666666637</v>
      </c>
      <c r="CA248" s="5">
        <f t="shared" si="205"/>
        <v>96267.066666666637</v>
      </c>
      <c r="CB248" s="5">
        <f t="shared" si="205"/>
        <v>96267.066666666637</v>
      </c>
      <c r="CC248" s="5">
        <f t="shared" si="205"/>
        <v>96267.066666666637</v>
      </c>
      <c r="CD248" s="5">
        <f t="shared" si="205"/>
        <v>96267.066666666637</v>
      </c>
      <c r="CE248" s="5">
        <f t="shared" si="205"/>
        <v>96267.066666666637</v>
      </c>
      <c r="CF248" s="5">
        <f t="shared" si="205"/>
        <v>96267.066666666637</v>
      </c>
      <c r="CG248" s="5">
        <f t="shared" si="205"/>
        <v>1155204.8</v>
      </c>
      <c r="CH248" s="122">
        <f>CG248-SUM(BU248:CF248)</f>
        <v>11317.066666667117</v>
      </c>
    </row>
    <row r="249" spans="1:86" ht="12.25" hidden="1" customHeight="1" outlineLevel="1">
      <c r="A249" s="25"/>
      <c r="B249" s="12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21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21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21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21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21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21"/>
    </row>
    <row r="250" spans="1:86" ht="12.25" hidden="1" customHeight="1" outlineLevel="1">
      <c r="A250" s="25" t="s">
        <v>124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21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21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21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21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21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21"/>
    </row>
    <row r="251" spans="1:86" ht="12.25" hidden="1" customHeight="1" outlineLevel="1">
      <c r="A251" s="26" t="s">
        <v>25</v>
      </c>
      <c r="B251" s="10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21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21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21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21"/>
      <c r="BG251" s="118"/>
      <c r="BH251" s="118"/>
      <c r="BI251" s="118"/>
      <c r="BJ251" s="118"/>
      <c r="BK251" s="118"/>
      <c r="BL251" s="118"/>
      <c r="BM251" s="118"/>
      <c r="BN251" s="118"/>
      <c r="BO251" s="118"/>
      <c r="BP251" s="118"/>
      <c r="BQ251" s="118"/>
      <c r="BR251" s="118"/>
      <c r="BS251" s="118"/>
      <c r="BT251" s="21"/>
      <c r="BU251" s="118"/>
      <c r="BV251" s="118"/>
      <c r="BW251" s="118"/>
      <c r="BX251" s="118"/>
      <c r="BY251" s="118"/>
      <c r="BZ251" s="118"/>
      <c r="CA251" s="118"/>
      <c r="CB251" s="118"/>
      <c r="CC251" s="118"/>
      <c r="CD251" s="118"/>
      <c r="CE251" s="118"/>
      <c r="CF251" s="118"/>
      <c r="CG251" s="118"/>
      <c r="CH251" s="21"/>
    </row>
    <row r="252" spans="1:86" ht="12.25" hidden="1" customHeight="1" outlineLevel="1">
      <c r="A252" s="26">
        <v>500</v>
      </c>
      <c r="B252" s="10" t="s">
        <v>124</v>
      </c>
      <c r="C252" s="118">
        <v>0</v>
      </c>
      <c r="D252" s="118">
        <v>0</v>
      </c>
      <c r="E252" s="118">
        <v>0</v>
      </c>
      <c r="F252" s="118">
        <v>0</v>
      </c>
      <c r="G252" s="118">
        <v>0</v>
      </c>
      <c r="H252" s="118">
        <v>0</v>
      </c>
      <c r="I252" s="118">
        <v>0</v>
      </c>
      <c r="J252" s="118">
        <v>0</v>
      </c>
      <c r="K252" s="118">
        <v>0</v>
      </c>
      <c r="L252" s="118">
        <v>0</v>
      </c>
      <c r="M252" s="118">
        <v>0</v>
      </c>
      <c r="N252" s="118">
        <v>0</v>
      </c>
      <c r="O252" s="118">
        <v>0</v>
      </c>
      <c r="P252" s="21"/>
      <c r="Q252" s="118">
        <v>0</v>
      </c>
      <c r="R252" s="118">
        <v>0</v>
      </c>
      <c r="S252" s="118">
        <v>0</v>
      </c>
      <c r="T252" s="118">
        <v>0</v>
      </c>
      <c r="U252" s="118">
        <v>0</v>
      </c>
      <c r="V252" s="118">
        <v>0</v>
      </c>
      <c r="W252" s="118">
        <v>0</v>
      </c>
      <c r="X252" s="118">
        <v>0</v>
      </c>
      <c r="Y252" s="118">
        <v>0</v>
      </c>
      <c r="Z252" s="118">
        <v>0</v>
      </c>
      <c r="AA252" s="118">
        <v>0</v>
      </c>
      <c r="AB252" s="118">
        <v>0</v>
      </c>
      <c r="AC252" s="118">
        <v>0</v>
      </c>
      <c r="AD252" s="21"/>
      <c r="AE252" s="118">
        <v>0</v>
      </c>
      <c r="AF252" s="118">
        <v>0</v>
      </c>
      <c r="AG252" s="118">
        <v>0</v>
      </c>
      <c r="AH252" s="118">
        <v>0</v>
      </c>
      <c r="AI252" s="118">
        <v>0</v>
      </c>
      <c r="AJ252" s="118">
        <v>0</v>
      </c>
      <c r="AK252" s="118">
        <v>0</v>
      </c>
      <c r="AL252" s="118">
        <v>0</v>
      </c>
      <c r="AM252" s="118">
        <v>0</v>
      </c>
      <c r="AN252" s="118">
        <v>0</v>
      </c>
      <c r="AO252" s="118">
        <v>0</v>
      </c>
      <c r="AP252" s="118">
        <v>0</v>
      </c>
      <c r="AQ252" s="118">
        <v>0</v>
      </c>
      <c r="AR252" s="21"/>
      <c r="AS252" s="118">
        <v>0</v>
      </c>
      <c r="AT252" s="118">
        <v>0</v>
      </c>
      <c r="AU252" s="118">
        <v>0</v>
      </c>
      <c r="AV252" s="118">
        <v>0</v>
      </c>
      <c r="AW252" s="118">
        <v>0</v>
      </c>
      <c r="AX252" s="118">
        <v>0</v>
      </c>
      <c r="AY252" s="118">
        <v>0</v>
      </c>
      <c r="AZ252" s="118">
        <v>0</v>
      </c>
      <c r="BA252" s="118">
        <v>0</v>
      </c>
      <c r="BB252" s="118">
        <v>0</v>
      </c>
      <c r="BC252" s="118">
        <v>0</v>
      </c>
      <c r="BD252" s="118">
        <v>0</v>
      </c>
      <c r="BE252" s="118">
        <v>0</v>
      </c>
      <c r="BF252" s="21"/>
      <c r="BG252" s="118">
        <v>0</v>
      </c>
      <c r="BH252" s="118">
        <v>0</v>
      </c>
      <c r="BI252" s="118">
        <v>0</v>
      </c>
      <c r="BJ252" s="118">
        <v>0</v>
      </c>
      <c r="BK252" s="118">
        <v>0</v>
      </c>
      <c r="BL252" s="118">
        <v>0</v>
      </c>
      <c r="BM252" s="118">
        <v>0</v>
      </c>
      <c r="BN252" s="118">
        <v>0</v>
      </c>
      <c r="BO252" s="118">
        <v>0</v>
      </c>
      <c r="BP252" s="118">
        <v>0</v>
      </c>
      <c r="BQ252" s="118">
        <v>0</v>
      </c>
      <c r="BR252" s="118">
        <v>0</v>
      </c>
      <c r="BS252" s="118">
        <v>0</v>
      </c>
      <c r="BT252" s="21"/>
      <c r="BU252" s="118">
        <v>0</v>
      </c>
      <c r="BV252" s="118">
        <v>0</v>
      </c>
      <c r="BW252" s="118">
        <v>0</v>
      </c>
      <c r="BX252" s="118">
        <v>0</v>
      </c>
      <c r="BY252" s="118">
        <v>0</v>
      </c>
      <c r="BZ252" s="118">
        <v>0</v>
      </c>
      <c r="CA252" s="118">
        <v>0</v>
      </c>
      <c r="CB252" s="118">
        <v>0</v>
      </c>
      <c r="CC252" s="118">
        <v>0</v>
      </c>
      <c r="CD252" s="118">
        <v>0</v>
      </c>
      <c r="CE252" s="118">
        <v>0</v>
      </c>
      <c r="CF252" s="118">
        <v>0</v>
      </c>
      <c r="CG252" s="118">
        <v>0</v>
      </c>
      <c r="CH252" s="21"/>
    </row>
    <row r="253" spans="1:86" ht="12.25" hidden="1" customHeight="1" outlineLevel="1">
      <c r="A253" s="26">
        <v>510</v>
      </c>
      <c r="B253" s="10" t="s">
        <v>335</v>
      </c>
      <c r="C253" s="118">
        <v>0</v>
      </c>
      <c r="D253" s="118">
        <v>0</v>
      </c>
      <c r="E253" s="118">
        <v>0</v>
      </c>
      <c r="F253" s="118">
        <v>0</v>
      </c>
      <c r="G253" s="118">
        <v>0</v>
      </c>
      <c r="H253" s="118">
        <v>0</v>
      </c>
      <c r="I253" s="118">
        <v>0</v>
      </c>
      <c r="J253" s="118">
        <v>0</v>
      </c>
      <c r="K253" s="118">
        <v>0</v>
      </c>
      <c r="L253" s="118">
        <v>0</v>
      </c>
      <c r="M253" s="118">
        <v>0</v>
      </c>
      <c r="N253" s="118">
        <v>0</v>
      </c>
      <c r="O253" s="118">
        <v>0</v>
      </c>
      <c r="P253" s="21"/>
      <c r="Q253" s="118">
        <v>0</v>
      </c>
      <c r="R253" s="118">
        <v>0</v>
      </c>
      <c r="S253" s="118">
        <v>0</v>
      </c>
      <c r="T253" s="118">
        <v>0</v>
      </c>
      <c r="U253" s="118">
        <v>0</v>
      </c>
      <c r="V253" s="118">
        <v>0</v>
      </c>
      <c r="W253" s="118">
        <v>0</v>
      </c>
      <c r="X253" s="118">
        <v>0</v>
      </c>
      <c r="Y253" s="118">
        <v>0</v>
      </c>
      <c r="Z253" s="118">
        <v>0</v>
      </c>
      <c r="AA253" s="118">
        <v>0</v>
      </c>
      <c r="AB253" s="118">
        <v>0</v>
      </c>
      <c r="AC253" s="118">
        <v>0</v>
      </c>
      <c r="AD253" s="21"/>
      <c r="AE253" s="118">
        <v>0</v>
      </c>
      <c r="AF253" s="118">
        <v>0</v>
      </c>
      <c r="AG253" s="118">
        <v>0</v>
      </c>
      <c r="AH253" s="118">
        <v>0</v>
      </c>
      <c r="AI253" s="118">
        <v>0</v>
      </c>
      <c r="AJ253" s="118">
        <v>0</v>
      </c>
      <c r="AK253" s="118">
        <v>0</v>
      </c>
      <c r="AL253" s="118">
        <v>0</v>
      </c>
      <c r="AM253" s="118">
        <v>0</v>
      </c>
      <c r="AN253" s="118">
        <v>0</v>
      </c>
      <c r="AO253" s="118">
        <v>0</v>
      </c>
      <c r="AP253" s="118">
        <v>0</v>
      </c>
      <c r="AQ253" s="118">
        <v>0</v>
      </c>
      <c r="AR253" s="21"/>
      <c r="AS253" s="118">
        <v>0</v>
      </c>
      <c r="AT253" s="118">
        <v>0</v>
      </c>
      <c r="AU253" s="118">
        <v>0</v>
      </c>
      <c r="AV253" s="118">
        <v>0</v>
      </c>
      <c r="AW253" s="118">
        <v>0</v>
      </c>
      <c r="AX253" s="118">
        <v>0</v>
      </c>
      <c r="AY253" s="118">
        <v>0</v>
      </c>
      <c r="AZ253" s="118">
        <v>0</v>
      </c>
      <c r="BA253" s="118">
        <v>0</v>
      </c>
      <c r="BB253" s="118">
        <v>0</v>
      </c>
      <c r="BC253" s="118">
        <v>0</v>
      </c>
      <c r="BD253" s="118">
        <v>0</v>
      </c>
      <c r="BE253" s="118">
        <v>0</v>
      </c>
      <c r="BF253" s="21"/>
      <c r="BG253" s="118">
        <v>0</v>
      </c>
      <c r="BH253" s="118">
        <v>0</v>
      </c>
      <c r="BI253" s="118">
        <v>0</v>
      </c>
      <c r="BJ253" s="118">
        <v>0</v>
      </c>
      <c r="BK253" s="118">
        <v>0</v>
      </c>
      <c r="BL253" s="118">
        <v>0</v>
      </c>
      <c r="BM253" s="118">
        <v>0</v>
      </c>
      <c r="BN253" s="118">
        <v>0</v>
      </c>
      <c r="BO253" s="118">
        <v>0</v>
      </c>
      <c r="BP253" s="118">
        <v>0</v>
      </c>
      <c r="BQ253" s="118">
        <v>0</v>
      </c>
      <c r="BR253" s="118">
        <v>0</v>
      </c>
      <c r="BS253" s="118">
        <v>0</v>
      </c>
      <c r="BT253" s="21"/>
      <c r="BU253" s="118">
        <v>0</v>
      </c>
      <c r="BV253" s="118">
        <v>0</v>
      </c>
      <c r="BW253" s="118">
        <v>0</v>
      </c>
      <c r="BX253" s="118">
        <v>0</v>
      </c>
      <c r="BY253" s="118">
        <v>0</v>
      </c>
      <c r="BZ253" s="118">
        <v>0</v>
      </c>
      <c r="CA253" s="118">
        <v>0</v>
      </c>
      <c r="CB253" s="118">
        <v>0</v>
      </c>
      <c r="CC253" s="118">
        <v>0</v>
      </c>
      <c r="CD253" s="118">
        <v>0</v>
      </c>
      <c r="CE253" s="118">
        <v>0</v>
      </c>
      <c r="CF253" s="118">
        <v>0</v>
      </c>
      <c r="CG253" s="118">
        <v>0</v>
      </c>
      <c r="CH253" s="21"/>
    </row>
    <row r="254" spans="1:86" ht="12.25" hidden="1" customHeight="1" outlineLevel="1">
      <c r="A254" s="26">
        <v>519</v>
      </c>
      <c r="B254" s="10" t="s">
        <v>336</v>
      </c>
      <c r="C254" s="118">
        <v>0</v>
      </c>
      <c r="D254" s="118">
        <v>0</v>
      </c>
      <c r="E254" s="118">
        <v>0</v>
      </c>
      <c r="F254" s="118">
        <v>0</v>
      </c>
      <c r="G254" s="118">
        <v>0</v>
      </c>
      <c r="H254" s="118">
        <v>0</v>
      </c>
      <c r="I254" s="118">
        <v>0</v>
      </c>
      <c r="J254" s="118">
        <v>0</v>
      </c>
      <c r="K254" s="118">
        <v>0</v>
      </c>
      <c r="L254" s="118">
        <v>0</v>
      </c>
      <c r="M254" s="118">
        <v>0</v>
      </c>
      <c r="N254" s="118">
        <v>0</v>
      </c>
      <c r="O254" s="118">
        <v>0</v>
      </c>
      <c r="P254" s="21"/>
      <c r="Q254" s="118">
        <v>0</v>
      </c>
      <c r="R254" s="118">
        <v>0</v>
      </c>
      <c r="S254" s="118">
        <v>0</v>
      </c>
      <c r="T254" s="118">
        <v>0</v>
      </c>
      <c r="U254" s="118">
        <v>0</v>
      </c>
      <c r="V254" s="118">
        <v>0</v>
      </c>
      <c r="W254" s="118">
        <v>0</v>
      </c>
      <c r="X254" s="118">
        <v>0</v>
      </c>
      <c r="Y254" s="118">
        <v>0</v>
      </c>
      <c r="Z254" s="118">
        <v>0</v>
      </c>
      <c r="AA254" s="118">
        <v>0</v>
      </c>
      <c r="AB254" s="118">
        <v>0</v>
      </c>
      <c r="AC254" s="118">
        <v>0</v>
      </c>
      <c r="AD254" s="21"/>
      <c r="AE254" s="118">
        <v>0</v>
      </c>
      <c r="AF254" s="118">
        <v>0</v>
      </c>
      <c r="AG254" s="118">
        <v>0</v>
      </c>
      <c r="AH254" s="118">
        <v>0</v>
      </c>
      <c r="AI254" s="118">
        <v>0</v>
      </c>
      <c r="AJ254" s="118">
        <v>0</v>
      </c>
      <c r="AK254" s="118">
        <v>0</v>
      </c>
      <c r="AL254" s="118">
        <v>0</v>
      </c>
      <c r="AM254" s="118">
        <v>0</v>
      </c>
      <c r="AN254" s="118">
        <v>0</v>
      </c>
      <c r="AO254" s="118">
        <v>0</v>
      </c>
      <c r="AP254" s="118">
        <v>0</v>
      </c>
      <c r="AQ254" s="118">
        <v>0</v>
      </c>
      <c r="AR254" s="21"/>
      <c r="AS254" s="118">
        <v>0</v>
      </c>
      <c r="AT254" s="118">
        <v>0</v>
      </c>
      <c r="AU254" s="118">
        <v>0</v>
      </c>
      <c r="AV254" s="118">
        <v>0</v>
      </c>
      <c r="AW254" s="118">
        <v>0</v>
      </c>
      <c r="AX254" s="118">
        <v>0</v>
      </c>
      <c r="AY254" s="118">
        <v>0</v>
      </c>
      <c r="AZ254" s="118">
        <v>0</v>
      </c>
      <c r="BA254" s="118">
        <v>0</v>
      </c>
      <c r="BB254" s="118">
        <v>0</v>
      </c>
      <c r="BC254" s="118">
        <v>0</v>
      </c>
      <c r="BD254" s="118">
        <v>0</v>
      </c>
      <c r="BE254" s="118">
        <v>0</v>
      </c>
      <c r="BF254" s="21"/>
      <c r="BG254" s="118">
        <v>0</v>
      </c>
      <c r="BH254" s="118">
        <v>0</v>
      </c>
      <c r="BI254" s="118">
        <v>0</v>
      </c>
      <c r="BJ254" s="118">
        <v>0</v>
      </c>
      <c r="BK254" s="118">
        <v>0</v>
      </c>
      <c r="BL254" s="118">
        <v>0</v>
      </c>
      <c r="BM254" s="118">
        <v>0</v>
      </c>
      <c r="BN254" s="118">
        <v>0</v>
      </c>
      <c r="BO254" s="118">
        <v>0</v>
      </c>
      <c r="BP254" s="118">
        <v>0</v>
      </c>
      <c r="BQ254" s="118">
        <v>0</v>
      </c>
      <c r="BR254" s="118">
        <v>0</v>
      </c>
      <c r="BS254" s="118">
        <v>0</v>
      </c>
      <c r="BT254" s="21"/>
      <c r="BU254" s="118">
        <v>0</v>
      </c>
      <c r="BV254" s="118">
        <v>0</v>
      </c>
      <c r="BW254" s="118">
        <v>0</v>
      </c>
      <c r="BX254" s="118">
        <v>0</v>
      </c>
      <c r="BY254" s="118">
        <v>0</v>
      </c>
      <c r="BZ254" s="118">
        <v>0</v>
      </c>
      <c r="CA254" s="118">
        <v>0</v>
      </c>
      <c r="CB254" s="118">
        <v>0</v>
      </c>
      <c r="CC254" s="118">
        <v>0</v>
      </c>
      <c r="CD254" s="118">
        <v>0</v>
      </c>
      <c r="CE254" s="118">
        <v>0</v>
      </c>
      <c r="CF254" s="118">
        <v>0</v>
      </c>
      <c r="CG254" s="118">
        <v>0</v>
      </c>
      <c r="CH254" s="21"/>
    </row>
    <row r="255" spans="1:86" ht="12.25" hidden="1" customHeight="1" outlineLevel="1">
      <c r="A255" s="26">
        <v>520</v>
      </c>
      <c r="B255" s="10" t="s">
        <v>337</v>
      </c>
      <c r="C255" s="118">
        <v>0</v>
      </c>
      <c r="D255" s="118">
        <v>0</v>
      </c>
      <c r="E255" s="118">
        <v>0</v>
      </c>
      <c r="F255" s="118">
        <v>0</v>
      </c>
      <c r="G255" s="118">
        <v>0</v>
      </c>
      <c r="H255" s="118">
        <v>0</v>
      </c>
      <c r="I255" s="118">
        <v>0</v>
      </c>
      <c r="J255" s="118">
        <v>0</v>
      </c>
      <c r="K255" s="118">
        <v>0</v>
      </c>
      <c r="L255" s="118">
        <v>0</v>
      </c>
      <c r="M255" s="118">
        <v>0</v>
      </c>
      <c r="N255" s="118">
        <v>0</v>
      </c>
      <c r="O255" s="118">
        <v>0</v>
      </c>
      <c r="P255" s="21"/>
      <c r="Q255" s="118">
        <v>0</v>
      </c>
      <c r="R255" s="118">
        <v>0</v>
      </c>
      <c r="S255" s="118">
        <v>0</v>
      </c>
      <c r="T255" s="118">
        <v>0</v>
      </c>
      <c r="U255" s="118">
        <v>0</v>
      </c>
      <c r="V255" s="118">
        <v>0</v>
      </c>
      <c r="W255" s="118">
        <v>0</v>
      </c>
      <c r="X255" s="118">
        <v>0</v>
      </c>
      <c r="Y255" s="118">
        <v>0</v>
      </c>
      <c r="Z255" s="118">
        <v>0</v>
      </c>
      <c r="AA255" s="118">
        <v>0</v>
      </c>
      <c r="AB255" s="118">
        <v>0</v>
      </c>
      <c r="AC255" s="118">
        <v>0</v>
      </c>
      <c r="AD255" s="21"/>
      <c r="AE255" s="118">
        <v>0</v>
      </c>
      <c r="AF255" s="118">
        <v>0</v>
      </c>
      <c r="AG255" s="118">
        <v>0</v>
      </c>
      <c r="AH255" s="118">
        <v>0</v>
      </c>
      <c r="AI255" s="118">
        <v>0</v>
      </c>
      <c r="AJ255" s="118">
        <v>0</v>
      </c>
      <c r="AK255" s="118">
        <v>0</v>
      </c>
      <c r="AL255" s="118">
        <v>0</v>
      </c>
      <c r="AM255" s="118">
        <v>0</v>
      </c>
      <c r="AN255" s="118">
        <v>0</v>
      </c>
      <c r="AO255" s="118">
        <v>0</v>
      </c>
      <c r="AP255" s="118">
        <v>0</v>
      </c>
      <c r="AQ255" s="118">
        <v>0</v>
      </c>
      <c r="AR255" s="21"/>
      <c r="AS255" s="118">
        <v>0</v>
      </c>
      <c r="AT255" s="118">
        <v>0</v>
      </c>
      <c r="AU255" s="118">
        <v>0</v>
      </c>
      <c r="AV255" s="118">
        <v>0</v>
      </c>
      <c r="AW255" s="118">
        <v>0</v>
      </c>
      <c r="AX255" s="118">
        <v>0</v>
      </c>
      <c r="AY255" s="118">
        <v>0</v>
      </c>
      <c r="AZ255" s="118">
        <v>0</v>
      </c>
      <c r="BA255" s="118">
        <v>0</v>
      </c>
      <c r="BB255" s="118">
        <v>0</v>
      </c>
      <c r="BC255" s="118">
        <v>0</v>
      </c>
      <c r="BD255" s="118">
        <v>0</v>
      </c>
      <c r="BE255" s="118">
        <v>0</v>
      </c>
      <c r="BF255" s="21"/>
      <c r="BG255" s="118">
        <v>0</v>
      </c>
      <c r="BH255" s="118">
        <v>0</v>
      </c>
      <c r="BI255" s="118">
        <v>0</v>
      </c>
      <c r="BJ255" s="118">
        <v>0</v>
      </c>
      <c r="BK255" s="118">
        <v>0</v>
      </c>
      <c r="BL255" s="118">
        <v>0</v>
      </c>
      <c r="BM255" s="118">
        <v>0</v>
      </c>
      <c r="BN255" s="118">
        <v>0</v>
      </c>
      <c r="BO255" s="118">
        <v>0</v>
      </c>
      <c r="BP255" s="118">
        <v>0</v>
      </c>
      <c r="BQ255" s="118">
        <v>0</v>
      </c>
      <c r="BR255" s="118">
        <v>0</v>
      </c>
      <c r="BS255" s="118">
        <v>0</v>
      </c>
      <c r="BT255" s="21"/>
      <c r="BU255" s="118">
        <v>0</v>
      </c>
      <c r="BV255" s="118">
        <v>0</v>
      </c>
      <c r="BW255" s="118">
        <v>0</v>
      </c>
      <c r="BX255" s="118">
        <v>0</v>
      </c>
      <c r="BY255" s="118">
        <v>0</v>
      </c>
      <c r="BZ255" s="118">
        <v>0</v>
      </c>
      <c r="CA255" s="118">
        <v>0</v>
      </c>
      <c r="CB255" s="118">
        <v>0</v>
      </c>
      <c r="CC255" s="118">
        <v>0</v>
      </c>
      <c r="CD255" s="118">
        <v>0</v>
      </c>
      <c r="CE255" s="118">
        <v>0</v>
      </c>
      <c r="CF255" s="118">
        <v>0</v>
      </c>
      <c r="CG255" s="118">
        <v>0</v>
      </c>
      <c r="CH255" s="21"/>
    </row>
    <row r="256" spans="1:86" ht="12.25" hidden="1" customHeight="1" outlineLevel="1">
      <c r="A256" s="26">
        <v>521</v>
      </c>
      <c r="B256" s="10" t="s">
        <v>338</v>
      </c>
      <c r="C256" s="118">
        <v>0</v>
      </c>
      <c r="D256" s="118">
        <v>0</v>
      </c>
      <c r="E256" s="118">
        <v>0</v>
      </c>
      <c r="F256" s="118">
        <v>0</v>
      </c>
      <c r="G256" s="118">
        <v>0</v>
      </c>
      <c r="H256" s="118">
        <v>0</v>
      </c>
      <c r="I256" s="118">
        <v>0</v>
      </c>
      <c r="J256" s="118">
        <v>0</v>
      </c>
      <c r="K256" s="118">
        <v>0</v>
      </c>
      <c r="L256" s="118">
        <v>0</v>
      </c>
      <c r="M256" s="118">
        <v>0</v>
      </c>
      <c r="N256" s="118">
        <v>0</v>
      </c>
      <c r="O256" s="118">
        <v>0</v>
      </c>
      <c r="P256" s="21"/>
      <c r="Q256" s="118">
        <v>0</v>
      </c>
      <c r="R256" s="118">
        <v>0</v>
      </c>
      <c r="S256" s="118">
        <v>0</v>
      </c>
      <c r="T256" s="118">
        <v>0</v>
      </c>
      <c r="U256" s="118">
        <v>0</v>
      </c>
      <c r="V256" s="118">
        <v>0</v>
      </c>
      <c r="W256" s="118">
        <v>0</v>
      </c>
      <c r="X256" s="118">
        <v>0</v>
      </c>
      <c r="Y256" s="118">
        <v>0</v>
      </c>
      <c r="Z256" s="118">
        <v>0</v>
      </c>
      <c r="AA256" s="118">
        <v>0</v>
      </c>
      <c r="AB256" s="118">
        <v>0</v>
      </c>
      <c r="AC256" s="118">
        <v>0</v>
      </c>
      <c r="AD256" s="21"/>
      <c r="AE256" s="118">
        <v>0</v>
      </c>
      <c r="AF256" s="118">
        <v>0</v>
      </c>
      <c r="AG256" s="118">
        <v>0</v>
      </c>
      <c r="AH256" s="118">
        <v>0</v>
      </c>
      <c r="AI256" s="118">
        <v>0</v>
      </c>
      <c r="AJ256" s="118">
        <v>0</v>
      </c>
      <c r="AK256" s="118">
        <v>0</v>
      </c>
      <c r="AL256" s="118">
        <v>0</v>
      </c>
      <c r="AM256" s="118">
        <v>0</v>
      </c>
      <c r="AN256" s="118">
        <v>0</v>
      </c>
      <c r="AO256" s="118">
        <v>0</v>
      </c>
      <c r="AP256" s="118">
        <v>0</v>
      </c>
      <c r="AQ256" s="118">
        <v>0</v>
      </c>
      <c r="AR256" s="21"/>
      <c r="AS256" s="118">
        <v>0</v>
      </c>
      <c r="AT256" s="118">
        <v>0</v>
      </c>
      <c r="AU256" s="118">
        <v>0</v>
      </c>
      <c r="AV256" s="118">
        <v>0</v>
      </c>
      <c r="AW256" s="118">
        <v>0</v>
      </c>
      <c r="AX256" s="118">
        <v>0</v>
      </c>
      <c r="AY256" s="118">
        <v>0</v>
      </c>
      <c r="AZ256" s="118">
        <v>0</v>
      </c>
      <c r="BA256" s="118">
        <v>0</v>
      </c>
      <c r="BB256" s="118">
        <v>0</v>
      </c>
      <c r="BC256" s="118">
        <v>0</v>
      </c>
      <c r="BD256" s="118">
        <v>0</v>
      </c>
      <c r="BE256" s="118">
        <v>0</v>
      </c>
      <c r="BF256" s="21"/>
      <c r="BG256" s="118">
        <v>0</v>
      </c>
      <c r="BH256" s="118">
        <v>0</v>
      </c>
      <c r="BI256" s="118">
        <v>0</v>
      </c>
      <c r="BJ256" s="118">
        <v>0</v>
      </c>
      <c r="BK256" s="118">
        <v>0</v>
      </c>
      <c r="BL256" s="118">
        <v>0</v>
      </c>
      <c r="BM256" s="118">
        <v>0</v>
      </c>
      <c r="BN256" s="118">
        <v>0</v>
      </c>
      <c r="BO256" s="118">
        <v>0</v>
      </c>
      <c r="BP256" s="118">
        <v>0</v>
      </c>
      <c r="BQ256" s="118">
        <v>0</v>
      </c>
      <c r="BR256" s="118">
        <v>0</v>
      </c>
      <c r="BS256" s="118">
        <v>0</v>
      </c>
      <c r="BT256" s="21"/>
      <c r="BU256" s="118">
        <v>0</v>
      </c>
      <c r="BV256" s="118">
        <v>0</v>
      </c>
      <c r="BW256" s="118">
        <v>0</v>
      </c>
      <c r="BX256" s="118">
        <v>0</v>
      </c>
      <c r="BY256" s="118">
        <v>0</v>
      </c>
      <c r="BZ256" s="118">
        <v>0</v>
      </c>
      <c r="CA256" s="118">
        <v>0</v>
      </c>
      <c r="CB256" s="118">
        <v>0</v>
      </c>
      <c r="CC256" s="118">
        <v>0</v>
      </c>
      <c r="CD256" s="118">
        <v>0</v>
      </c>
      <c r="CE256" s="118">
        <v>0</v>
      </c>
      <c r="CF256" s="118">
        <v>0</v>
      </c>
      <c r="CG256" s="118">
        <v>0</v>
      </c>
      <c r="CH256" s="21"/>
    </row>
    <row r="257" spans="1:86" ht="12.25" hidden="1" customHeight="1" outlineLevel="1">
      <c r="A257" s="26">
        <v>522</v>
      </c>
      <c r="B257" s="10" t="s">
        <v>339</v>
      </c>
      <c r="C257" s="118">
        <v>0</v>
      </c>
      <c r="D257" s="118">
        <v>0</v>
      </c>
      <c r="E257" s="118">
        <v>0</v>
      </c>
      <c r="F257" s="118">
        <v>0</v>
      </c>
      <c r="G257" s="118">
        <v>0</v>
      </c>
      <c r="H257" s="118">
        <v>0</v>
      </c>
      <c r="I257" s="118">
        <v>0</v>
      </c>
      <c r="J257" s="118">
        <v>0</v>
      </c>
      <c r="K257" s="118">
        <v>1250</v>
      </c>
      <c r="L257" s="118">
        <v>1250</v>
      </c>
      <c r="M257" s="118">
        <v>1250</v>
      </c>
      <c r="N257" s="118">
        <v>1250</v>
      </c>
      <c r="O257" s="118">
        <v>5000</v>
      </c>
      <c r="P257" s="21"/>
      <c r="Q257" s="118">
        <v>6250</v>
      </c>
      <c r="R257" s="118">
        <v>2343.75</v>
      </c>
      <c r="S257" s="118">
        <v>2343.75</v>
      </c>
      <c r="T257" s="118">
        <v>2343.75</v>
      </c>
      <c r="U257" s="118">
        <v>2343.75</v>
      </c>
      <c r="V257" s="118">
        <v>2343.75</v>
      </c>
      <c r="W257" s="118">
        <v>2343.75</v>
      </c>
      <c r="X257" s="118">
        <v>2343.75</v>
      </c>
      <c r="Y257" s="118">
        <v>2343.75</v>
      </c>
      <c r="Z257" s="118">
        <v>0</v>
      </c>
      <c r="AA257" s="118">
        <v>0</v>
      </c>
      <c r="AB257" s="118">
        <v>0</v>
      </c>
      <c r="AC257" s="118">
        <v>25000</v>
      </c>
      <c r="AD257" s="21"/>
      <c r="AE257" s="118">
        <v>6875</v>
      </c>
      <c r="AF257" s="118">
        <v>2578.125</v>
      </c>
      <c r="AG257" s="118">
        <v>2578.125</v>
      </c>
      <c r="AH257" s="118">
        <v>2578.125</v>
      </c>
      <c r="AI257" s="118">
        <v>2578.125</v>
      </c>
      <c r="AJ257" s="118">
        <v>2578.125</v>
      </c>
      <c r="AK257" s="118">
        <v>2578.125</v>
      </c>
      <c r="AL257" s="118">
        <v>2578.125</v>
      </c>
      <c r="AM257" s="118">
        <v>2578.125</v>
      </c>
      <c r="AN257" s="118">
        <v>0</v>
      </c>
      <c r="AO257" s="118">
        <v>0</v>
      </c>
      <c r="AP257" s="118">
        <v>0</v>
      </c>
      <c r="AQ257" s="118">
        <v>27500</v>
      </c>
      <c r="AR257" s="21"/>
      <c r="AS257" s="118">
        <v>7562.5</v>
      </c>
      <c r="AT257" s="118">
        <v>2835.9375</v>
      </c>
      <c r="AU257" s="118">
        <v>2835.9375</v>
      </c>
      <c r="AV257" s="118">
        <v>2835.9375</v>
      </c>
      <c r="AW257" s="118">
        <v>2835.9375</v>
      </c>
      <c r="AX257" s="118">
        <v>2835.9375</v>
      </c>
      <c r="AY257" s="118">
        <v>2835.9375</v>
      </c>
      <c r="AZ257" s="118">
        <v>2835.9375</v>
      </c>
      <c r="BA257" s="118">
        <v>2835.9375</v>
      </c>
      <c r="BB257" s="118">
        <v>0</v>
      </c>
      <c r="BC257" s="118">
        <v>0</v>
      </c>
      <c r="BD257" s="118">
        <v>0</v>
      </c>
      <c r="BE257" s="118">
        <v>30250</v>
      </c>
      <c r="BF257" s="21"/>
      <c r="BG257" s="118">
        <v>8318.75</v>
      </c>
      <c r="BH257" s="118">
        <v>3119.53125</v>
      </c>
      <c r="BI257" s="118">
        <v>3119.53125</v>
      </c>
      <c r="BJ257" s="118">
        <v>3119.53125</v>
      </c>
      <c r="BK257" s="118">
        <v>3119.53125</v>
      </c>
      <c r="BL257" s="118">
        <v>3119.53125</v>
      </c>
      <c r="BM257" s="118">
        <v>3119.53125</v>
      </c>
      <c r="BN257" s="118">
        <v>3119.53125</v>
      </c>
      <c r="BO257" s="118">
        <v>3119.53125</v>
      </c>
      <c r="BP257" s="118">
        <v>0</v>
      </c>
      <c r="BQ257" s="118">
        <v>0</v>
      </c>
      <c r="BR257" s="118">
        <v>0</v>
      </c>
      <c r="BS257" s="118">
        <v>33275</v>
      </c>
      <c r="BT257" s="21"/>
      <c r="BU257" s="118">
        <v>9150.625</v>
      </c>
      <c r="BV257" s="118">
        <v>3431.484375</v>
      </c>
      <c r="BW257" s="118">
        <v>3431.484375</v>
      </c>
      <c r="BX257" s="118">
        <v>3431.484375</v>
      </c>
      <c r="BY257" s="118">
        <v>3431.484375</v>
      </c>
      <c r="BZ257" s="118">
        <v>3431.484375</v>
      </c>
      <c r="CA257" s="118">
        <v>3431.484375</v>
      </c>
      <c r="CB257" s="118">
        <v>3431.484375</v>
      </c>
      <c r="CC257" s="118">
        <v>3431.484375</v>
      </c>
      <c r="CD257" s="118">
        <v>0</v>
      </c>
      <c r="CE257" s="118">
        <v>0</v>
      </c>
      <c r="CF257" s="118">
        <v>0</v>
      </c>
      <c r="CG257" s="118">
        <v>36602.5</v>
      </c>
      <c r="CH257" s="21"/>
    </row>
    <row r="258" spans="1:86" ht="12.25" hidden="1" customHeight="1" outlineLevel="1">
      <c r="A258" s="26">
        <v>523</v>
      </c>
      <c r="B258" s="10" t="s">
        <v>340</v>
      </c>
      <c r="C258" s="118">
        <v>0</v>
      </c>
      <c r="D258" s="118">
        <v>0</v>
      </c>
      <c r="E258" s="118">
        <v>0</v>
      </c>
      <c r="F258" s="118">
        <v>0</v>
      </c>
      <c r="G258" s="118">
        <v>0</v>
      </c>
      <c r="H258" s="118">
        <v>0</v>
      </c>
      <c r="I258" s="118">
        <v>0</v>
      </c>
      <c r="J258" s="118">
        <v>0</v>
      </c>
      <c r="K258" s="118">
        <v>0</v>
      </c>
      <c r="L258" s="118">
        <v>0</v>
      </c>
      <c r="M258" s="118">
        <v>0</v>
      </c>
      <c r="N258" s="118">
        <v>0</v>
      </c>
      <c r="O258" s="118">
        <v>0</v>
      </c>
      <c r="P258" s="21"/>
      <c r="Q258" s="118">
        <v>0</v>
      </c>
      <c r="R258" s="118">
        <v>0</v>
      </c>
      <c r="S258" s="118">
        <v>0</v>
      </c>
      <c r="T258" s="118">
        <v>0</v>
      </c>
      <c r="U258" s="118">
        <v>0</v>
      </c>
      <c r="V258" s="118">
        <v>0</v>
      </c>
      <c r="W258" s="118">
        <v>0</v>
      </c>
      <c r="X258" s="118">
        <v>0</v>
      </c>
      <c r="Y258" s="118">
        <v>0</v>
      </c>
      <c r="Z258" s="118">
        <v>0</v>
      </c>
      <c r="AA258" s="118">
        <v>0</v>
      </c>
      <c r="AB258" s="118">
        <v>0</v>
      </c>
      <c r="AC258" s="118">
        <v>0</v>
      </c>
      <c r="AD258" s="21"/>
      <c r="AE258" s="118">
        <v>0</v>
      </c>
      <c r="AF258" s="118">
        <v>0</v>
      </c>
      <c r="AG258" s="118">
        <v>0</v>
      </c>
      <c r="AH258" s="118">
        <v>0</v>
      </c>
      <c r="AI258" s="118">
        <v>0</v>
      </c>
      <c r="AJ258" s="118">
        <v>0</v>
      </c>
      <c r="AK258" s="118">
        <v>0</v>
      </c>
      <c r="AL258" s="118">
        <v>0</v>
      </c>
      <c r="AM258" s="118">
        <v>0</v>
      </c>
      <c r="AN258" s="118">
        <v>0</v>
      </c>
      <c r="AO258" s="118">
        <v>0</v>
      </c>
      <c r="AP258" s="118">
        <v>0</v>
      </c>
      <c r="AQ258" s="118">
        <v>0</v>
      </c>
      <c r="AR258" s="21"/>
      <c r="AS258" s="118">
        <v>0</v>
      </c>
      <c r="AT258" s="118">
        <v>0</v>
      </c>
      <c r="AU258" s="118">
        <v>0</v>
      </c>
      <c r="AV258" s="118">
        <v>0</v>
      </c>
      <c r="AW258" s="118">
        <v>0</v>
      </c>
      <c r="AX258" s="118">
        <v>0</v>
      </c>
      <c r="AY258" s="118">
        <v>0</v>
      </c>
      <c r="AZ258" s="118">
        <v>0</v>
      </c>
      <c r="BA258" s="118">
        <v>0</v>
      </c>
      <c r="BB258" s="118">
        <v>0</v>
      </c>
      <c r="BC258" s="118">
        <v>0</v>
      </c>
      <c r="BD258" s="118">
        <v>0</v>
      </c>
      <c r="BE258" s="118">
        <v>0</v>
      </c>
      <c r="BF258" s="21"/>
      <c r="BG258" s="118">
        <v>0</v>
      </c>
      <c r="BH258" s="118">
        <v>0</v>
      </c>
      <c r="BI258" s="118">
        <v>0</v>
      </c>
      <c r="BJ258" s="118">
        <v>0</v>
      </c>
      <c r="BK258" s="118">
        <v>0</v>
      </c>
      <c r="BL258" s="118">
        <v>0</v>
      </c>
      <c r="BM258" s="118">
        <v>0</v>
      </c>
      <c r="BN258" s="118">
        <v>0</v>
      </c>
      <c r="BO258" s="118">
        <v>0</v>
      </c>
      <c r="BP258" s="118">
        <v>0</v>
      </c>
      <c r="BQ258" s="118">
        <v>0</v>
      </c>
      <c r="BR258" s="118">
        <v>0</v>
      </c>
      <c r="BS258" s="118">
        <v>0</v>
      </c>
      <c r="BT258" s="21"/>
      <c r="BU258" s="118">
        <v>0</v>
      </c>
      <c r="BV258" s="118">
        <v>0</v>
      </c>
      <c r="BW258" s="118">
        <v>0</v>
      </c>
      <c r="BX258" s="118">
        <v>0</v>
      </c>
      <c r="BY258" s="118">
        <v>0</v>
      </c>
      <c r="BZ258" s="118">
        <v>0</v>
      </c>
      <c r="CA258" s="118">
        <v>0</v>
      </c>
      <c r="CB258" s="118">
        <v>0</v>
      </c>
      <c r="CC258" s="118">
        <v>0</v>
      </c>
      <c r="CD258" s="118">
        <v>0</v>
      </c>
      <c r="CE258" s="118">
        <v>0</v>
      </c>
      <c r="CF258" s="118">
        <v>0</v>
      </c>
      <c r="CG258" s="118">
        <v>0</v>
      </c>
      <c r="CH258" s="21"/>
    </row>
    <row r="259" spans="1:86" ht="12.25" hidden="1" customHeight="1" outlineLevel="1">
      <c r="A259" s="26">
        <v>530</v>
      </c>
      <c r="B259" s="10" t="s">
        <v>341</v>
      </c>
      <c r="C259" s="118">
        <v>0</v>
      </c>
      <c r="D259" s="118">
        <v>0</v>
      </c>
      <c r="E259" s="118">
        <v>0</v>
      </c>
      <c r="F259" s="118">
        <v>0</v>
      </c>
      <c r="G259" s="118">
        <v>0</v>
      </c>
      <c r="H259" s="118">
        <v>0</v>
      </c>
      <c r="I259" s="118">
        <v>0</v>
      </c>
      <c r="J259" s="118">
        <v>0</v>
      </c>
      <c r="K259" s="118">
        <v>0</v>
      </c>
      <c r="L259" s="118">
        <v>0</v>
      </c>
      <c r="M259" s="118">
        <v>0</v>
      </c>
      <c r="N259" s="118">
        <v>0</v>
      </c>
      <c r="O259" s="118">
        <v>0</v>
      </c>
      <c r="P259" s="21"/>
      <c r="Q259" s="118">
        <v>0</v>
      </c>
      <c r="R259" s="118">
        <v>0</v>
      </c>
      <c r="S259" s="118">
        <v>0</v>
      </c>
      <c r="T259" s="118">
        <v>0</v>
      </c>
      <c r="U259" s="118">
        <v>0</v>
      </c>
      <c r="V259" s="118">
        <v>0</v>
      </c>
      <c r="W259" s="118">
        <v>0</v>
      </c>
      <c r="X259" s="118">
        <v>0</v>
      </c>
      <c r="Y259" s="118">
        <v>0</v>
      </c>
      <c r="Z259" s="118">
        <v>0</v>
      </c>
      <c r="AA259" s="118">
        <v>0</v>
      </c>
      <c r="AB259" s="118">
        <v>0</v>
      </c>
      <c r="AC259" s="118">
        <v>0</v>
      </c>
      <c r="AD259" s="21"/>
      <c r="AE259" s="118">
        <v>0</v>
      </c>
      <c r="AF259" s="118">
        <v>0</v>
      </c>
      <c r="AG259" s="118">
        <v>0</v>
      </c>
      <c r="AH259" s="118">
        <v>0</v>
      </c>
      <c r="AI259" s="118">
        <v>0</v>
      </c>
      <c r="AJ259" s="118">
        <v>0</v>
      </c>
      <c r="AK259" s="118">
        <v>0</v>
      </c>
      <c r="AL259" s="118">
        <v>0</v>
      </c>
      <c r="AM259" s="118">
        <v>0</v>
      </c>
      <c r="AN259" s="118">
        <v>0</v>
      </c>
      <c r="AO259" s="118">
        <v>0</v>
      </c>
      <c r="AP259" s="118">
        <v>0</v>
      </c>
      <c r="AQ259" s="118">
        <v>0</v>
      </c>
      <c r="AR259" s="21"/>
      <c r="AS259" s="118">
        <v>0</v>
      </c>
      <c r="AT259" s="118">
        <v>0</v>
      </c>
      <c r="AU259" s="118">
        <v>0</v>
      </c>
      <c r="AV259" s="118">
        <v>0</v>
      </c>
      <c r="AW259" s="118">
        <v>0</v>
      </c>
      <c r="AX259" s="118">
        <v>0</v>
      </c>
      <c r="AY259" s="118">
        <v>0</v>
      </c>
      <c r="AZ259" s="118">
        <v>0</v>
      </c>
      <c r="BA259" s="118">
        <v>0</v>
      </c>
      <c r="BB259" s="118">
        <v>0</v>
      </c>
      <c r="BC259" s="118">
        <v>0</v>
      </c>
      <c r="BD259" s="118">
        <v>0</v>
      </c>
      <c r="BE259" s="118">
        <v>0</v>
      </c>
      <c r="BF259" s="21"/>
      <c r="BG259" s="118">
        <v>0</v>
      </c>
      <c r="BH259" s="118">
        <v>0</v>
      </c>
      <c r="BI259" s="118">
        <v>0</v>
      </c>
      <c r="BJ259" s="118">
        <v>0</v>
      </c>
      <c r="BK259" s="118">
        <v>0</v>
      </c>
      <c r="BL259" s="118">
        <v>0</v>
      </c>
      <c r="BM259" s="118">
        <v>0</v>
      </c>
      <c r="BN259" s="118">
        <v>0</v>
      </c>
      <c r="BO259" s="118">
        <v>0</v>
      </c>
      <c r="BP259" s="118">
        <v>0</v>
      </c>
      <c r="BQ259" s="118">
        <v>0</v>
      </c>
      <c r="BR259" s="118">
        <v>0</v>
      </c>
      <c r="BS259" s="118">
        <v>0</v>
      </c>
      <c r="BT259" s="21"/>
      <c r="BU259" s="118">
        <v>0</v>
      </c>
      <c r="BV259" s="118">
        <v>0</v>
      </c>
      <c r="BW259" s="118">
        <v>0</v>
      </c>
      <c r="BX259" s="118">
        <v>0</v>
      </c>
      <c r="BY259" s="118">
        <v>0</v>
      </c>
      <c r="BZ259" s="118">
        <v>0</v>
      </c>
      <c r="CA259" s="118">
        <v>0</v>
      </c>
      <c r="CB259" s="118">
        <v>0</v>
      </c>
      <c r="CC259" s="118">
        <v>0</v>
      </c>
      <c r="CD259" s="118">
        <v>0</v>
      </c>
      <c r="CE259" s="118">
        <v>0</v>
      </c>
      <c r="CF259" s="118">
        <v>0</v>
      </c>
      <c r="CG259" s="118">
        <v>0</v>
      </c>
      <c r="CH259" s="21"/>
    </row>
    <row r="260" spans="1:86" ht="12.25" hidden="1" customHeight="1" outlineLevel="1">
      <c r="A260" s="26">
        <v>531</v>
      </c>
      <c r="B260" s="10" t="s">
        <v>342</v>
      </c>
      <c r="C260" s="118">
        <v>0</v>
      </c>
      <c r="D260" s="118">
        <v>0</v>
      </c>
      <c r="E260" s="118">
        <v>0</v>
      </c>
      <c r="F260" s="118">
        <v>0</v>
      </c>
      <c r="G260" s="118">
        <v>0</v>
      </c>
      <c r="H260" s="118">
        <v>0</v>
      </c>
      <c r="I260" s="118">
        <v>0</v>
      </c>
      <c r="J260" s="118">
        <v>0</v>
      </c>
      <c r="K260" s="118">
        <v>0</v>
      </c>
      <c r="L260" s="118">
        <v>0</v>
      </c>
      <c r="M260" s="118">
        <v>0</v>
      </c>
      <c r="N260" s="118">
        <v>0</v>
      </c>
      <c r="O260" s="118">
        <v>0</v>
      </c>
      <c r="P260" s="21"/>
      <c r="Q260" s="118">
        <v>66.6666666666667</v>
      </c>
      <c r="R260" s="118">
        <v>66.6666666666667</v>
      </c>
      <c r="S260" s="118">
        <v>66.6666666666667</v>
      </c>
      <c r="T260" s="118">
        <v>66.6666666666667</v>
      </c>
      <c r="U260" s="118">
        <v>66.6666666666667</v>
      </c>
      <c r="V260" s="118">
        <v>66.6666666666667</v>
      </c>
      <c r="W260" s="118">
        <v>66.6666666666667</v>
      </c>
      <c r="X260" s="118">
        <v>66.6666666666667</v>
      </c>
      <c r="Y260" s="118">
        <v>66.6666666666667</v>
      </c>
      <c r="Z260" s="118">
        <v>66.6666666666667</v>
      </c>
      <c r="AA260" s="118">
        <v>66.6666666666667</v>
      </c>
      <c r="AB260" s="118">
        <v>66.6666666666667</v>
      </c>
      <c r="AC260" s="118">
        <v>800</v>
      </c>
      <c r="AD260" s="21"/>
      <c r="AE260" s="118">
        <v>104.166666666667</v>
      </c>
      <c r="AF260" s="118">
        <v>104.166666666667</v>
      </c>
      <c r="AG260" s="118">
        <v>104.166666666667</v>
      </c>
      <c r="AH260" s="118">
        <v>104.166666666667</v>
      </c>
      <c r="AI260" s="118">
        <v>104.166666666667</v>
      </c>
      <c r="AJ260" s="118">
        <v>104.166666666667</v>
      </c>
      <c r="AK260" s="118">
        <v>104.166666666667</v>
      </c>
      <c r="AL260" s="118">
        <v>104.166666666667</v>
      </c>
      <c r="AM260" s="118">
        <v>104.166666666667</v>
      </c>
      <c r="AN260" s="118">
        <v>104.166666666667</v>
      </c>
      <c r="AO260" s="118">
        <v>104.166666666667</v>
      </c>
      <c r="AP260" s="118">
        <v>104.166666666667</v>
      </c>
      <c r="AQ260" s="118">
        <v>1250</v>
      </c>
      <c r="AR260" s="21"/>
      <c r="AS260" s="118">
        <v>135.416666666667</v>
      </c>
      <c r="AT260" s="118">
        <v>135.416666666667</v>
      </c>
      <c r="AU260" s="118">
        <v>135.416666666667</v>
      </c>
      <c r="AV260" s="118">
        <v>135.416666666667</v>
      </c>
      <c r="AW260" s="118">
        <v>135.416666666667</v>
      </c>
      <c r="AX260" s="118">
        <v>135.416666666667</v>
      </c>
      <c r="AY260" s="118">
        <v>135.416666666667</v>
      </c>
      <c r="AZ260" s="118">
        <v>135.416666666667</v>
      </c>
      <c r="BA260" s="118">
        <v>135.416666666667</v>
      </c>
      <c r="BB260" s="118">
        <v>135.416666666667</v>
      </c>
      <c r="BC260" s="118">
        <v>135.416666666667</v>
      </c>
      <c r="BD260" s="118">
        <v>135.416666666667</v>
      </c>
      <c r="BE260" s="118">
        <v>1625</v>
      </c>
      <c r="BF260" s="21"/>
      <c r="BG260" s="118">
        <v>177.083333333333</v>
      </c>
      <c r="BH260" s="118">
        <v>177.083333333333</v>
      </c>
      <c r="BI260" s="118">
        <v>177.083333333333</v>
      </c>
      <c r="BJ260" s="118">
        <v>177.083333333333</v>
      </c>
      <c r="BK260" s="118">
        <v>177.083333333333</v>
      </c>
      <c r="BL260" s="118">
        <v>177.083333333333</v>
      </c>
      <c r="BM260" s="118">
        <v>177.083333333333</v>
      </c>
      <c r="BN260" s="118">
        <v>177.083333333333</v>
      </c>
      <c r="BO260" s="118">
        <v>177.083333333333</v>
      </c>
      <c r="BP260" s="118">
        <v>177.083333333333</v>
      </c>
      <c r="BQ260" s="118">
        <v>177.083333333333</v>
      </c>
      <c r="BR260" s="118">
        <v>177.083333333333</v>
      </c>
      <c r="BS260" s="118">
        <v>2125</v>
      </c>
      <c r="BT260" s="21"/>
      <c r="BU260" s="118">
        <v>208.333333333333</v>
      </c>
      <c r="BV260" s="118">
        <v>208.333333333333</v>
      </c>
      <c r="BW260" s="118">
        <v>208.333333333333</v>
      </c>
      <c r="BX260" s="118">
        <v>208.333333333333</v>
      </c>
      <c r="BY260" s="118">
        <v>208.333333333333</v>
      </c>
      <c r="BZ260" s="118">
        <v>208.333333333333</v>
      </c>
      <c r="CA260" s="118">
        <v>208.333333333333</v>
      </c>
      <c r="CB260" s="118">
        <v>208.333333333333</v>
      </c>
      <c r="CC260" s="118">
        <v>208.333333333333</v>
      </c>
      <c r="CD260" s="118">
        <v>208.333333333333</v>
      </c>
      <c r="CE260" s="118">
        <v>208.333333333333</v>
      </c>
      <c r="CF260" s="118">
        <v>208.333333333333</v>
      </c>
      <c r="CG260" s="118">
        <v>2500</v>
      </c>
      <c r="CH260" s="21"/>
    </row>
    <row r="261" spans="1:86" ht="12.25" hidden="1" customHeight="1" outlineLevel="1">
      <c r="A261" s="26">
        <v>532</v>
      </c>
      <c r="B261" s="10" t="s">
        <v>343</v>
      </c>
      <c r="C261" s="118">
        <v>0</v>
      </c>
      <c r="D261" s="118">
        <v>0</v>
      </c>
      <c r="E261" s="118">
        <v>0</v>
      </c>
      <c r="F261" s="118">
        <v>0</v>
      </c>
      <c r="G261" s="118">
        <v>0</v>
      </c>
      <c r="H261" s="118">
        <v>0</v>
      </c>
      <c r="I261" s="118">
        <v>0</v>
      </c>
      <c r="J261" s="118">
        <v>0</v>
      </c>
      <c r="K261" s="118">
        <v>0</v>
      </c>
      <c r="L261" s="118">
        <v>0</v>
      </c>
      <c r="M261" s="118">
        <v>0</v>
      </c>
      <c r="N261" s="118">
        <v>0</v>
      </c>
      <c r="O261" s="118">
        <v>0</v>
      </c>
      <c r="P261" s="21"/>
      <c r="Q261" s="118">
        <v>0</v>
      </c>
      <c r="R261" s="118">
        <v>0</v>
      </c>
      <c r="S261" s="118">
        <v>0</v>
      </c>
      <c r="T261" s="118">
        <v>0</v>
      </c>
      <c r="U261" s="118">
        <v>0</v>
      </c>
      <c r="V261" s="118">
        <v>0</v>
      </c>
      <c r="W261" s="118">
        <v>0</v>
      </c>
      <c r="X261" s="118">
        <v>0</v>
      </c>
      <c r="Y261" s="118">
        <v>0</v>
      </c>
      <c r="Z261" s="118">
        <v>0</v>
      </c>
      <c r="AA261" s="118">
        <v>0</v>
      </c>
      <c r="AB261" s="118">
        <v>0</v>
      </c>
      <c r="AC261" s="118">
        <v>0</v>
      </c>
      <c r="AD261" s="21"/>
      <c r="AE261" s="118">
        <v>0</v>
      </c>
      <c r="AF261" s="118">
        <v>0</v>
      </c>
      <c r="AG261" s="118">
        <v>0</v>
      </c>
      <c r="AH261" s="118">
        <v>0</v>
      </c>
      <c r="AI261" s="118">
        <v>0</v>
      </c>
      <c r="AJ261" s="118">
        <v>0</v>
      </c>
      <c r="AK261" s="118">
        <v>0</v>
      </c>
      <c r="AL261" s="118">
        <v>0</v>
      </c>
      <c r="AM261" s="118">
        <v>0</v>
      </c>
      <c r="AN261" s="118">
        <v>0</v>
      </c>
      <c r="AO261" s="118">
        <v>0</v>
      </c>
      <c r="AP261" s="118">
        <v>0</v>
      </c>
      <c r="AQ261" s="118">
        <v>0</v>
      </c>
      <c r="AR261" s="21"/>
      <c r="AS261" s="118">
        <v>0</v>
      </c>
      <c r="AT261" s="118">
        <v>0</v>
      </c>
      <c r="AU261" s="118">
        <v>0</v>
      </c>
      <c r="AV261" s="118">
        <v>0</v>
      </c>
      <c r="AW261" s="118">
        <v>0</v>
      </c>
      <c r="AX261" s="118">
        <v>0</v>
      </c>
      <c r="AY261" s="118">
        <v>0</v>
      </c>
      <c r="AZ261" s="118">
        <v>0</v>
      </c>
      <c r="BA261" s="118">
        <v>0</v>
      </c>
      <c r="BB261" s="118">
        <v>0</v>
      </c>
      <c r="BC261" s="118">
        <v>0</v>
      </c>
      <c r="BD261" s="118">
        <v>0</v>
      </c>
      <c r="BE261" s="118">
        <v>0</v>
      </c>
      <c r="BF261" s="21"/>
      <c r="BG261" s="118">
        <v>0</v>
      </c>
      <c r="BH261" s="118">
        <v>0</v>
      </c>
      <c r="BI261" s="118">
        <v>0</v>
      </c>
      <c r="BJ261" s="118">
        <v>0</v>
      </c>
      <c r="BK261" s="118">
        <v>0</v>
      </c>
      <c r="BL261" s="118">
        <v>0</v>
      </c>
      <c r="BM261" s="118">
        <v>0</v>
      </c>
      <c r="BN261" s="118">
        <v>0</v>
      </c>
      <c r="BO261" s="118">
        <v>0</v>
      </c>
      <c r="BP261" s="118">
        <v>0</v>
      </c>
      <c r="BQ261" s="118">
        <v>0</v>
      </c>
      <c r="BR261" s="118">
        <v>0</v>
      </c>
      <c r="BS261" s="118">
        <v>0</v>
      </c>
      <c r="BT261" s="21"/>
      <c r="BU261" s="118">
        <v>0</v>
      </c>
      <c r="BV261" s="118">
        <v>0</v>
      </c>
      <c r="BW261" s="118">
        <v>0</v>
      </c>
      <c r="BX261" s="118">
        <v>0</v>
      </c>
      <c r="BY261" s="118">
        <v>0</v>
      </c>
      <c r="BZ261" s="118">
        <v>0</v>
      </c>
      <c r="CA261" s="118">
        <v>0</v>
      </c>
      <c r="CB261" s="118">
        <v>0</v>
      </c>
      <c r="CC261" s="118">
        <v>0</v>
      </c>
      <c r="CD261" s="118">
        <v>0</v>
      </c>
      <c r="CE261" s="118">
        <v>0</v>
      </c>
      <c r="CF261" s="118">
        <v>0</v>
      </c>
      <c r="CG261" s="118">
        <v>0</v>
      </c>
      <c r="CH261" s="21"/>
    </row>
    <row r="262" spans="1:86" ht="12.25" hidden="1" customHeight="1" outlineLevel="1">
      <c r="A262" s="26">
        <v>533</v>
      </c>
      <c r="B262" s="10" t="s">
        <v>344</v>
      </c>
      <c r="C262" s="118">
        <v>0</v>
      </c>
      <c r="D262" s="118">
        <v>0</v>
      </c>
      <c r="E262" s="118">
        <v>0</v>
      </c>
      <c r="F262" s="118">
        <v>0</v>
      </c>
      <c r="G262" s="118">
        <v>0</v>
      </c>
      <c r="H262" s="118">
        <v>0</v>
      </c>
      <c r="I262" s="118">
        <v>0</v>
      </c>
      <c r="J262" s="118">
        <v>0</v>
      </c>
      <c r="K262" s="118">
        <v>0</v>
      </c>
      <c r="L262" s="118">
        <v>0</v>
      </c>
      <c r="M262" s="118">
        <v>0</v>
      </c>
      <c r="N262" s="118">
        <v>0</v>
      </c>
      <c r="O262" s="118">
        <v>0</v>
      </c>
      <c r="P262" s="21"/>
      <c r="Q262" s="118">
        <v>0</v>
      </c>
      <c r="R262" s="118">
        <v>0</v>
      </c>
      <c r="S262" s="118">
        <v>0</v>
      </c>
      <c r="T262" s="118">
        <v>0</v>
      </c>
      <c r="U262" s="118">
        <v>0</v>
      </c>
      <c r="V262" s="118">
        <v>0</v>
      </c>
      <c r="W262" s="118">
        <v>0</v>
      </c>
      <c r="X262" s="118">
        <v>0</v>
      </c>
      <c r="Y262" s="118">
        <v>0</v>
      </c>
      <c r="Z262" s="118">
        <v>0</v>
      </c>
      <c r="AA262" s="118">
        <v>0</v>
      </c>
      <c r="AB262" s="118">
        <v>0</v>
      </c>
      <c r="AC262" s="118">
        <v>0</v>
      </c>
      <c r="AD262" s="21"/>
      <c r="AE262" s="118">
        <v>0</v>
      </c>
      <c r="AF262" s="118">
        <v>0</v>
      </c>
      <c r="AG262" s="118">
        <v>0</v>
      </c>
      <c r="AH262" s="118">
        <v>0</v>
      </c>
      <c r="AI262" s="118">
        <v>0</v>
      </c>
      <c r="AJ262" s="118">
        <v>0</v>
      </c>
      <c r="AK262" s="118">
        <v>0</v>
      </c>
      <c r="AL262" s="118">
        <v>0</v>
      </c>
      <c r="AM262" s="118">
        <v>0</v>
      </c>
      <c r="AN262" s="118">
        <v>0</v>
      </c>
      <c r="AO262" s="118">
        <v>0</v>
      </c>
      <c r="AP262" s="118">
        <v>0</v>
      </c>
      <c r="AQ262" s="118">
        <v>0</v>
      </c>
      <c r="AR262" s="21"/>
      <c r="AS262" s="118">
        <v>0</v>
      </c>
      <c r="AT262" s="118">
        <v>0</v>
      </c>
      <c r="AU262" s="118">
        <v>0</v>
      </c>
      <c r="AV262" s="118">
        <v>0</v>
      </c>
      <c r="AW262" s="118">
        <v>0</v>
      </c>
      <c r="AX262" s="118">
        <v>0</v>
      </c>
      <c r="AY262" s="118">
        <v>0</v>
      </c>
      <c r="AZ262" s="118">
        <v>0</v>
      </c>
      <c r="BA262" s="118">
        <v>0</v>
      </c>
      <c r="BB262" s="118">
        <v>0</v>
      </c>
      <c r="BC262" s="118">
        <v>0</v>
      </c>
      <c r="BD262" s="118">
        <v>0</v>
      </c>
      <c r="BE262" s="118">
        <v>0</v>
      </c>
      <c r="BF262" s="21"/>
      <c r="BG262" s="118">
        <v>0</v>
      </c>
      <c r="BH262" s="118">
        <v>0</v>
      </c>
      <c r="BI262" s="118">
        <v>0</v>
      </c>
      <c r="BJ262" s="118">
        <v>0</v>
      </c>
      <c r="BK262" s="118">
        <v>0</v>
      </c>
      <c r="BL262" s="118">
        <v>0</v>
      </c>
      <c r="BM262" s="118">
        <v>0</v>
      </c>
      <c r="BN262" s="118">
        <v>0</v>
      </c>
      <c r="BO262" s="118">
        <v>0</v>
      </c>
      <c r="BP262" s="118">
        <v>0</v>
      </c>
      <c r="BQ262" s="118">
        <v>0</v>
      </c>
      <c r="BR262" s="118">
        <v>0</v>
      </c>
      <c r="BS262" s="118">
        <v>0</v>
      </c>
      <c r="BT262" s="21"/>
      <c r="BU262" s="118">
        <v>0</v>
      </c>
      <c r="BV262" s="118">
        <v>0</v>
      </c>
      <c r="BW262" s="118">
        <v>0</v>
      </c>
      <c r="BX262" s="118">
        <v>0</v>
      </c>
      <c r="BY262" s="118">
        <v>0</v>
      </c>
      <c r="BZ262" s="118">
        <v>0</v>
      </c>
      <c r="CA262" s="118">
        <v>0</v>
      </c>
      <c r="CB262" s="118">
        <v>0</v>
      </c>
      <c r="CC262" s="118">
        <v>0</v>
      </c>
      <c r="CD262" s="118">
        <v>0</v>
      </c>
      <c r="CE262" s="118">
        <v>0</v>
      </c>
      <c r="CF262" s="118">
        <v>0</v>
      </c>
      <c r="CG262" s="118">
        <v>0</v>
      </c>
      <c r="CH262" s="21"/>
    </row>
    <row r="263" spans="1:86" ht="12.25" hidden="1" customHeight="1" outlineLevel="1">
      <c r="A263" s="26">
        <v>534</v>
      </c>
      <c r="B263" s="10" t="s">
        <v>345</v>
      </c>
      <c r="C263" s="118">
        <v>0</v>
      </c>
      <c r="D263" s="118">
        <v>0</v>
      </c>
      <c r="E263" s="118">
        <v>0</v>
      </c>
      <c r="F263" s="118">
        <v>0</v>
      </c>
      <c r="G263" s="118">
        <v>0</v>
      </c>
      <c r="H263" s="118">
        <v>0</v>
      </c>
      <c r="I263" s="118">
        <v>0</v>
      </c>
      <c r="J263" s="118">
        <v>0</v>
      </c>
      <c r="K263" s="118">
        <v>0</v>
      </c>
      <c r="L263" s="118">
        <v>0</v>
      </c>
      <c r="M263" s="118">
        <v>0</v>
      </c>
      <c r="N263" s="118">
        <v>0</v>
      </c>
      <c r="O263" s="118">
        <v>0</v>
      </c>
      <c r="P263" s="21"/>
      <c r="Q263" s="118">
        <v>0</v>
      </c>
      <c r="R263" s="118">
        <v>0</v>
      </c>
      <c r="S263" s="118">
        <v>0</v>
      </c>
      <c r="T263" s="118">
        <v>0</v>
      </c>
      <c r="U263" s="118">
        <v>0</v>
      </c>
      <c r="V263" s="118">
        <v>0</v>
      </c>
      <c r="W263" s="118">
        <v>0</v>
      </c>
      <c r="X263" s="118">
        <v>0</v>
      </c>
      <c r="Y263" s="118">
        <v>0</v>
      </c>
      <c r="Z263" s="118">
        <v>0</v>
      </c>
      <c r="AA263" s="118">
        <v>0</v>
      </c>
      <c r="AB263" s="118">
        <v>0</v>
      </c>
      <c r="AC263" s="118">
        <v>0</v>
      </c>
      <c r="AD263" s="21"/>
      <c r="AE263" s="118">
        <v>0</v>
      </c>
      <c r="AF263" s="118">
        <v>0</v>
      </c>
      <c r="AG263" s="118">
        <v>0</v>
      </c>
      <c r="AH263" s="118">
        <v>0</v>
      </c>
      <c r="AI263" s="118">
        <v>0</v>
      </c>
      <c r="AJ263" s="118">
        <v>0</v>
      </c>
      <c r="AK263" s="118">
        <v>0</v>
      </c>
      <c r="AL263" s="118">
        <v>0</v>
      </c>
      <c r="AM263" s="118">
        <v>0</v>
      </c>
      <c r="AN263" s="118">
        <v>0</v>
      </c>
      <c r="AO263" s="118">
        <v>0</v>
      </c>
      <c r="AP263" s="118">
        <v>0</v>
      </c>
      <c r="AQ263" s="118">
        <v>0</v>
      </c>
      <c r="AR263" s="21"/>
      <c r="AS263" s="118">
        <v>0</v>
      </c>
      <c r="AT263" s="118">
        <v>0</v>
      </c>
      <c r="AU263" s="118">
        <v>0</v>
      </c>
      <c r="AV263" s="118">
        <v>0</v>
      </c>
      <c r="AW263" s="118">
        <v>0</v>
      </c>
      <c r="AX263" s="118">
        <v>0</v>
      </c>
      <c r="AY263" s="118">
        <v>0</v>
      </c>
      <c r="AZ263" s="118">
        <v>0</v>
      </c>
      <c r="BA263" s="118">
        <v>0</v>
      </c>
      <c r="BB263" s="118">
        <v>0</v>
      </c>
      <c r="BC263" s="118">
        <v>0</v>
      </c>
      <c r="BD263" s="118">
        <v>0</v>
      </c>
      <c r="BE263" s="118">
        <v>0</v>
      </c>
      <c r="BF263" s="21"/>
      <c r="BG263" s="118">
        <v>0</v>
      </c>
      <c r="BH263" s="118">
        <v>0</v>
      </c>
      <c r="BI263" s="118">
        <v>0</v>
      </c>
      <c r="BJ263" s="118">
        <v>0</v>
      </c>
      <c r="BK263" s="118">
        <v>0</v>
      </c>
      <c r="BL263" s="118">
        <v>0</v>
      </c>
      <c r="BM263" s="118">
        <v>0</v>
      </c>
      <c r="BN263" s="118">
        <v>0</v>
      </c>
      <c r="BO263" s="118">
        <v>0</v>
      </c>
      <c r="BP263" s="118">
        <v>0</v>
      </c>
      <c r="BQ263" s="118">
        <v>0</v>
      </c>
      <c r="BR263" s="118">
        <v>0</v>
      </c>
      <c r="BS263" s="118">
        <v>0</v>
      </c>
      <c r="BT263" s="21"/>
      <c r="BU263" s="118">
        <v>0</v>
      </c>
      <c r="BV263" s="118">
        <v>0</v>
      </c>
      <c r="BW263" s="118">
        <v>0</v>
      </c>
      <c r="BX263" s="118">
        <v>0</v>
      </c>
      <c r="BY263" s="118">
        <v>0</v>
      </c>
      <c r="BZ263" s="118">
        <v>0</v>
      </c>
      <c r="CA263" s="118">
        <v>0</v>
      </c>
      <c r="CB263" s="118">
        <v>0</v>
      </c>
      <c r="CC263" s="118">
        <v>0</v>
      </c>
      <c r="CD263" s="118">
        <v>0</v>
      </c>
      <c r="CE263" s="118">
        <v>0</v>
      </c>
      <c r="CF263" s="118">
        <v>0</v>
      </c>
      <c r="CG263" s="118">
        <v>0</v>
      </c>
      <c r="CH263" s="21"/>
    </row>
    <row r="264" spans="1:86" ht="12.25" hidden="1" customHeight="1" outlineLevel="1">
      <c r="A264" s="26">
        <v>535</v>
      </c>
      <c r="B264" s="10" t="s">
        <v>346</v>
      </c>
      <c r="C264" s="118">
        <v>0</v>
      </c>
      <c r="D264" s="118">
        <v>0</v>
      </c>
      <c r="E264" s="118">
        <v>0</v>
      </c>
      <c r="F264" s="118">
        <v>0</v>
      </c>
      <c r="G264" s="118">
        <v>0</v>
      </c>
      <c r="H264" s="118">
        <v>0</v>
      </c>
      <c r="I264" s="118">
        <v>0</v>
      </c>
      <c r="J264" s="118">
        <v>0</v>
      </c>
      <c r="K264" s="118">
        <v>0</v>
      </c>
      <c r="L264" s="118">
        <v>0</v>
      </c>
      <c r="M264" s="118">
        <v>0</v>
      </c>
      <c r="N264" s="118">
        <v>0</v>
      </c>
      <c r="O264" s="118">
        <v>0</v>
      </c>
      <c r="P264" s="21"/>
      <c r="Q264" s="118">
        <v>0</v>
      </c>
      <c r="R264" s="118">
        <v>750</v>
      </c>
      <c r="S264" s="118">
        <v>750</v>
      </c>
      <c r="T264" s="118">
        <v>750</v>
      </c>
      <c r="U264" s="118">
        <v>750</v>
      </c>
      <c r="V264" s="118">
        <v>750</v>
      </c>
      <c r="W264" s="118">
        <v>750</v>
      </c>
      <c r="X264" s="118">
        <v>750</v>
      </c>
      <c r="Y264" s="118">
        <v>750</v>
      </c>
      <c r="Z264" s="118">
        <v>750</v>
      </c>
      <c r="AA264" s="118">
        <v>750</v>
      </c>
      <c r="AB264" s="118">
        <v>750</v>
      </c>
      <c r="AC264" s="118">
        <v>9000</v>
      </c>
      <c r="AD264" s="21"/>
      <c r="AE264" s="118">
        <v>0</v>
      </c>
      <c r="AF264" s="118">
        <v>900</v>
      </c>
      <c r="AG264" s="118">
        <v>900</v>
      </c>
      <c r="AH264" s="118">
        <v>900</v>
      </c>
      <c r="AI264" s="118">
        <v>900</v>
      </c>
      <c r="AJ264" s="118">
        <v>900</v>
      </c>
      <c r="AK264" s="118">
        <v>900</v>
      </c>
      <c r="AL264" s="118">
        <v>900</v>
      </c>
      <c r="AM264" s="118">
        <v>900</v>
      </c>
      <c r="AN264" s="118">
        <v>900</v>
      </c>
      <c r="AO264" s="118">
        <v>900</v>
      </c>
      <c r="AP264" s="118">
        <v>900</v>
      </c>
      <c r="AQ264" s="118">
        <v>10800</v>
      </c>
      <c r="AR264" s="21"/>
      <c r="AS264" s="118">
        <v>0</v>
      </c>
      <c r="AT264" s="118">
        <v>1080</v>
      </c>
      <c r="AU264" s="118">
        <v>1080</v>
      </c>
      <c r="AV264" s="118">
        <v>1080</v>
      </c>
      <c r="AW264" s="118">
        <v>1080</v>
      </c>
      <c r="AX264" s="118">
        <v>1080</v>
      </c>
      <c r="AY264" s="118">
        <v>1080</v>
      </c>
      <c r="AZ264" s="118">
        <v>1080</v>
      </c>
      <c r="BA264" s="118">
        <v>1080</v>
      </c>
      <c r="BB264" s="118">
        <v>1080</v>
      </c>
      <c r="BC264" s="118">
        <v>1080</v>
      </c>
      <c r="BD264" s="118">
        <v>1080</v>
      </c>
      <c r="BE264" s="118">
        <v>12960</v>
      </c>
      <c r="BF264" s="21"/>
      <c r="BG264" s="118">
        <v>0</v>
      </c>
      <c r="BH264" s="118">
        <v>1296</v>
      </c>
      <c r="BI264" s="118">
        <v>1296</v>
      </c>
      <c r="BJ264" s="118">
        <v>1296</v>
      </c>
      <c r="BK264" s="118">
        <v>1296</v>
      </c>
      <c r="BL264" s="118">
        <v>1296</v>
      </c>
      <c r="BM264" s="118">
        <v>1296</v>
      </c>
      <c r="BN264" s="118">
        <v>1296</v>
      </c>
      <c r="BO264" s="118">
        <v>1296</v>
      </c>
      <c r="BP264" s="118">
        <v>1296</v>
      </c>
      <c r="BQ264" s="118">
        <v>1296</v>
      </c>
      <c r="BR264" s="118">
        <v>1296</v>
      </c>
      <c r="BS264" s="118">
        <v>15552</v>
      </c>
      <c r="BT264" s="21"/>
      <c r="BU264" s="118">
        <v>0</v>
      </c>
      <c r="BV264" s="118">
        <v>1555.2</v>
      </c>
      <c r="BW264" s="118">
        <v>1555.2</v>
      </c>
      <c r="BX264" s="118">
        <v>1555.2</v>
      </c>
      <c r="BY264" s="118">
        <v>1555.2</v>
      </c>
      <c r="BZ264" s="118">
        <v>1555.2</v>
      </c>
      <c r="CA264" s="118">
        <v>1555.2</v>
      </c>
      <c r="CB264" s="118">
        <v>1555.2</v>
      </c>
      <c r="CC264" s="118">
        <v>1555.2</v>
      </c>
      <c r="CD264" s="118">
        <v>1555.2</v>
      </c>
      <c r="CE264" s="118">
        <v>1555.2</v>
      </c>
      <c r="CF264" s="118">
        <v>1555.2</v>
      </c>
      <c r="CG264" s="118">
        <v>18662.400000000001</v>
      </c>
      <c r="CH264" s="21"/>
    </row>
    <row r="265" spans="1:86" ht="12.25" hidden="1" customHeight="1" outlineLevel="1">
      <c r="A265" s="26">
        <v>536</v>
      </c>
      <c r="B265" s="10" t="s">
        <v>347</v>
      </c>
      <c r="C265" s="118">
        <v>0</v>
      </c>
      <c r="D265" s="118">
        <v>0</v>
      </c>
      <c r="E265" s="118">
        <v>0</v>
      </c>
      <c r="F265" s="118">
        <v>0</v>
      </c>
      <c r="G265" s="118">
        <v>0</v>
      </c>
      <c r="H265" s="118">
        <v>0</v>
      </c>
      <c r="I265" s="118">
        <v>0</v>
      </c>
      <c r="J265" s="118">
        <v>0</v>
      </c>
      <c r="K265" s="118">
        <v>0</v>
      </c>
      <c r="L265" s="118">
        <v>0</v>
      </c>
      <c r="M265" s="118">
        <v>0</v>
      </c>
      <c r="N265" s="118">
        <v>0</v>
      </c>
      <c r="O265" s="118">
        <v>0</v>
      </c>
      <c r="P265" s="21"/>
      <c r="Q265" s="118">
        <v>0</v>
      </c>
      <c r="R265" s="118">
        <v>0</v>
      </c>
      <c r="S265" s="118">
        <v>0</v>
      </c>
      <c r="T265" s="118">
        <v>0</v>
      </c>
      <c r="U265" s="118">
        <v>0</v>
      </c>
      <c r="V265" s="118">
        <v>0</v>
      </c>
      <c r="W265" s="118">
        <v>0</v>
      </c>
      <c r="X265" s="118">
        <v>0</v>
      </c>
      <c r="Y265" s="118">
        <v>0</v>
      </c>
      <c r="Z265" s="118">
        <v>0</v>
      </c>
      <c r="AA265" s="118">
        <v>0</v>
      </c>
      <c r="AB265" s="118">
        <v>0</v>
      </c>
      <c r="AC265" s="118">
        <v>0</v>
      </c>
      <c r="AD265" s="21"/>
      <c r="AE265" s="118">
        <v>0</v>
      </c>
      <c r="AF265" s="118">
        <v>0</v>
      </c>
      <c r="AG265" s="118">
        <v>0</v>
      </c>
      <c r="AH265" s="118">
        <v>0</v>
      </c>
      <c r="AI265" s="118">
        <v>0</v>
      </c>
      <c r="AJ265" s="118">
        <v>0</v>
      </c>
      <c r="AK265" s="118">
        <v>0</v>
      </c>
      <c r="AL265" s="118">
        <v>0</v>
      </c>
      <c r="AM265" s="118">
        <v>0</v>
      </c>
      <c r="AN265" s="118">
        <v>0</v>
      </c>
      <c r="AO265" s="118">
        <v>0</v>
      </c>
      <c r="AP265" s="118">
        <v>0</v>
      </c>
      <c r="AQ265" s="118">
        <v>0</v>
      </c>
      <c r="AR265" s="21"/>
      <c r="AS265" s="118">
        <v>0</v>
      </c>
      <c r="AT265" s="118">
        <v>0</v>
      </c>
      <c r="AU265" s="118">
        <v>0</v>
      </c>
      <c r="AV265" s="118">
        <v>0</v>
      </c>
      <c r="AW265" s="118">
        <v>0</v>
      </c>
      <c r="AX265" s="118">
        <v>0</v>
      </c>
      <c r="AY265" s="118">
        <v>0</v>
      </c>
      <c r="AZ265" s="118">
        <v>0</v>
      </c>
      <c r="BA265" s="118">
        <v>0</v>
      </c>
      <c r="BB265" s="118">
        <v>0</v>
      </c>
      <c r="BC265" s="118">
        <v>0</v>
      </c>
      <c r="BD265" s="118">
        <v>0</v>
      </c>
      <c r="BE265" s="118">
        <v>0</v>
      </c>
      <c r="BF265" s="21"/>
      <c r="BG265" s="118">
        <v>0</v>
      </c>
      <c r="BH265" s="118">
        <v>0</v>
      </c>
      <c r="BI265" s="118">
        <v>0</v>
      </c>
      <c r="BJ265" s="118">
        <v>0</v>
      </c>
      <c r="BK265" s="118">
        <v>0</v>
      </c>
      <c r="BL265" s="118">
        <v>0</v>
      </c>
      <c r="BM265" s="118">
        <v>0</v>
      </c>
      <c r="BN265" s="118">
        <v>0</v>
      </c>
      <c r="BO265" s="118">
        <v>0</v>
      </c>
      <c r="BP265" s="118">
        <v>0</v>
      </c>
      <c r="BQ265" s="118">
        <v>0</v>
      </c>
      <c r="BR265" s="118">
        <v>0</v>
      </c>
      <c r="BS265" s="118">
        <v>0</v>
      </c>
      <c r="BT265" s="21"/>
      <c r="BU265" s="118">
        <v>0</v>
      </c>
      <c r="BV265" s="118">
        <v>0</v>
      </c>
      <c r="BW265" s="118">
        <v>0</v>
      </c>
      <c r="BX265" s="118">
        <v>0</v>
      </c>
      <c r="BY265" s="118">
        <v>0</v>
      </c>
      <c r="BZ265" s="118">
        <v>0</v>
      </c>
      <c r="CA265" s="118">
        <v>0</v>
      </c>
      <c r="CB265" s="118">
        <v>0</v>
      </c>
      <c r="CC265" s="118">
        <v>0</v>
      </c>
      <c r="CD265" s="118">
        <v>0</v>
      </c>
      <c r="CE265" s="118">
        <v>0</v>
      </c>
      <c r="CF265" s="118">
        <v>0</v>
      </c>
      <c r="CG265" s="118">
        <v>0</v>
      </c>
      <c r="CH265" s="21"/>
    </row>
    <row r="266" spans="1:86" ht="12.25" hidden="1" customHeight="1" outlineLevel="1">
      <c r="A266" s="26">
        <v>540</v>
      </c>
      <c r="B266" s="10" t="s">
        <v>348</v>
      </c>
      <c r="C266" s="118">
        <v>0</v>
      </c>
      <c r="D266" s="118">
        <v>0</v>
      </c>
      <c r="E266" s="118">
        <v>60</v>
      </c>
      <c r="F266" s="118">
        <v>360.99</v>
      </c>
      <c r="G266" s="118">
        <v>1.99</v>
      </c>
      <c r="H266" s="118">
        <v>357.38</v>
      </c>
      <c r="I266" s="118">
        <v>58.83</v>
      </c>
      <c r="J266" s="118">
        <v>299</v>
      </c>
      <c r="K266" s="118">
        <v>0.20249999999993001</v>
      </c>
      <c r="L266" s="118">
        <v>0.20249999999993001</v>
      </c>
      <c r="M266" s="118">
        <v>0.20249999999993001</v>
      </c>
      <c r="N266" s="118">
        <v>0.20249999999993001</v>
      </c>
      <c r="O266" s="118">
        <v>1139</v>
      </c>
      <c r="P266" s="21"/>
      <c r="Q266" s="118">
        <v>83.3333333333333</v>
      </c>
      <c r="R266" s="118">
        <v>83.3333333333333</v>
      </c>
      <c r="S266" s="118">
        <v>83.3333333333333</v>
      </c>
      <c r="T266" s="118">
        <v>83.3333333333333</v>
      </c>
      <c r="U266" s="118">
        <v>83.3333333333333</v>
      </c>
      <c r="V266" s="118">
        <v>83.3333333333333</v>
      </c>
      <c r="W266" s="118">
        <v>83.3333333333333</v>
      </c>
      <c r="X266" s="118">
        <v>83.3333333333333</v>
      </c>
      <c r="Y266" s="118">
        <v>83.3333333333333</v>
      </c>
      <c r="Z266" s="118">
        <v>83.3333333333333</v>
      </c>
      <c r="AA266" s="118">
        <v>83.3333333333333</v>
      </c>
      <c r="AB266" s="118">
        <v>83.3333333333333</v>
      </c>
      <c r="AC266" s="118">
        <v>1000</v>
      </c>
      <c r="AD266" s="21"/>
      <c r="AE266" s="118">
        <v>83.3333333333333</v>
      </c>
      <c r="AF266" s="118">
        <v>83.3333333333333</v>
      </c>
      <c r="AG266" s="118">
        <v>83.3333333333333</v>
      </c>
      <c r="AH266" s="118">
        <v>83.3333333333333</v>
      </c>
      <c r="AI266" s="118">
        <v>83.3333333333333</v>
      </c>
      <c r="AJ266" s="118">
        <v>83.3333333333333</v>
      </c>
      <c r="AK266" s="118">
        <v>83.3333333333333</v>
      </c>
      <c r="AL266" s="118">
        <v>83.3333333333333</v>
      </c>
      <c r="AM266" s="118">
        <v>83.3333333333333</v>
      </c>
      <c r="AN266" s="118">
        <v>83.3333333333333</v>
      </c>
      <c r="AO266" s="118">
        <v>83.3333333333333</v>
      </c>
      <c r="AP266" s="118">
        <v>83.3333333333333</v>
      </c>
      <c r="AQ266" s="118">
        <v>1000</v>
      </c>
      <c r="AR266" s="21"/>
      <c r="AS266" s="118">
        <v>83.3333333333333</v>
      </c>
      <c r="AT266" s="118">
        <v>83.3333333333333</v>
      </c>
      <c r="AU266" s="118">
        <v>83.3333333333333</v>
      </c>
      <c r="AV266" s="118">
        <v>83.3333333333333</v>
      </c>
      <c r="AW266" s="118">
        <v>83.3333333333333</v>
      </c>
      <c r="AX266" s="118">
        <v>83.3333333333333</v>
      </c>
      <c r="AY266" s="118">
        <v>83.3333333333333</v>
      </c>
      <c r="AZ266" s="118">
        <v>83.3333333333333</v>
      </c>
      <c r="BA266" s="118">
        <v>83.3333333333333</v>
      </c>
      <c r="BB266" s="118">
        <v>83.3333333333333</v>
      </c>
      <c r="BC266" s="118">
        <v>83.3333333333333</v>
      </c>
      <c r="BD266" s="118">
        <v>83.3333333333333</v>
      </c>
      <c r="BE266" s="118">
        <v>1000</v>
      </c>
      <c r="BF266" s="21"/>
      <c r="BG266" s="118">
        <v>83.3333333333333</v>
      </c>
      <c r="BH266" s="118">
        <v>83.3333333333333</v>
      </c>
      <c r="BI266" s="118">
        <v>83.3333333333333</v>
      </c>
      <c r="BJ266" s="118">
        <v>83.3333333333333</v>
      </c>
      <c r="BK266" s="118">
        <v>83.3333333333333</v>
      </c>
      <c r="BL266" s="118">
        <v>83.3333333333333</v>
      </c>
      <c r="BM266" s="118">
        <v>83.3333333333333</v>
      </c>
      <c r="BN266" s="118">
        <v>83.3333333333333</v>
      </c>
      <c r="BO266" s="118">
        <v>83.3333333333333</v>
      </c>
      <c r="BP266" s="118">
        <v>83.3333333333333</v>
      </c>
      <c r="BQ266" s="118">
        <v>83.3333333333333</v>
      </c>
      <c r="BR266" s="118">
        <v>83.3333333333333</v>
      </c>
      <c r="BS266" s="118">
        <v>1000</v>
      </c>
      <c r="BT266" s="21"/>
      <c r="BU266" s="118">
        <v>83.3333333333333</v>
      </c>
      <c r="BV266" s="118">
        <v>83.3333333333333</v>
      </c>
      <c r="BW266" s="118">
        <v>83.3333333333333</v>
      </c>
      <c r="BX266" s="118">
        <v>83.3333333333333</v>
      </c>
      <c r="BY266" s="118">
        <v>83.3333333333333</v>
      </c>
      <c r="BZ266" s="118">
        <v>83.3333333333333</v>
      </c>
      <c r="CA266" s="118">
        <v>83.3333333333333</v>
      </c>
      <c r="CB266" s="118">
        <v>83.3333333333333</v>
      </c>
      <c r="CC266" s="118">
        <v>83.3333333333333</v>
      </c>
      <c r="CD266" s="118">
        <v>83.3333333333333</v>
      </c>
      <c r="CE266" s="118">
        <v>83.3333333333333</v>
      </c>
      <c r="CF266" s="118">
        <v>83.3333333333333</v>
      </c>
      <c r="CG266" s="118">
        <v>1000</v>
      </c>
      <c r="CH266" s="21"/>
    </row>
    <row r="267" spans="1:86" ht="12.25" hidden="1" customHeight="1" outlineLevel="1">
      <c r="A267" s="26">
        <v>550</v>
      </c>
      <c r="B267" s="10" t="s">
        <v>349</v>
      </c>
      <c r="C267" s="118">
        <v>0</v>
      </c>
      <c r="D267" s="118">
        <v>0</v>
      </c>
      <c r="E267" s="118">
        <v>0</v>
      </c>
      <c r="F267" s="118">
        <v>193.49</v>
      </c>
      <c r="G267" s="118">
        <v>21.27</v>
      </c>
      <c r="H267" s="118">
        <v>0</v>
      </c>
      <c r="I267" s="118">
        <v>0</v>
      </c>
      <c r="J267" s="118">
        <v>0</v>
      </c>
      <c r="K267" s="118">
        <v>74.239999999999995</v>
      </c>
      <c r="L267" s="118">
        <v>0</v>
      </c>
      <c r="M267" s="118">
        <v>0</v>
      </c>
      <c r="N267" s="118">
        <v>11</v>
      </c>
      <c r="O267" s="118">
        <v>300</v>
      </c>
      <c r="P267" s="21"/>
      <c r="Q267" s="118">
        <v>0</v>
      </c>
      <c r="R267" s="118">
        <v>0</v>
      </c>
      <c r="S267" s="118">
        <v>0</v>
      </c>
      <c r="T267" s="118">
        <v>0</v>
      </c>
      <c r="U267" s="118">
        <v>0</v>
      </c>
      <c r="V267" s="118">
        <v>0</v>
      </c>
      <c r="W267" s="118">
        <v>0</v>
      </c>
      <c r="X267" s="118">
        <v>0</v>
      </c>
      <c r="Y267" s="118">
        <v>0</v>
      </c>
      <c r="Z267" s="118">
        <v>0</v>
      </c>
      <c r="AA267" s="118">
        <v>0</v>
      </c>
      <c r="AB267" s="118">
        <v>0</v>
      </c>
      <c r="AC267" s="118">
        <v>0</v>
      </c>
      <c r="AD267" s="21"/>
      <c r="AE267" s="118">
        <v>0</v>
      </c>
      <c r="AF267" s="118">
        <v>0</v>
      </c>
      <c r="AG267" s="118">
        <v>0</v>
      </c>
      <c r="AH267" s="118">
        <v>0</v>
      </c>
      <c r="AI267" s="118">
        <v>0</v>
      </c>
      <c r="AJ267" s="118">
        <v>0</v>
      </c>
      <c r="AK267" s="118">
        <v>0</v>
      </c>
      <c r="AL267" s="118">
        <v>0</v>
      </c>
      <c r="AM267" s="118">
        <v>0</v>
      </c>
      <c r="AN267" s="118">
        <v>0</v>
      </c>
      <c r="AO267" s="118">
        <v>0</v>
      </c>
      <c r="AP267" s="118">
        <v>0</v>
      </c>
      <c r="AQ267" s="118">
        <v>0</v>
      </c>
      <c r="AR267" s="21"/>
      <c r="AS267" s="118">
        <v>0</v>
      </c>
      <c r="AT267" s="118">
        <v>0</v>
      </c>
      <c r="AU267" s="118">
        <v>0</v>
      </c>
      <c r="AV267" s="118">
        <v>0</v>
      </c>
      <c r="AW267" s="118">
        <v>0</v>
      </c>
      <c r="AX267" s="118">
        <v>0</v>
      </c>
      <c r="AY267" s="118">
        <v>0</v>
      </c>
      <c r="AZ267" s="118">
        <v>0</v>
      </c>
      <c r="BA267" s="118">
        <v>0</v>
      </c>
      <c r="BB267" s="118">
        <v>0</v>
      </c>
      <c r="BC267" s="118">
        <v>0</v>
      </c>
      <c r="BD267" s="118">
        <v>0</v>
      </c>
      <c r="BE267" s="118">
        <v>0</v>
      </c>
      <c r="BF267" s="21"/>
      <c r="BG267" s="118">
        <v>0</v>
      </c>
      <c r="BH267" s="118">
        <v>0</v>
      </c>
      <c r="BI267" s="118">
        <v>0</v>
      </c>
      <c r="BJ267" s="118">
        <v>0</v>
      </c>
      <c r="BK267" s="118">
        <v>0</v>
      </c>
      <c r="BL267" s="118">
        <v>0</v>
      </c>
      <c r="BM267" s="118">
        <v>0</v>
      </c>
      <c r="BN267" s="118">
        <v>0</v>
      </c>
      <c r="BO267" s="118">
        <v>0</v>
      </c>
      <c r="BP267" s="118">
        <v>0</v>
      </c>
      <c r="BQ267" s="118">
        <v>0</v>
      </c>
      <c r="BR267" s="118">
        <v>0</v>
      </c>
      <c r="BS267" s="118">
        <v>0</v>
      </c>
      <c r="BT267" s="21"/>
      <c r="BU267" s="118">
        <v>0</v>
      </c>
      <c r="BV267" s="118">
        <v>0</v>
      </c>
      <c r="BW267" s="118">
        <v>0</v>
      </c>
      <c r="BX267" s="118">
        <v>0</v>
      </c>
      <c r="BY267" s="118">
        <v>0</v>
      </c>
      <c r="BZ267" s="118">
        <v>0</v>
      </c>
      <c r="CA267" s="118">
        <v>0</v>
      </c>
      <c r="CB267" s="118">
        <v>0</v>
      </c>
      <c r="CC267" s="118">
        <v>0</v>
      </c>
      <c r="CD267" s="118">
        <v>0</v>
      </c>
      <c r="CE267" s="118">
        <v>0</v>
      </c>
      <c r="CF267" s="118">
        <v>0</v>
      </c>
      <c r="CG267" s="118">
        <v>0</v>
      </c>
      <c r="CH267" s="21"/>
    </row>
    <row r="268" spans="1:86" ht="12.25" hidden="1" customHeight="1" outlineLevel="1">
      <c r="A268" s="26">
        <v>570</v>
      </c>
      <c r="B268" s="10" t="s">
        <v>350</v>
      </c>
      <c r="C268" s="118">
        <v>0</v>
      </c>
      <c r="D268" s="118">
        <v>0</v>
      </c>
      <c r="E268" s="118">
        <v>0</v>
      </c>
      <c r="F268" s="118">
        <v>0</v>
      </c>
      <c r="G268" s="118">
        <v>0</v>
      </c>
      <c r="H268" s="118">
        <v>0</v>
      </c>
      <c r="I268" s="118">
        <v>0</v>
      </c>
      <c r="J268" s="118">
        <v>0</v>
      </c>
      <c r="K268" s="118">
        <v>0</v>
      </c>
      <c r="L268" s="118">
        <v>0</v>
      </c>
      <c r="M268" s="118">
        <v>0</v>
      </c>
      <c r="N268" s="118">
        <v>0</v>
      </c>
      <c r="O268" s="118">
        <v>0</v>
      </c>
      <c r="P268" s="21"/>
      <c r="Q268" s="118">
        <v>0</v>
      </c>
      <c r="R268" s="118">
        <v>0</v>
      </c>
      <c r="S268" s="118">
        <v>0</v>
      </c>
      <c r="T268" s="118">
        <v>0</v>
      </c>
      <c r="U268" s="118">
        <v>400</v>
      </c>
      <c r="V268" s="118">
        <v>400</v>
      </c>
      <c r="W268" s="118">
        <v>400</v>
      </c>
      <c r="X268" s="118">
        <v>400</v>
      </c>
      <c r="Y268" s="118">
        <v>400</v>
      </c>
      <c r="Z268" s="118">
        <v>400</v>
      </c>
      <c r="AA268" s="118">
        <v>400</v>
      </c>
      <c r="AB268" s="118">
        <v>400</v>
      </c>
      <c r="AC268" s="118">
        <v>4000</v>
      </c>
      <c r="AD268" s="21"/>
      <c r="AE268" s="118">
        <v>0</v>
      </c>
      <c r="AF268" s="118">
        <v>0</v>
      </c>
      <c r="AG268" s="118">
        <v>0</v>
      </c>
      <c r="AH268" s="118">
        <v>0</v>
      </c>
      <c r="AI268" s="118">
        <v>625</v>
      </c>
      <c r="AJ268" s="118">
        <v>625</v>
      </c>
      <c r="AK268" s="118">
        <v>625</v>
      </c>
      <c r="AL268" s="118">
        <v>625</v>
      </c>
      <c r="AM268" s="118">
        <v>625</v>
      </c>
      <c r="AN268" s="118">
        <v>625</v>
      </c>
      <c r="AO268" s="118">
        <v>625</v>
      </c>
      <c r="AP268" s="118">
        <v>625</v>
      </c>
      <c r="AQ268" s="118">
        <v>6250</v>
      </c>
      <c r="AR268" s="21"/>
      <c r="AS268" s="118">
        <v>0</v>
      </c>
      <c r="AT268" s="118">
        <v>0</v>
      </c>
      <c r="AU268" s="118">
        <v>0</v>
      </c>
      <c r="AV268" s="118">
        <v>0</v>
      </c>
      <c r="AW268" s="118">
        <v>812.5</v>
      </c>
      <c r="AX268" s="118">
        <v>812.5</v>
      </c>
      <c r="AY268" s="118">
        <v>812.5</v>
      </c>
      <c r="AZ268" s="118">
        <v>812.5</v>
      </c>
      <c r="BA268" s="118">
        <v>812.5</v>
      </c>
      <c r="BB268" s="118">
        <v>812.5</v>
      </c>
      <c r="BC268" s="118">
        <v>812.5</v>
      </c>
      <c r="BD268" s="118">
        <v>812.5</v>
      </c>
      <c r="BE268" s="118">
        <v>8125</v>
      </c>
      <c r="BF268" s="21"/>
      <c r="BG268" s="118">
        <v>0</v>
      </c>
      <c r="BH268" s="118">
        <v>0</v>
      </c>
      <c r="BI268" s="118">
        <v>0</v>
      </c>
      <c r="BJ268" s="118">
        <v>0</v>
      </c>
      <c r="BK268" s="118">
        <v>1062.5</v>
      </c>
      <c r="BL268" s="118">
        <v>1062.5</v>
      </c>
      <c r="BM268" s="118">
        <v>1062.5</v>
      </c>
      <c r="BN268" s="118">
        <v>1062.5</v>
      </c>
      <c r="BO268" s="118">
        <v>1062.5</v>
      </c>
      <c r="BP268" s="118">
        <v>1062.5</v>
      </c>
      <c r="BQ268" s="118">
        <v>1062.5</v>
      </c>
      <c r="BR268" s="118">
        <v>1062.5</v>
      </c>
      <c r="BS268" s="118">
        <v>10625</v>
      </c>
      <c r="BT268" s="21"/>
      <c r="BU268" s="118">
        <v>0</v>
      </c>
      <c r="BV268" s="118">
        <v>0</v>
      </c>
      <c r="BW268" s="118">
        <v>0</v>
      </c>
      <c r="BX268" s="118">
        <v>0</v>
      </c>
      <c r="BY268" s="118">
        <v>1250</v>
      </c>
      <c r="BZ268" s="118">
        <v>1250</v>
      </c>
      <c r="CA268" s="118">
        <v>1250</v>
      </c>
      <c r="CB268" s="118">
        <v>1250</v>
      </c>
      <c r="CC268" s="118">
        <v>1250</v>
      </c>
      <c r="CD268" s="118">
        <v>1250</v>
      </c>
      <c r="CE268" s="118">
        <v>1250</v>
      </c>
      <c r="CF268" s="118">
        <v>1250</v>
      </c>
      <c r="CG268" s="118">
        <v>12500</v>
      </c>
      <c r="CH268" s="21"/>
    </row>
    <row r="269" spans="1:86" ht="12.25" hidden="1" customHeight="1" outlineLevel="1">
      <c r="A269" s="26">
        <v>580</v>
      </c>
      <c r="B269" s="10" t="s">
        <v>351</v>
      </c>
      <c r="C269" s="118">
        <v>0</v>
      </c>
      <c r="D269" s="118">
        <v>0</v>
      </c>
      <c r="E269" s="118">
        <v>0</v>
      </c>
      <c r="F269" s="118">
        <v>0</v>
      </c>
      <c r="G269" s="118">
        <v>0</v>
      </c>
      <c r="H269" s="118">
        <v>0</v>
      </c>
      <c r="I269" s="118">
        <v>0</v>
      </c>
      <c r="J269" s="118">
        <v>0</v>
      </c>
      <c r="K269" s="118">
        <v>0</v>
      </c>
      <c r="L269" s="118">
        <v>0</v>
      </c>
      <c r="M269" s="118">
        <v>0</v>
      </c>
      <c r="N269" s="118">
        <v>0</v>
      </c>
      <c r="O269" s="118">
        <v>0</v>
      </c>
      <c r="P269" s="21"/>
      <c r="Q269" s="118">
        <v>0</v>
      </c>
      <c r="R269" s="118">
        <v>0</v>
      </c>
      <c r="S269" s="118">
        <v>0</v>
      </c>
      <c r="T269" s="118">
        <v>0</v>
      </c>
      <c r="U269" s="118">
        <v>0</v>
      </c>
      <c r="V269" s="118">
        <v>0</v>
      </c>
      <c r="W269" s="118">
        <v>0</v>
      </c>
      <c r="X269" s="118">
        <v>0</v>
      </c>
      <c r="Y269" s="118">
        <v>0</v>
      </c>
      <c r="Z269" s="118">
        <v>0</v>
      </c>
      <c r="AA269" s="118">
        <v>0</v>
      </c>
      <c r="AB269" s="118">
        <v>0</v>
      </c>
      <c r="AC269" s="118">
        <v>0</v>
      </c>
      <c r="AD269" s="21"/>
      <c r="AE269" s="118">
        <v>0</v>
      </c>
      <c r="AF269" s="118">
        <v>0</v>
      </c>
      <c r="AG269" s="118">
        <v>0</v>
      </c>
      <c r="AH269" s="118">
        <v>0</v>
      </c>
      <c r="AI269" s="118">
        <v>0</v>
      </c>
      <c r="AJ269" s="118">
        <v>0</v>
      </c>
      <c r="AK269" s="118">
        <v>0</v>
      </c>
      <c r="AL269" s="118">
        <v>0</v>
      </c>
      <c r="AM269" s="118">
        <v>0</v>
      </c>
      <c r="AN269" s="118">
        <v>0</v>
      </c>
      <c r="AO269" s="118">
        <v>0</v>
      </c>
      <c r="AP269" s="118">
        <v>0</v>
      </c>
      <c r="AQ269" s="118">
        <v>0</v>
      </c>
      <c r="AR269" s="21"/>
      <c r="AS269" s="118">
        <v>0</v>
      </c>
      <c r="AT269" s="118">
        <v>0</v>
      </c>
      <c r="AU269" s="118">
        <v>0</v>
      </c>
      <c r="AV269" s="118">
        <v>0</v>
      </c>
      <c r="AW269" s="118">
        <v>0</v>
      </c>
      <c r="AX269" s="118">
        <v>0</v>
      </c>
      <c r="AY269" s="118">
        <v>0</v>
      </c>
      <c r="AZ269" s="118">
        <v>0</v>
      </c>
      <c r="BA269" s="118">
        <v>0</v>
      </c>
      <c r="BB269" s="118">
        <v>0</v>
      </c>
      <c r="BC269" s="118">
        <v>0</v>
      </c>
      <c r="BD269" s="118">
        <v>0</v>
      </c>
      <c r="BE269" s="118">
        <v>0</v>
      </c>
      <c r="BF269" s="21"/>
      <c r="BG269" s="118">
        <v>0</v>
      </c>
      <c r="BH269" s="118">
        <v>0</v>
      </c>
      <c r="BI269" s="118">
        <v>0</v>
      </c>
      <c r="BJ269" s="118">
        <v>0</v>
      </c>
      <c r="BK269" s="118">
        <v>0</v>
      </c>
      <c r="BL269" s="118">
        <v>0</v>
      </c>
      <c r="BM269" s="118">
        <v>0</v>
      </c>
      <c r="BN269" s="118">
        <v>0</v>
      </c>
      <c r="BO269" s="118">
        <v>0</v>
      </c>
      <c r="BP269" s="118">
        <v>0</v>
      </c>
      <c r="BQ269" s="118">
        <v>0</v>
      </c>
      <c r="BR269" s="118">
        <v>0</v>
      </c>
      <c r="BS269" s="118">
        <v>0</v>
      </c>
      <c r="BT269" s="21"/>
      <c r="BU269" s="118">
        <v>0</v>
      </c>
      <c r="BV269" s="118">
        <v>0</v>
      </c>
      <c r="BW269" s="118">
        <v>0</v>
      </c>
      <c r="BX269" s="118">
        <v>0</v>
      </c>
      <c r="BY269" s="118">
        <v>0</v>
      </c>
      <c r="BZ269" s="118">
        <v>0</v>
      </c>
      <c r="CA269" s="118">
        <v>0</v>
      </c>
      <c r="CB269" s="118">
        <v>0</v>
      </c>
      <c r="CC269" s="118">
        <v>0</v>
      </c>
      <c r="CD269" s="118">
        <v>0</v>
      </c>
      <c r="CE269" s="118">
        <v>0</v>
      </c>
      <c r="CF269" s="118">
        <v>0</v>
      </c>
      <c r="CG269" s="118">
        <v>0</v>
      </c>
      <c r="CH269" s="21"/>
    </row>
    <row r="270" spans="1:86" ht="12.25" hidden="1" customHeight="1" outlineLevel="1">
      <c r="A270" s="26">
        <v>581</v>
      </c>
      <c r="B270" s="10" t="s">
        <v>352</v>
      </c>
      <c r="C270" s="118">
        <v>0</v>
      </c>
      <c r="D270" s="118">
        <v>0</v>
      </c>
      <c r="E270" s="118">
        <v>0</v>
      </c>
      <c r="F270" s="118">
        <v>0</v>
      </c>
      <c r="G270" s="118">
        <v>0</v>
      </c>
      <c r="H270" s="118">
        <v>0</v>
      </c>
      <c r="I270" s="118">
        <v>0</v>
      </c>
      <c r="J270" s="118">
        <v>0</v>
      </c>
      <c r="K270" s="118">
        <v>0</v>
      </c>
      <c r="L270" s="118">
        <v>0</v>
      </c>
      <c r="M270" s="118">
        <v>0</v>
      </c>
      <c r="N270" s="118">
        <v>0</v>
      </c>
      <c r="O270" s="118">
        <v>0</v>
      </c>
      <c r="P270" s="21"/>
      <c r="Q270" s="118">
        <v>0</v>
      </c>
      <c r="R270" s="118">
        <v>0</v>
      </c>
      <c r="S270" s="118">
        <v>0</v>
      </c>
      <c r="T270" s="118">
        <v>0</v>
      </c>
      <c r="U270" s="118">
        <v>0</v>
      </c>
      <c r="V270" s="118">
        <v>0</v>
      </c>
      <c r="W270" s="118">
        <v>0</v>
      </c>
      <c r="X270" s="118">
        <v>0</v>
      </c>
      <c r="Y270" s="118">
        <v>0</v>
      </c>
      <c r="Z270" s="118">
        <v>0</v>
      </c>
      <c r="AA270" s="118">
        <v>0</v>
      </c>
      <c r="AB270" s="118">
        <v>0</v>
      </c>
      <c r="AC270" s="118">
        <v>0</v>
      </c>
      <c r="AD270" s="21"/>
      <c r="AE270" s="118">
        <v>0</v>
      </c>
      <c r="AF270" s="118">
        <v>0</v>
      </c>
      <c r="AG270" s="118">
        <v>0</v>
      </c>
      <c r="AH270" s="118">
        <v>0</v>
      </c>
      <c r="AI270" s="118">
        <v>0</v>
      </c>
      <c r="AJ270" s="118">
        <v>0</v>
      </c>
      <c r="AK270" s="118">
        <v>0</v>
      </c>
      <c r="AL270" s="118">
        <v>0</v>
      </c>
      <c r="AM270" s="118">
        <v>0</v>
      </c>
      <c r="AN270" s="118">
        <v>0</v>
      </c>
      <c r="AO270" s="118">
        <v>0</v>
      </c>
      <c r="AP270" s="118">
        <v>0</v>
      </c>
      <c r="AQ270" s="118">
        <v>0</v>
      </c>
      <c r="AR270" s="21"/>
      <c r="AS270" s="118">
        <v>0</v>
      </c>
      <c r="AT270" s="118">
        <v>0</v>
      </c>
      <c r="AU270" s="118">
        <v>0</v>
      </c>
      <c r="AV270" s="118">
        <v>0</v>
      </c>
      <c r="AW270" s="118">
        <v>0</v>
      </c>
      <c r="AX270" s="118">
        <v>0</v>
      </c>
      <c r="AY270" s="118">
        <v>0</v>
      </c>
      <c r="AZ270" s="118">
        <v>0</v>
      </c>
      <c r="BA270" s="118">
        <v>0</v>
      </c>
      <c r="BB270" s="118">
        <v>0</v>
      </c>
      <c r="BC270" s="118">
        <v>0</v>
      </c>
      <c r="BD270" s="118">
        <v>0</v>
      </c>
      <c r="BE270" s="118">
        <v>0</v>
      </c>
      <c r="BF270" s="21"/>
      <c r="BG270" s="118">
        <v>0</v>
      </c>
      <c r="BH270" s="118">
        <v>0</v>
      </c>
      <c r="BI270" s="118">
        <v>0</v>
      </c>
      <c r="BJ270" s="118">
        <v>0</v>
      </c>
      <c r="BK270" s="118">
        <v>0</v>
      </c>
      <c r="BL270" s="118">
        <v>0</v>
      </c>
      <c r="BM270" s="118">
        <v>0</v>
      </c>
      <c r="BN270" s="118">
        <v>0</v>
      </c>
      <c r="BO270" s="118">
        <v>0</v>
      </c>
      <c r="BP270" s="118">
        <v>0</v>
      </c>
      <c r="BQ270" s="118">
        <v>0</v>
      </c>
      <c r="BR270" s="118">
        <v>0</v>
      </c>
      <c r="BS270" s="118">
        <v>0</v>
      </c>
      <c r="BT270" s="21"/>
      <c r="BU270" s="118">
        <v>0</v>
      </c>
      <c r="BV270" s="118">
        <v>0</v>
      </c>
      <c r="BW270" s="118">
        <v>0</v>
      </c>
      <c r="BX270" s="118">
        <v>0</v>
      </c>
      <c r="BY270" s="118">
        <v>0</v>
      </c>
      <c r="BZ270" s="118">
        <v>0</v>
      </c>
      <c r="CA270" s="118">
        <v>0</v>
      </c>
      <c r="CB270" s="118">
        <v>0</v>
      </c>
      <c r="CC270" s="118">
        <v>0</v>
      </c>
      <c r="CD270" s="118">
        <v>0</v>
      </c>
      <c r="CE270" s="118">
        <v>0</v>
      </c>
      <c r="CF270" s="118">
        <v>0</v>
      </c>
      <c r="CG270" s="118">
        <v>0</v>
      </c>
      <c r="CH270" s="21"/>
    </row>
    <row r="271" spans="1:86" ht="12.25" hidden="1" customHeight="1" outlineLevel="1">
      <c r="A271" s="26">
        <v>582</v>
      </c>
      <c r="B271" s="10" t="s">
        <v>353</v>
      </c>
      <c r="C271" s="118">
        <v>0</v>
      </c>
      <c r="D271" s="118">
        <v>0</v>
      </c>
      <c r="E271" s="118">
        <v>0</v>
      </c>
      <c r="F271" s="118">
        <v>0</v>
      </c>
      <c r="G271" s="118">
        <v>0</v>
      </c>
      <c r="H271" s="118">
        <v>0</v>
      </c>
      <c r="I271" s="118">
        <v>0</v>
      </c>
      <c r="J271" s="118">
        <v>0</v>
      </c>
      <c r="K271" s="118">
        <v>0</v>
      </c>
      <c r="L271" s="118">
        <v>0</v>
      </c>
      <c r="M271" s="118">
        <v>0</v>
      </c>
      <c r="N271" s="118">
        <v>0</v>
      </c>
      <c r="O271" s="118">
        <v>0</v>
      </c>
      <c r="P271" s="21"/>
      <c r="Q271" s="118">
        <v>0</v>
      </c>
      <c r="R271" s="118">
        <v>0</v>
      </c>
      <c r="S271" s="118">
        <v>0</v>
      </c>
      <c r="T271" s="118">
        <v>0</v>
      </c>
      <c r="U271" s="118">
        <v>0</v>
      </c>
      <c r="V271" s="118">
        <v>0</v>
      </c>
      <c r="W271" s="118">
        <v>0</v>
      </c>
      <c r="X271" s="118">
        <v>0</v>
      </c>
      <c r="Y271" s="118">
        <v>0</v>
      </c>
      <c r="Z271" s="118">
        <v>0</v>
      </c>
      <c r="AA271" s="118">
        <v>0</v>
      </c>
      <c r="AB271" s="118">
        <v>0</v>
      </c>
      <c r="AC271" s="118">
        <v>0</v>
      </c>
      <c r="AD271" s="21"/>
      <c r="AE271" s="118">
        <v>0</v>
      </c>
      <c r="AF271" s="118">
        <v>0</v>
      </c>
      <c r="AG271" s="118">
        <v>0</v>
      </c>
      <c r="AH271" s="118">
        <v>0</v>
      </c>
      <c r="AI271" s="118">
        <v>0</v>
      </c>
      <c r="AJ271" s="118">
        <v>0</v>
      </c>
      <c r="AK271" s="118">
        <v>0</v>
      </c>
      <c r="AL271" s="118">
        <v>0</v>
      </c>
      <c r="AM271" s="118">
        <v>0</v>
      </c>
      <c r="AN271" s="118">
        <v>0</v>
      </c>
      <c r="AO271" s="118">
        <v>0</v>
      </c>
      <c r="AP271" s="118">
        <v>0</v>
      </c>
      <c r="AQ271" s="118">
        <v>0</v>
      </c>
      <c r="AR271" s="21"/>
      <c r="AS271" s="118">
        <v>0</v>
      </c>
      <c r="AT271" s="118">
        <v>0</v>
      </c>
      <c r="AU271" s="118">
        <v>0</v>
      </c>
      <c r="AV271" s="118">
        <v>0</v>
      </c>
      <c r="AW271" s="118">
        <v>0</v>
      </c>
      <c r="AX271" s="118">
        <v>0</v>
      </c>
      <c r="AY271" s="118">
        <v>0</v>
      </c>
      <c r="AZ271" s="118">
        <v>0</v>
      </c>
      <c r="BA271" s="118">
        <v>0</v>
      </c>
      <c r="BB271" s="118">
        <v>0</v>
      </c>
      <c r="BC271" s="118">
        <v>0</v>
      </c>
      <c r="BD271" s="118">
        <v>0</v>
      </c>
      <c r="BE271" s="118">
        <v>0</v>
      </c>
      <c r="BF271" s="21"/>
      <c r="BG271" s="118">
        <v>0</v>
      </c>
      <c r="BH271" s="118">
        <v>0</v>
      </c>
      <c r="BI271" s="118">
        <v>0</v>
      </c>
      <c r="BJ271" s="118">
        <v>0</v>
      </c>
      <c r="BK271" s="118">
        <v>0</v>
      </c>
      <c r="BL271" s="118">
        <v>0</v>
      </c>
      <c r="BM271" s="118">
        <v>0</v>
      </c>
      <c r="BN271" s="118">
        <v>0</v>
      </c>
      <c r="BO271" s="118">
        <v>0</v>
      </c>
      <c r="BP271" s="118">
        <v>0</v>
      </c>
      <c r="BQ271" s="118">
        <v>0</v>
      </c>
      <c r="BR271" s="118">
        <v>0</v>
      </c>
      <c r="BS271" s="118">
        <v>0</v>
      </c>
      <c r="BT271" s="21"/>
      <c r="BU271" s="118">
        <v>0</v>
      </c>
      <c r="BV271" s="118">
        <v>0</v>
      </c>
      <c r="BW271" s="118">
        <v>0</v>
      </c>
      <c r="BX271" s="118">
        <v>0</v>
      </c>
      <c r="BY271" s="118">
        <v>0</v>
      </c>
      <c r="BZ271" s="118">
        <v>0</v>
      </c>
      <c r="CA271" s="118">
        <v>0</v>
      </c>
      <c r="CB271" s="118">
        <v>0</v>
      </c>
      <c r="CC271" s="118">
        <v>0</v>
      </c>
      <c r="CD271" s="118">
        <v>0</v>
      </c>
      <c r="CE271" s="118">
        <v>0</v>
      </c>
      <c r="CF271" s="118">
        <v>0</v>
      </c>
      <c r="CG271" s="118">
        <v>0</v>
      </c>
      <c r="CH271" s="21"/>
    </row>
    <row r="272" spans="1:86" ht="12.25" hidden="1" customHeight="1" outlineLevel="1">
      <c r="A272" s="26">
        <v>583</v>
      </c>
      <c r="B272" s="10" t="s">
        <v>354</v>
      </c>
      <c r="C272" s="118">
        <v>0</v>
      </c>
      <c r="D272" s="118">
        <v>0</v>
      </c>
      <c r="E272" s="118">
        <v>0</v>
      </c>
      <c r="F272" s="118">
        <v>0</v>
      </c>
      <c r="G272" s="118">
        <v>0</v>
      </c>
      <c r="H272" s="118">
        <v>0</v>
      </c>
      <c r="I272" s="118">
        <v>0</v>
      </c>
      <c r="J272" s="118">
        <v>0</v>
      </c>
      <c r="K272" s="118">
        <v>0</v>
      </c>
      <c r="L272" s="118">
        <v>0</v>
      </c>
      <c r="M272" s="118">
        <v>0</v>
      </c>
      <c r="N272" s="118">
        <v>0</v>
      </c>
      <c r="O272" s="118">
        <v>0</v>
      </c>
      <c r="P272" s="21"/>
      <c r="Q272" s="118">
        <v>0</v>
      </c>
      <c r="R272" s="118">
        <v>0</v>
      </c>
      <c r="S272" s="118">
        <v>0</v>
      </c>
      <c r="T272" s="118">
        <v>0</v>
      </c>
      <c r="U272" s="118">
        <v>0</v>
      </c>
      <c r="V272" s="118">
        <v>0</v>
      </c>
      <c r="W272" s="118">
        <v>0</v>
      </c>
      <c r="X272" s="118">
        <v>0</v>
      </c>
      <c r="Y272" s="118">
        <v>0</v>
      </c>
      <c r="Z272" s="118">
        <v>0</v>
      </c>
      <c r="AA272" s="118">
        <v>0</v>
      </c>
      <c r="AB272" s="118">
        <v>0</v>
      </c>
      <c r="AC272" s="118">
        <v>0</v>
      </c>
      <c r="AD272" s="21"/>
      <c r="AE272" s="118">
        <v>0</v>
      </c>
      <c r="AF272" s="118">
        <v>0</v>
      </c>
      <c r="AG272" s="118">
        <v>0</v>
      </c>
      <c r="AH272" s="118">
        <v>0</v>
      </c>
      <c r="AI272" s="118">
        <v>0</v>
      </c>
      <c r="AJ272" s="118">
        <v>0</v>
      </c>
      <c r="AK272" s="118">
        <v>0</v>
      </c>
      <c r="AL272" s="118">
        <v>0</v>
      </c>
      <c r="AM272" s="118">
        <v>0</v>
      </c>
      <c r="AN272" s="118">
        <v>0</v>
      </c>
      <c r="AO272" s="118">
        <v>0</v>
      </c>
      <c r="AP272" s="118">
        <v>0</v>
      </c>
      <c r="AQ272" s="118">
        <v>0</v>
      </c>
      <c r="AR272" s="21"/>
      <c r="AS272" s="118">
        <v>0</v>
      </c>
      <c r="AT272" s="118">
        <v>0</v>
      </c>
      <c r="AU272" s="118">
        <v>0</v>
      </c>
      <c r="AV272" s="118">
        <v>0</v>
      </c>
      <c r="AW272" s="118">
        <v>0</v>
      </c>
      <c r="AX272" s="118">
        <v>0</v>
      </c>
      <c r="AY272" s="118">
        <v>0</v>
      </c>
      <c r="AZ272" s="118">
        <v>0</v>
      </c>
      <c r="BA272" s="118">
        <v>0</v>
      </c>
      <c r="BB272" s="118">
        <v>0</v>
      </c>
      <c r="BC272" s="118">
        <v>0</v>
      </c>
      <c r="BD272" s="118">
        <v>0</v>
      </c>
      <c r="BE272" s="118">
        <v>0</v>
      </c>
      <c r="BF272" s="21"/>
      <c r="BG272" s="118">
        <v>0</v>
      </c>
      <c r="BH272" s="118">
        <v>0</v>
      </c>
      <c r="BI272" s="118">
        <v>0</v>
      </c>
      <c r="BJ272" s="118">
        <v>0</v>
      </c>
      <c r="BK272" s="118">
        <v>0</v>
      </c>
      <c r="BL272" s="118">
        <v>0</v>
      </c>
      <c r="BM272" s="118">
        <v>0</v>
      </c>
      <c r="BN272" s="118">
        <v>0</v>
      </c>
      <c r="BO272" s="118">
        <v>0</v>
      </c>
      <c r="BP272" s="118">
        <v>0</v>
      </c>
      <c r="BQ272" s="118">
        <v>0</v>
      </c>
      <c r="BR272" s="118">
        <v>0</v>
      </c>
      <c r="BS272" s="118">
        <v>0</v>
      </c>
      <c r="BT272" s="21"/>
      <c r="BU272" s="118">
        <v>0</v>
      </c>
      <c r="BV272" s="118">
        <v>0</v>
      </c>
      <c r="BW272" s="118">
        <v>0</v>
      </c>
      <c r="BX272" s="118">
        <v>0</v>
      </c>
      <c r="BY272" s="118">
        <v>0</v>
      </c>
      <c r="BZ272" s="118">
        <v>0</v>
      </c>
      <c r="CA272" s="118">
        <v>0</v>
      </c>
      <c r="CB272" s="118">
        <v>0</v>
      </c>
      <c r="CC272" s="118">
        <v>0</v>
      </c>
      <c r="CD272" s="118">
        <v>0</v>
      </c>
      <c r="CE272" s="118">
        <v>0</v>
      </c>
      <c r="CF272" s="118">
        <v>0</v>
      </c>
      <c r="CG272" s="118">
        <v>0</v>
      </c>
      <c r="CH272" s="21"/>
    </row>
    <row r="273" spans="1:86" ht="12.25" hidden="1" customHeight="1" outlineLevel="1">
      <c r="A273" s="26">
        <v>584</v>
      </c>
      <c r="B273" s="10" t="s">
        <v>355</v>
      </c>
      <c r="C273" s="118">
        <v>0</v>
      </c>
      <c r="D273" s="118">
        <v>0</v>
      </c>
      <c r="E273" s="118">
        <v>0</v>
      </c>
      <c r="F273" s="118">
        <v>0</v>
      </c>
      <c r="G273" s="118">
        <v>0</v>
      </c>
      <c r="H273" s="118">
        <v>0</v>
      </c>
      <c r="I273" s="118">
        <v>0</v>
      </c>
      <c r="J273" s="118">
        <v>0</v>
      </c>
      <c r="K273" s="118">
        <v>0</v>
      </c>
      <c r="L273" s="118">
        <v>0</v>
      </c>
      <c r="M273" s="118">
        <v>0</v>
      </c>
      <c r="N273" s="118">
        <v>0</v>
      </c>
      <c r="O273" s="118">
        <v>0</v>
      </c>
      <c r="P273" s="21"/>
      <c r="Q273" s="118">
        <v>0</v>
      </c>
      <c r="R273" s="118">
        <v>0</v>
      </c>
      <c r="S273" s="118">
        <v>0</v>
      </c>
      <c r="T273" s="118">
        <v>0</v>
      </c>
      <c r="U273" s="118">
        <v>0</v>
      </c>
      <c r="V273" s="118">
        <v>0</v>
      </c>
      <c r="W273" s="118">
        <v>0</v>
      </c>
      <c r="X273" s="118">
        <v>0</v>
      </c>
      <c r="Y273" s="118">
        <v>0</v>
      </c>
      <c r="Z273" s="118">
        <v>0</v>
      </c>
      <c r="AA273" s="118">
        <v>0</v>
      </c>
      <c r="AB273" s="118">
        <v>0</v>
      </c>
      <c r="AC273" s="118">
        <v>0</v>
      </c>
      <c r="AD273" s="21"/>
      <c r="AE273" s="118">
        <v>0</v>
      </c>
      <c r="AF273" s="118">
        <v>0</v>
      </c>
      <c r="AG273" s="118">
        <v>0</v>
      </c>
      <c r="AH273" s="118">
        <v>0</v>
      </c>
      <c r="AI273" s="118">
        <v>0</v>
      </c>
      <c r="AJ273" s="118">
        <v>0</v>
      </c>
      <c r="AK273" s="118">
        <v>0</v>
      </c>
      <c r="AL273" s="118">
        <v>0</v>
      </c>
      <c r="AM273" s="118">
        <v>0</v>
      </c>
      <c r="AN273" s="118">
        <v>0</v>
      </c>
      <c r="AO273" s="118">
        <v>0</v>
      </c>
      <c r="AP273" s="118">
        <v>0</v>
      </c>
      <c r="AQ273" s="118">
        <v>0</v>
      </c>
      <c r="AR273" s="21"/>
      <c r="AS273" s="118">
        <v>0</v>
      </c>
      <c r="AT273" s="118">
        <v>0</v>
      </c>
      <c r="AU273" s="118">
        <v>0</v>
      </c>
      <c r="AV273" s="118">
        <v>0</v>
      </c>
      <c r="AW273" s="118">
        <v>0</v>
      </c>
      <c r="AX273" s="118">
        <v>0</v>
      </c>
      <c r="AY273" s="118">
        <v>0</v>
      </c>
      <c r="AZ273" s="118">
        <v>0</v>
      </c>
      <c r="BA273" s="118">
        <v>0</v>
      </c>
      <c r="BB273" s="118">
        <v>0</v>
      </c>
      <c r="BC273" s="118">
        <v>0</v>
      </c>
      <c r="BD273" s="118">
        <v>0</v>
      </c>
      <c r="BE273" s="118">
        <v>0</v>
      </c>
      <c r="BF273" s="21"/>
      <c r="BG273" s="118">
        <v>0</v>
      </c>
      <c r="BH273" s="118">
        <v>0</v>
      </c>
      <c r="BI273" s="118">
        <v>0</v>
      </c>
      <c r="BJ273" s="118">
        <v>0</v>
      </c>
      <c r="BK273" s="118">
        <v>0</v>
      </c>
      <c r="BL273" s="118">
        <v>0</v>
      </c>
      <c r="BM273" s="118">
        <v>0</v>
      </c>
      <c r="BN273" s="118">
        <v>0</v>
      </c>
      <c r="BO273" s="118">
        <v>0</v>
      </c>
      <c r="BP273" s="118">
        <v>0</v>
      </c>
      <c r="BQ273" s="118">
        <v>0</v>
      </c>
      <c r="BR273" s="118">
        <v>0</v>
      </c>
      <c r="BS273" s="118">
        <v>0</v>
      </c>
      <c r="BT273" s="21"/>
      <c r="BU273" s="118">
        <v>0</v>
      </c>
      <c r="BV273" s="118">
        <v>0</v>
      </c>
      <c r="BW273" s="118">
        <v>0</v>
      </c>
      <c r="BX273" s="118">
        <v>0</v>
      </c>
      <c r="BY273" s="118">
        <v>0</v>
      </c>
      <c r="BZ273" s="118">
        <v>0</v>
      </c>
      <c r="CA273" s="118">
        <v>0</v>
      </c>
      <c r="CB273" s="118">
        <v>0</v>
      </c>
      <c r="CC273" s="118">
        <v>0</v>
      </c>
      <c r="CD273" s="118">
        <v>0</v>
      </c>
      <c r="CE273" s="118">
        <v>0</v>
      </c>
      <c r="CF273" s="118">
        <v>0</v>
      </c>
      <c r="CG273" s="118">
        <v>0</v>
      </c>
      <c r="CH273" s="21"/>
    </row>
    <row r="274" spans="1:86" ht="12.25" hidden="1" customHeight="1" outlineLevel="1">
      <c r="A274" s="26">
        <v>585</v>
      </c>
      <c r="B274" s="10" t="s">
        <v>356</v>
      </c>
      <c r="C274" s="118">
        <v>0</v>
      </c>
      <c r="D274" s="118">
        <v>0</v>
      </c>
      <c r="E274" s="118">
        <v>0</v>
      </c>
      <c r="F274" s="118">
        <v>0</v>
      </c>
      <c r="G274" s="118">
        <v>0</v>
      </c>
      <c r="H274" s="118">
        <v>0</v>
      </c>
      <c r="I274" s="118">
        <v>0</v>
      </c>
      <c r="J274" s="118">
        <v>0</v>
      </c>
      <c r="K274" s="118">
        <v>0</v>
      </c>
      <c r="L274" s="118">
        <v>0</v>
      </c>
      <c r="M274" s="118">
        <v>0</v>
      </c>
      <c r="N274" s="118">
        <v>0</v>
      </c>
      <c r="O274" s="118">
        <v>0</v>
      </c>
      <c r="P274" s="21"/>
      <c r="Q274" s="118">
        <v>0</v>
      </c>
      <c r="R274" s="118">
        <v>0</v>
      </c>
      <c r="S274" s="118">
        <v>0</v>
      </c>
      <c r="T274" s="118">
        <v>0</v>
      </c>
      <c r="U274" s="118">
        <v>0</v>
      </c>
      <c r="V274" s="118">
        <v>0</v>
      </c>
      <c r="W274" s="118">
        <v>0</v>
      </c>
      <c r="X274" s="118">
        <v>0</v>
      </c>
      <c r="Y274" s="118">
        <v>0</v>
      </c>
      <c r="Z274" s="118">
        <v>0</v>
      </c>
      <c r="AA274" s="118">
        <v>0</v>
      </c>
      <c r="AB274" s="118">
        <v>0</v>
      </c>
      <c r="AC274" s="118">
        <v>0</v>
      </c>
      <c r="AD274" s="21"/>
      <c r="AE274" s="118">
        <v>0</v>
      </c>
      <c r="AF274" s="118">
        <v>0</v>
      </c>
      <c r="AG274" s="118">
        <v>0</v>
      </c>
      <c r="AH274" s="118">
        <v>0</v>
      </c>
      <c r="AI274" s="118">
        <v>0</v>
      </c>
      <c r="AJ274" s="118">
        <v>0</v>
      </c>
      <c r="AK274" s="118">
        <v>0</v>
      </c>
      <c r="AL274" s="118">
        <v>0</v>
      </c>
      <c r="AM274" s="118">
        <v>0</v>
      </c>
      <c r="AN274" s="118">
        <v>0</v>
      </c>
      <c r="AO274" s="118">
        <v>0</v>
      </c>
      <c r="AP274" s="118">
        <v>0</v>
      </c>
      <c r="AQ274" s="118">
        <v>0</v>
      </c>
      <c r="AR274" s="21"/>
      <c r="AS274" s="118">
        <v>0</v>
      </c>
      <c r="AT274" s="118">
        <v>0</v>
      </c>
      <c r="AU274" s="118">
        <v>0</v>
      </c>
      <c r="AV274" s="118">
        <v>0</v>
      </c>
      <c r="AW274" s="118">
        <v>0</v>
      </c>
      <c r="AX274" s="118">
        <v>0</v>
      </c>
      <c r="AY274" s="118">
        <v>0</v>
      </c>
      <c r="AZ274" s="118">
        <v>0</v>
      </c>
      <c r="BA274" s="118">
        <v>0</v>
      </c>
      <c r="BB274" s="118">
        <v>0</v>
      </c>
      <c r="BC274" s="118">
        <v>0</v>
      </c>
      <c r="BD274" s="118">
        <v>0</v>
      </c>
      <c r="BE274" s="118">
        <v>0</v>
      </c>
      <c r="BF274" s="21"/>
      <c r="BG274" s="118">
        <v>0</v>
      </c>
      <c r="BH274" s="118">
        <v>0</v>
      </c>
      <c r="BI274" s="118">
        <v>0</v>
      </c>
      <c r="BJ274" s="118">
        <v>0</v>
      </c>
      <c r="BK274" s="118">
        <v>0</v>
      </c>
      <c r="BL274" s="118">
        <v>0</v>
      </c>
      <c r="BM274" s="118">
        <v>0</v>
      </c>
      <c r="BN274" s="118">
        <v>0</v>
      </c>
      <c r="BO274" s="118">
        <v>0</v>
      </c>
      <c r="BP274" s="118">
        <v>0</v>
      </c>
      <c r="BQ274" s="118">
        <v>0</v>
      </c>
      <c r="BR274" s="118">
        <v>0</v>
      </c>
      <c r="BS274" s="118">
        <v>0</v>
      </c>
      <c r="BT274" s="21"/>
      <c r="BU274" s="118">
        <v>0</v>
      </c>
      <c r="BV274" s="118">
        <v>0</v>
      </c>
      <c r="BW274" s="118">
        <v>0</v>
      </c>
      <c r="BX274" s="118">
        <v>0</v>
      </c>
      <c r="BY274" s="118">
        <v>0</v>
      </c>
      <c r="BZ274" s="118">
        <v>0</v>
      </c>
      <c r="CA274" s="118">
        <v>0</v>
      </c>
      <c r="CB274" s="118">
        <v>0</v>
      </c>
      <c r="CC274" s="118">
        <v>0</v>
      </c>
      <c r="CD274" s="118">
        <v>0</v>
      </c>
      <c r="CE274" s="118">
        <v>0</v>
      </c>
      <c r="CF274" s="118">
        <v>0</v>
      </c>
      <c r="CG274" s="118">
        <v>0</v>
      </c>
      <c r="CH274" s="21"/>
    </row>
    <row r="275" spans="1:86" ht="12.25" hidden="1" customHeight="1" outlineLevel="1">
      <c r="A275" s="26">
        <v>586</v>
      </c>
      <c r="B275" s="10" t="s">
        <v>357</v>
      </c>
      <c r="C275" s="118">
        <v>0</v>
      </c>
      <c r="D275" s="118">
        <v>0</v>
      </c>
      <c r="E275" s="118">
        <v>0</v>
      </c>
      <c r="F275" s="118">
        <v>0</v>
      </c>
      <c r="G275" s="118">
        <v>0</v>
      </c>
      <c r="H275" s="118">
        <v>0</v>
      </c>
      <c r="I275" s="118">
        <v>0</v>
      </c>
      <c r="J275" s="118">
        <v>0</v>
      </c>
      <c r="K275" s="118">
        <v>0</v>
      </c>
      <c r="L275" s="118">
        <v>0</v>
      </c>
      <c r="M275" s="118">
        <v>0</v>
      </c>
      <c r="N275" s="118">
        <v>0</v>
      </c>
      <c r="O275" s="118">
        <v>0</v>
      </c>
      <c r="P275" s="21"/>
      <c r="Q275" s="118">
        <v>0</v>
      </c>
      <c r="R275" s="118">
        <v>0</v>
      </c>
      <c r="S275" s="118">
        <v>0</v>
      </c>
      <c r="T275" s="118">
        <v>0</v>
      </c>
      <c r="U275" s="118">
        <v>0</v>
      </c>
      <c r="V275" s="118">
        <v>0</v>
      </c>
      <c r="W275" s="118">
        <v>0</v>
      </c>
      <c r="X275" s="118">
        <v>0</v>
      </c>
      <c r="Y275" s="118">
        <v>0</v>
      </c>
      <c r="Z275" s="118">
        <v>0</v>
      </c>
      <c r="AA275" s="118">
        <v>0</v>
      </c>
      <c r="AB275" s="118">
        <v>0</v>
      </c>
      <c r="AC275" s="118">
        <v>0</v>
      </c>
      <c r="AD275" s="21"/>
      <c r="AE275" s="118">
        <v>0</v>
      </c>
      <c r="AF275" s="118">
        <v>0</v>
      </c>
      <c r="AG275" s="118">
        <v>0</v>
      </c>
      <c r="AH275" s="118">
        <v>0</v>
      </c>
      <c r="AI275" s="118">
        <v>0</v>
      </c>
      <c r="AJ275" s="118">
        <v>0</v>
      </c>
      <c r="AK275" s="118">
        <v>0</v>
      </c>
      <c r="AL275" s="118">
        <v>0</v>
      </c>
      <c r="AM275" s="118">
        <v>0</v>
      </c>
      <c r="AN275" s="118">
        <v>0</v>
      </c>
      <c r="AO275" s="118">
        <v>0</v>
      </c>
      <c r="AP275" s="118">
        <v>0</v>
      </c>
      <c r="AQ275" s="118">
        <v>0</v>
      </c>
      <c r="AR275" s="21"/>
      <c r="AS275" s="118">
        <v>0</v>
      </c>
      <c r="AT275" s="118">
        <v>0</v>
      </c>
      <c r="AU275" s="118">
        <v>0</v>
      </c>
      <c r="AV275" s="118">
        <v>0</v>
      </c>
      <c r="AW275" s="118">
        <v>0</v>
      </c>
      <c r="AX275" s="118">
        <v>0</v>
      </c>
      <c r="AY275" s="118">
        <v>0</v>
      </c>
      <c r="AZ275" s="118">
        <v>0</v>
      </c>
      <c r="BA275" s="118">
        <v>0</v>
      </c>
      <c r="BB275" s="118">
        <v>0</v>
      </c>
      <c r="BC275" s="118">
        <v>0</v>
      </c>
      <c r="BD275" s="118">
        <v>0</v>
      </c>
      <c r="BE275" s="118">
        <v>0</v>
      </c>
      <c r="BF275" s="21"/>
      <c r="BG275" s="118">
        <v>0</v>
      </c>
      <c r="BH275" s="118">
        <v>0</v>
      </c>
      <c r="BI275" s="118">
        <v>0</v>
      </c>
      <c r="BJ275" s="118">
        <v>0</v>
      </c>
      <c r="BK275" s="118">
        <v>0</v>
      </c>
      <c r="BL275" s="118">
        <v>0</v>
      </c>
      <c r="BM275" s="118">
        <v>0</v>
      </c>
      <c r="BN275" s="118">
        <v>0</v>
      </c>
      <c r="BO275" s="118">
        <v>0</v>
      </c>
      <c r="BP275" s="118">
        <v>0</v>
      </c>
      <c r="BQ275" s="118">
        <v>0</v>
      </c>
      <c r="BR275" s="118">
        <v>0</v>
      </c>
      <c r="BS275" s="118">
        <v>0</v>
      </c>
      <c r="BT275" s="21"/>
      <c r="BU275" s="118">
        <v>0</v>
      </c>
      <c r="BV275" s="118">
        <v>0</v>
      </c>
      <c r="BW275" s="118">
        <v>0</v>
      </c>
      <c r="BX275" s="118">
        <v>0</v>
      </c>
      <c r="BY275" s="118">
        <v>0</v>
      </c>
      <c r="BZ275" s="118">
        <v>0</v>
      </c>
      <c r="CA275" s="118">
        <v>0</v>
      </c>
      <c r="CB275" s="118">
        <v>0</v>
      </c>
      <c r="CC275" s="118">
        <v>0</v>
      </c>
      <c r="CD275" s="118">
        <v>0</v>
      </c>
      <c r="CE275" s="118">
        <v>0</v>
      </c>
      <c r="CF275" s="118">
        <v>0</v>
      </c>
      <c r="CG275" s="118">
        <v>0</v>
      </c>
      <c r="CH275" s="21"/>
    </row>
    <row r="276" spans="1:86" ht="12.25" hidden="1" customHeight="1" outlineLevel="1">
      <c r="A276" s="26">
        <v>587</v>
      </c>
      <c r="B276" s="10" t="s">
        <v>358</v>
      </c>
      <c r="C276" s="118">
        <v>0</v>
      </c>
      <c r="D276" s="118">
        <v>0</v>
      </c>
      <c r="E276" s="118">
        <v>0</v>
      </c>
      <c r="F276" s="118">
        <v>0</v>
      </c>
      <c r="G276" s="118">
        <v>0</v>
      </c>
      <c r="H276" s="118">
        <v>0</v>
      </c>
      <c r="I276" s="118">
        <v>0</v>
      </c>
      <c r="J276" s="118">
        <v>0</v>
      </c>
      <c r="K276" s="118">
        <v>0</v>
      </c>
      <c r="L276" s="118">
        <v>0</v>
      </c>
      <c r="M276" s="118">
        <v>0</v>
      </c>
      <c r="N276" s="118">
        <v>0</v>
      </c>
      <c r="O276" s="118">
        <v>0</v>
      </c>
      <c r="P276" s="21"/>
      <c r="Q276" s="118">
        <v>0</v>
      </c>
      <c r="R276" s="118">
        <v>0</v>
      </c>
      <c r="S276" s="118">
        <v>0</v>
      </c>
      <c r="T276" s="118">
        <v>0</v>
      </c>
      <c r="U276" s="118">
        <v>0</v>
      </c>
      <c r="V276" s="118">
        <v>0</v>
      </c>
      <c r="W276" s="118">
        <v>0</v>
      </c>
      <c r="X276" s="118">
        <v>0</v>
      </c>
      <c r="Y276" s="118">
        <v>0</v>
      </c>
      <c r="Z276" s="118">
        <v>0</v>
      </c>
      <c r="AA276" s="118">
        <v>0</v>
      </c>
      <c r="AB276" s="118">
        <v>0</v>
      </c>
      <c r="AC276" s="118">
        <v>0</v>
      </c>
      <c r="AD276" s="21"/>
      <c r="AE276" s="118">
        <v>0</v>
      </c>
      <c r="AF276" s="118">
        <v>0</v>
      </c>
      <c r="AG276" s="118">
        <v>0</v>
      </c>
      <c r="AH276" s="118">
        <v>0</v>
      </c>
      <c r="AI276" s="118">
        <v>0</v>
      </c>
      <c r="AJ276" s="118">
        <v>0</v>
      </c>
      <c r="AK276" s="118">
        <v>0</v>
      </c>
      <c r="AL276" s="118">
        <v>0</v>
      </c>
      <c r="AM276" s="118">
        <v>0</v>
      </c>
      <c r="AN276" s="118">
        <v>0</v>
      </c>
      <c r="AO276" s="118">
        <v>0</v>
      </c>
      <c r="AP276" s="118">
        <v>0</v>
      </c>
      <c r="AQ276" s="118">
        <v>0</v>
      </c>
      <c r="AR276" s="21"/>
      <c r="AS276" s="118">
        <v>0</v>
      </c>
      <c r="AT276" s="118">
        <v>0</v>
      </c>
      <c r="AU276" s="118">
        <v>0</v>
      </c>
      <c r="AV276" s="118">
        <v>0</v>
      </c>
      <c r="AW276" s="118">
        <v>0</v>
      </c>
      <c r="AX276" s="118">
        <v>0</v>
      </c>
      <c r="AY276" s="118">
        <v>0</v>
      </c>
      <c r="AZ276" s="118">
        <v>0</v>
      </c>
      <c r="BA276" s="118">
        <v>0</v>
      </c>
      <c r="BB276" s="118">
        <v>0</v>
      </c>
      <c r="BC276" s="118">
        <v>0</v>
      </c>
      <c r="BD276" s="118">
        <v>0</v>
      </c>
      <c r="BE276" s="118">
        <v>0</v>
      </c>
      <c r="BF276" s="21"/>
      <c r="BG276" s="118">
        <v>0</v>
      </c>
      <c r="BH276" s="118">
        <v>0</v>
      </c>
      <c r="BI276" s="118">
        <v>0</v>
      </c>
      <c r="BJ276" s="118">
        <v>0</v>
      </c>
      <c r="BK276" s="118">
        <v>0</v>
      </c>
      <c r="BL276" s="118">
        <v>0</v>
      </c>
      <c r="BM276" s="118">
        <v>0</v>
      </c>
      <c r="BN276" s="118">
        <v>0</v>
      </c>
      <c r="BO276" s="118">
        <v>0</v>
      </c>
      <c r="BP276" s="118">
        <v>0</v>
      </c>
      <c r="BQ276" s="118">
        <v>0</v>
      </c>
      <c r="BR276" s="118">
        <v>0</v>
      </c>
      <c r="BS276" s="118">
        <v>0</v>
      </c>
      <c r="BT276" s="21"/>
      <c r="BU276" s="118">
        <v>0</v>
      </c>
      <c r="BV276" s="118">
        <v>0</v>
      </c>
      <c r="BW276" s="118">
        <v>0</v>
      </c>
      <c r="BX276" s="118">
        <v>0</v>
      </c>
      <c r="BY276" s="118">
        <v>0</v>
      </c>
      <c r="BZ276" s="118">
        <v>0</v>
      </c>
      <c r="CA276" s="118">
        <v>0</v>
      </c>
      <c r="CB276" s="118">
        <v>0</v>
      </c>
      <c r="CC276" s="118">
        <v>0</v>
      </c>
      <c r="CD276" s="118">
        <v>0</v>
      </c>
      <c r="CE276" s="118">
        <v>0</v>
      </c>
      <c r="CF276" s="118">
        <v>0</v>
      </c>
      <c r="CG276" s="118">
        <v>0</v>
      </c>
      <c r="CH276" s="21"/>
    </row>
    <row r="277" spans="1:86" ht="12.25" hidden="1" customHeight="1" outlineLevel="1">
      <c r="A277" s="26">
        <v>588</v>
      </c>
      <c r="B277" s="10" t="s">
        <v>359</v>
      </c>
      <c r="C277" s="118">
        <v>0</v>
      </c>
      <c r="D277" s="118">
        <v>0</v>
      </c>
      <c r="E277" s="118">
        <v>0</v>
      </c>
      <c r="F277" s="118">
        <v>0</v>
      </c>
      <c r="G277" s="118">
        <v>0</v>
      </c>
      <c r="H277" s="118">
        <v>0</v>
      </c>
      <c r="I277" s="118">
        <v>0</v>
      </c>
      <c r="J277" s="118">
        <v>0</v>
      </c>
      <c r="K277" s="118">
        <v>0</v>
      </c>
      <c r="L277" s="118">
        <v>0</v>
      </c>
      <c r="M277" s="118">
        <v>0</v>
      </c>
      <c r="N277" s="118">
        <v>0</v>
      </c>
      <c r="O277" s="118">
        <v>0</v>
      </c>
      <c r="P277" s="21"/>
      <c r="Q277" s="118">
        <v>0</v>
      </c>
      <c r="R277" s="118">
        <v>0</v>
      </c>
      <c r="S277" s="118">
        <v>0</v>
      </c>
      <c r="T277" s="118">
        <v>0</v>
      </c>
      <c r="U277" s="118">
        <v>0</v>
      </c>
      <c r="V277" s="118">
        <v>0</v>
      </c>
      <c r="W277" s="118">
        <v>0</v>
      </c>
      <c r="X277" s="118">
        <v>0</v>
      </c>
      <c r="Y277" s="118">
        <v>0</v>
      </c>
      <c r="Z277" s="118">
        <v>0</v>
      </c>
      <c r="AA277" s="118">
        <v>0</v>
      </c>
      <c r="AB277" s="118">
        <v>0</v>
      </c>
      <c r="AC277" s="118">
        <v>0</v>
      </c>
      <c r="AD277" s="21"/>
      <c r="AE277" s="118">
        <v>0</v>
      </c>
      <c r="AF277" s="118">
        <v>0</v>
      </c>
      <c r="AG277" s="118">
        <v>0</v>
      </c>
      <c r="AH277" s="118">
        <v>0</v>
      </c>
      <c r="AI277" s="118">
        <v>0</v>
      </c>
      <c r="AJ277" s="118">
        <v>0</v>
      </c>
      <c r="AK277" s="118">
        <v>0</v>
      </c>
      <c r="AL277" s="118">
        <v>0</v>
      </c>
      <c r="AM277" s="118">
        <v>0</v>
      </c>
      <c r="AN277" s="118">
        <v>0</v>
      </c>
      <c r="AO277" s="118">
        <v>0</v>
      </c>
      <c r="AP277" s="118">
        <v>0</v>
      </c>
      <c r="AQ277" s="118">
        <v>0</v>
      </c>
      <c r="AR277" s="21"/>
      <c r="AS277" s="118">
        <v>0</v>
      </c>
      <c r="AT277" s="118">
        <v>0</v>
      </c>
      <c r="AU277" s="118">
        <v>0</v>
      </c>
      <c r="AV277" s="118">
        <v>0</v>
      </c>
      <c r="AW277" s="118">
        <v>0</v>
      </c>
      <c r="AX277" s="118">
        <v>0</v>
      </c>
      <c r="AY277" s="118">
        <v>0</v>
      </c>
      <c r="AZ277" s="118">
        <v>0</v>
      </c>
      <c r="BA277" s="118">
        <v>0</v>
      </c>
      <c r="BB277" s="118">
        <v>0</v>
      </c>
      <c r="BC277" s="118">
        <v>0</v>
      </c>
      <c r="BD277" s="118">
        <v>0</v>
      </c>
      <c r="BE277" s="118">
        <v>0</v>
      </c>
      <c r="BF277" s="21"/>
      <c r="BG277" s="118">
        <v>0</v>
      </c>
      <c r="BH277" s="118">
        <v>0</v>
      </c>
      <c r="BI277" s="118">
        <v>0</v>
      </c>
      <c r="BJ277" s="118">
        <v>0</v>
      </c>
      <c r="BK277" s="118">
        <v>0</v>
      </c>
      <c r="BL277" s="118">
        <v>0</v>
      </c>
      <c r="BM277" s="118">
        <v>0</v>
      </c>
      <c r="BN277" s="118">
        <v>0</v>
      </c>
      <c r="BO277" s="118">
        <v>0</v>
      </c>
      <c r="BP277" s="118">
        <v>0</v>
      </c>
      <c r="BQ277" s="118">
        <v>0</v>
      </c>
      <c r="BR277" s="118">
        <v>0</v>
      </c>
      <c r="BS277" s="118">
        <v>0</v>
      </c>
      <c r="BT277" s="21"/>
      <c r="BU277" s="118">
        <v>0</v>
      </c>
      <c r="BV277" s="118">
        <v>0</v>
      </c>
      <c r="BW277" s="118">
        <v>0</v>
      </c>
      <c r="BX277" s="118">
        <v>0</v>
      </c>
      <c r="BY277" s="118">
        <v>0</v>
      </c>
      <c r="BZ277" s="118">
        <v>0</v>
      </c>
      <c r="CA277" s="118">
        <v>0</v>
      </c>
      <c r="CB277" s="118">
        <v>0</v>
      </c>
      <c r="CC277" s="118">
        <v>0</v>
      </c>
      <c r="CD277" s="118">
        <v>0</v>
      </c>
      <c r="CE277" s="118">
        <v>0</v>
      </c>
      <c r="CF277" s="118">
        <v>0</v>
      </c>
      <c r="CG277" s="118">
        <v>0</v>
      </c>
      <c r="CH277" s="21"/>
    </row>
    <row r="278" spans="1:86" ht="12.25" hidden="1" customHeight="1" outlineLevel="1">
      <c r="A278" s="26">
        <v>589</v>
      </c>
      <c r="B278" s="10" t="s">
        <v>360</v>
      </c>
      <c r="C278" s="118">
        <v>0</v>
      </c>
      <c r="D278" s="118">
        <v>0</v>
      </c>
      <c r="E278" s="118">
        <v>0</v>
      </c>
      <c r="F278" s="118">
        <v>0</v>
      </c>
      <c r="G278" s="118">
        <v>0</v>
      </c>
      <c r="H278" s="118">
        <v>0</v>
      </c>
      <c r="I278" s="118">
        <v>0</v>
      </c>
      <c r="J278" s="118">
        <v>0</v>
      </c>
      <c r="K278" s="118">
        <v>0</v>
      </c>
      <c r="L278" s="118">
        <v>0</v>
      </c>
      <c r="M278" s="118">
        <v>0</v>
      </c>
      <c r="N278" s="118">
        <v>0</v>
      </c>
      <c r="O278" s="118">
        <v>0</v>
      </c>
      <c r="P278" s="21"/>
      <c r="Q278" s="118">
        <v>0</v>
      </c>
      <c r="R278" s="118">
        <v>0</v>
      </c>
      <c r="S278" s="118">
        <v>0</v>
      </c>
      <c r="T278" s="118">
        <v>0</v>
      </c>
      <c r="U278" s="118">
        <v>0</v>
      </c>
      <c r="V278" s="118">
        <v>0</v>
      </c>
      <c r="W278" s="118">
        <v>0</v>
      </c>
      <c r="X278" s="118">
        <v>0</v>
      </c>
      <c r="Y278" s="118">
        <v>0</v>
      </c>
      <c r="Z278" s="118">
        <v>0</v>
      </c>
      <c r="AA278" s="118">
        <v>0</v>
      </c>
      <c r="AB278" s="118">
        <v>0</v>
      </c>
      <c r="AC278" s="118">
        <v>0</v>
      </c>
      <c r="AD278" s="21"/>
      <c r="AE278" s="118">
        <v>0</v>
      </c>
      <c r="AF278" s="118">
        <v>0</v>
      </c>
      <c r="AG278" s="118">
        <v>0</v>
      </c>
      <c r="AH278" s="118">
        <v>0</v>
      </c>
      <c r="AI278" s="118">
        <v>0</v>
      </c>
      <c r="AJ278" s="118">
        <v>0</v>
      </c>
      <c r="AK278" s="118">
        <v>0</v>
      </c>
      <c r="AL278" s="118">
        <v>0</v>
      </c>
      <c r="AM278" s="118">
        <v>0</v>
      </c>
      <c r="AN278" s="118">
        <v>0</v>
      </c>
      <c r="AO278" s="118">
        <v>0</v>
      </c>
      <c r="AP278" s="118">
        <v>0</v>
      </c>
      <c r="AQ278" s="118">
        <v>0</v>
      </c>
      <c r="AR278" s="21"/>
      <c r="AS278" s="118">
        <v>0</v>
      </c>
      <c r="AT278" s="118">
        <v>0</v>
      </c>
      <c r="AU278" s="118">
        <v>0</v>
      </c>
      <c r="AV278" s="118">
        <v>0</v>
      </c>
      <c r="AW278" s="118">
        <v>0</v>
      </c>
      <c r="AX278" s="118">
        <v>0</v>
      </c>
      <c r="AY278" s="118">
        <v>0</v>
      </c>
      <c r="AZ278" s="118">
        <v>0</v>
      </c>
      <c r="BA278" s="118">
        <v>0</v>
      </c>
      <c r="BB278" s="118">
        <v>0</v>
      </c>
      <c r="BC278" s="118">
        <v>0</v>
      </c>
      <c r="BD278" s="118">
        <v>0</v>
      </c>
      <c r="BE278" s="118">
        <v>0</v>
      </c>
      <c r="BF278" s="21"/>
      <c r="BG278" s="118">
        <v>0</v>
      </c>
      <c r="BH278" s="118">
        <v>0</v>
      </c>
      <c r="BI278" s="118">
        <v>0</v>
      </c>
      <c r="BJ278" s="118">
        <v>0</v>
      </c>
      <c r="BK278" s="118">
        <v>0</v>
      </c>
      <c r="BL278" s="118">
        <v>0</v>
      </c>
      <c r="BM278" s="118">
        <v>0</v>
      </c>
      <c r="BN278" s="118">
        <v>0</v>
      </c>
      <c r="BO278" s="118">
        <v>0</v>
      </c>
      <c r="BP278" s="118">
        <v>0</v>
      </c>
      <c r="BQ278" s="118">
        <v>0</v>
      </c>
      <c r="BR278" s="118">
        <v>0</v>
      </c>
      <c r="BS278" s="118">
        <v>0</v>
      </c>
      <c r="BT278" s="21"/>
      <c r="BU278" s="118">
        <v>0</v>
      </c>
      <c r="BV278" s="118">
        <v>0</v>
      </c>
      <c r="BW278" s="118">
        <v>0</v>
      </c>
      <c r="BX278" s="118">
        <v>0</v>
      </c>
      <c r="BY278" s="118">
        <v>0</v>
      </c>
      <c r="BZ278" s="118">
        <v>0</v>
      </c>
      <c r="CA278" s="118">
        <v>0</v>
      </c>
      <c r="CB278" s="118">
        <v>0</v>
      </c>
      <c r="CC278" s="118">
        <v>0</v>
      </c>
      <c r="CD278" s="118">
        <v>0</v>
      </c>
      <c r="CE278" s="118">
        <v>0</v>
      </c>
      <c r="CF278" s="118">
        <v>0</v>
      </c>
      <c r="CG278" s="118">
        <v>0</v>
      </c>
      <c r="CH278" s="21"/>
    </row>
    <row r="279" spans="1:86" ht="12.25" hidden="1" customHeight="1" outlineLevel="1">
      <c r="A279" s="26">
        <v>591</v>
      </c>
      <c r="B279" s="10" t="s">
        <v>361</v>
      </c>
      <c r="C279" s="118">
        <v>0</v>
      </c>
      <c r="D279" s="118">
        <v>0</v>
      </c>
      <c r="E279" s="118">
        <v>0</v>
      </c>
      <c r="F279" s="118">
        <v>0</v>
      </c>
      <c r="G279" s="118">
        <v>0</v>
      </c>
      <c r="H279" s="118">
        <v>0</v>
      </c>
      <c r="I279" s="118">
        <v>0</v>
      </c>
      <c r="J279" s="118">
        <v>0</v>
      </c>
      <c r="K279" s="118">
        <v>0</v>
      </c>
      <c r="L279" s="118">
        <v>0</v>
      </c>
      <c r="M279" s="118">
        <v>0</v>
      </c>
      <c r="N279" s="118">
        <v>0</v>
      </c>
      <c r="O279" s="118">
        <v>0</v>
      </c>
      <c r="P279" s="21"/>
      <c r="Q279" s="118">
        <v>1616.07</v>
      </c>
      <c r="R279" s="118">
        <v>1616.07</v>
      </c>
      <c r="S279" s="118">
        <v>1616.07</v>
      </c>
      <c r="T279" s="118">
        <v>1616.07</v>
      </c>
      <c r="U279" s="118">
        <v>1616.07</v>
      </c>
      <c r="V279" s="118">
        <v>1616.07</v>
      </c>
      <c r="W279" s="118">
        <v>1616.07</v>
      </c>
      <c r="X279" s="118">
        <v>1616.07</v>
      </c>
      <c r="Y279" s="118">
        <v>1616.07</v>
      </c>
      <c r="Z279" s="118">
        <v>1616.07</v>
      </c>
      <c r="AA279" s="118">
        <v>1616.07</v>
      </c>
      <c r="AB279" s="118">
        <v>1616.07</v>
      </c>
      <c r="AC279" s="118">
        <v>19392.84</v>
      </c>
      <c r="AD279" s="21"/>
      <c r="AE279" s="118">
        <v>2600.8626562499999</v>
      </c>
      <c r="AF279" s="118">
        <v>2600.8626562499999</v>
      </c>
      <c r="AG279" s="118">
        <v>2600.8626562499999</v>
      </c>
      <c r="AH279" s="118">
        <v>2600.8626562499999</v>
      </c>
      <c r="AI279" s="118">
        <v>2600.8626562499999</v>
      </c>
      <c r="AJ279" s="118">
        <v>2600.8626562499999</v>
      </c>
      <c r="AK279" s="118">
        <v>2600.8626562499999</v>
      </c>
      <c r="AL279" s="118">
        <v>2600.8626562499999</v>
      </c>
      <c r="AM279" s="118">
        <v>2600.8626562499999</v>
      </c>
      <c r="AN279" s="118">
        <v>2600.8626562499999</v>
      </c>
      <c r="AO279" s="118">
        <v>2600.8626562499999</v>
      </c>
      <c r="AP279" s="118">
        <v>2600.8626562499999</v>
      </c>
      <c r="AQ279" s="118">
        <v>31210.351875</v>
      </c>
      <c r="AR279" s="21"/>
      <c r="AS279" s="118">
        <v>3482.5550967187501</v>
      </c>
      <c r="AT279" s="118">
        <v>3482.5550967187501</v>
      </c>
      <c r="AU279" s="118">
        <v>3482.5550967187501</v>
      </c>
      <c r="AV279" s="118">
        <v>3482.5550967187501</v>
      </c>
      <c r="AW279" s="118">
        <v>3482.5550967187501</v>
      </c>
      <c r="AX279" s="118">
        <v>3482.5550967187501</v>
      </c>
      <c r="AY279" s="118">
        <v>3482.5550967187501</v>
      </c>
      <c r="AZ279" s="118">
        <v>3482.5550967187501</v>
      </c>
      <c r="BA279" s="118">
        <v>3482.5550967187501</v>
      </c>
      <c r="BB279" s="118">
        <v>3482.5550967187501</v>
      </c>
      <c r="BC279" s="118">
        <v>3482.5550967187501</v>
      </c>
      <c r="BD279" s="118">
        <v>3482.5550967187501</v>
      </c>
      <c r="BE279" s="118">
        <v>41790.661160625001</v>
      </c>
      <c r="BF279" s="21"/>
      <c r="BG279" s="118">
        <v>4690.73382642656</v>
      </c>
      <c r="BH279" s="118">
        <v>4690.73382642656</v>
      </c>
      <c r="BI279" s="118">
        <v>4690.73382642656</v>
      </c>
      <c r="BJ279" s="118">
        <v>4690.73382642656</v>
      </c>
      <c r="BK279" s="118">
        <v>4690.73382642656</v>
      </c>
      <c r="BL279" s="118">
        <v>4690.73382642656</v>
      </c>
      <c r="BM279" s="118">
        <v>4690.73382642656</v>
      </c>
      <c r="BN279" s="118">
        <v>4690.73382642656</v>
      </c>
      <c r="BO279" s="118">
        <v>4690.73382642656</v>
      </c>
      <c r="BP279" s="118">
        <v>4690.73382642656</v>
      </c>
      <c r="BQ279" s="118">
        <v>4690.73382642656</v>
      </c>
      <c r="BR279" s="118">
        <v>4690.73382642656</v>
      </c>
      <c r="BS279" s="118">
        <v>56288.805917118698</v>
      </c>
      <c r="BT279" s="21"/>
      <c r="BU279" s="118">
        <v>5684.0656955521899</v>
      </c>
      <c r="BV279" s="118">
        <v>5684.0656955521899</v>
      </c>
      <c r="BW279" s="118">
        <v>5684.0656955521899</v>
      </c>
      <c r="BX279" s="118">
        <v>5684.0656955521899</v>
      </c>
      <c r="BY279" s="118">
        <v>5684.0656955521899</v>
      </c>
      <c r="BZ279" s="118">
        <v>5684.0656955521899</v>
      </c>
      <c r="CA279" s="118">
        <v>5684.0656955521899</v>
      </c>
      <c r="CB279" s="118">
        <v>5684.0656955521899</v>
      </c>
      <c r="CC279" s="118">
        <v>5684.0656955521899</v>
      </c>
      <c r="CD279" s="118">
        <v>5684.0656955521899</v>
      </c>
      <c r="CE279" s="118">
        <v>5684.0656955521899</v>
      </c>
      <c r="CF279" s="118">
        <v>5684.0656955521899</v>
      </c>
      <c r="CG279" s="118">
        <v>68208.788346626301</v>
      </c>
      <c r="CH279" s="21"/>
    </row>
    <row r="280" spans="1:86" ht="12.25" hidden="1" customHeight="1" outlineLevel="1">
      <c r="A280" s="26">
        <v>595</v>
      </c>
      <c r="B280" s="10" t="s">
        <v>182</v>
      </c>
      <c r="C280" s="118">
        <v>0</v>
      </c>
      <c r="D280" s="118">
        <v>0</v>
      </c>
      <c r="E280" s="118">
        <v>0</v>
      </c>
      <c r="F280" s="118">
        <v>0</v>
      </c>
      <c r="G280" s="118">
        <v>0</v>
      </c>
      <c r="H280" s="118">
        <v>0</v>
      </c>
      <c r="I280" s="118">
        <v>0</v>
      </c>
      <c r="J280" s="118">
        <v>0</v>
      </c>
      <c r="K280" s="118">
        <v>0</v>
      </c>
      <c r="L280" s="118">
        <v>0</v>
      </c>
      <c r="M280" s="118">
        <v>0</v>
      </c>
      <c r="N280" s="118">
        <v>0</v>
      </c>
      <c r="O280" s="118">
        <v>0</v>
      </c>
      <c r="P280" s="21"/>
      <c r="Q280" s="118">
        <v>0</v>
      </c>
      <c r="R280" s="118">
        <v>0</v>
      </c>
      <c r="S280" s="118">
        <v>0</v>
      </c>
      <c r="T280" s="118">
        <v>0</v>
      </c>
      <c r="U280" s="118">
        <v>0</v>
      </c>
      <c r="V280" s="118">
        <v>0</v>
      </c>
      <c r="W280" s="118">
        <v>0</v>
      </c>
      <c r="X280" s="118">
        <v>0</v>
      </c>
      <c r="Y280" s="118">
        <v>0</v>
      </c>
      <c r="Z280" s="118">
        <v>0</v>
      </c>
      <c r="AA280" s="118">
        <v>0</v>
      </c>
      <c r="AB280" s="118">
        <v>0</v>
      </c>
      <c r="AC280" s="118">
        <v>0</v>
      </c>
      <c r="AD280" s="21"/>
      <c r="AE280" s="118">
        <v>0</v>
      </c>
      <c r="AF280" s="118">
        <v>0</v>
      </c>
      <c r="AG280" s="118">
        <v>0</v>
      </c>
      <c r="AH280" s="118">
        <v>0</v>
      </c>
      <c r="AI280" s="118">
        <v>0</v>
      </c>
      <c r="AJ280" s="118">
        <v>0</v>
      </c>
      <c r="AK280" s="118">
        <v>0</v>
      </c>
      <c r="AL280" s="118">
        <v>0</v>
      </c>
      <c r="AM280" s="118">
        <v>0</v>
      </c>
      <c r="AN280" s="118">
        <v>0</v>
      </c>
      <c r="AO280" s="118">
        <v>0</v>
      </c>
      <c r="AP280" s="118">
        <v>0</v>
      </c>
      <c r="AQ280" s="118">
        <v>0</v>
      </c>
      <c r="AR280" s="21"/>
      <c r="AS280" s="118">
        <v>0</v>
      </c>
      <c r="AT280" s="118">
        <v>0</v>
      </c>
      <c r="AU280" s="118">
        <v>0</v>
      </c>
      <c r="AV280" s="118">
        <v>0</v>
      </c>
      <c r="AW280" s="118">
        <v>0</v>
      </c>
      <c r="AX280" s="118">
        <v>0</v>
      </c>
      <c r="AY280" s="118">
        <v>0</v>
      </c>
      <c r="AZ280" s="118">
        <v>0</v>
      </c>
      <c r="BA280" s="118">
        <v>0</v>
      </c>
      <c r="BB280" s="118">
        <v>0</v>
      </c>
      <c r="BC280" s="118">
        <v>0</v>
      </c>
      <c r="BD280" s="118">
        <v>0</v>
      </c>
      <c r="BE280" s="118">
        <v>0</v>
      </c>
      <c r="BF280" s="21"/>
      <c r="BG280" s="118">
        <v>0</v>
      </c>
      <c r="BH280" s="118">
        <v>0</v>
      </c>
      <c r="BI280" s="118">
        <v>0</v>
      </c>
      <c r="BJ280" s="118">
        <v>0</v>
      </c>
      <c r="BK280" s="118">
        <v>0</v>
      </c>
      <c r="BL280" s="118">
        <v>0</v>
      </c>
      <c r="BM280" s="118">
        <v>0</v>
      </c>
      <c r="BN280" s="118">
        <v>0</v>
      </c>
      <c r="BO280" s="118">
        <v>0</v>
      </c>
      <c r="BP280" s="118">
        <v>0</v>
      </c>
      <c r="BQ280" s="118">
        <v>0</v>
      </c>
      <c r="BR280" s="118">
        <v>0</v>
      </c>
      <c r="BS280" s="118">
        <v>0</v>
      </c>
      <c r="BT280" s="21"/>
      <c r="BU280" s="118">
        <v>0</v>
      </c>
      <c r="BV280" s="118">
        <v>0</v>
      </c>
      <c r="BW280" s="118">
        <v>0</v>
      </c>
      <c r="BX280" s="118">
        <v>0</v>
      </c>
      <c r="BY280" s="118">
        <v>0</v>
      </c>
      <c r="BZ280" s="118">
        <v>0</v>
      </c>
      <c r="CA280" s="118">
        <v>0</v>
      </c>
      <c r="CB280" s="118">
        <v>0</v>
      </c>
      <c r="CC280" s="118">
        <v>0</v>
      </c>
      <c r="CD280" s="118">
        <v>0</v>
      </c>
      <c r="CE280" s="118">
        <v>0</v>
      </c>
      <c r="CF280" s="118">
        <v>0</v>
      </c>
      <c r="CG280" s="118">
        <v>0</v>
      </c>
      <c r="CH280" s="21"/>
    </row>
    <row r="281" spans="1:86" ht="12.25" hidden="1" customHeight="1" outlineLevel="1">
      <c r="A281" s="26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22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22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22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22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  <c r="BS281" s="118"/>
      <c r="BT281" s="122"/>
      <c r="BU281" s="118"/>
      <c r="BV281" s="118"/>
      <c r="BW281" s="118"/>
      <c r="BX281" s="118"/>
      <c r="BY281" s="118"/>
      <c r="BZ281" s="118"/>
      <c r="CA281" s="118"/>
      <c r="CB281" s="118"/>
      <c r="CC281" s="118"/>
      <c r="CD281" s="118"/>
      <c r="CE281" s="118"/>
      <c r="CF281" s="118"/>
      <c r="CG281" s="118"/>
      <c r="CH281" s="122"/>
    </row>
    <row r="282" spans="1:86" ht="12.25" customHeight="1" collapsed="1">
      <c r="A282" s="26"/>
      <c r="B282" s="1" t="s">
        <v>124</v>
      </c>
      <c r="C282" s="5">
        <f t="shared" ref="C282:O282" si="206">SUM(C251:C281)</f>
        <v>0</v>
      </c>
      <c r="D282" s="5">
        <f t="shared" si="206"/>
        <v>0</v>
      </c>
      <c r="E282" s="5">
        <f t="shared" si="206"/>
        <v>60</v>
      </c>
      <c r="F282" s="5">
        <f t="shared" si="206"/>
        <v>554.48</v>
      </c>
      <c r="G282" s="5">
        <f t="shared" si="206"/>
        <v>23.259999999999998</v>
      </c>
      <c r="H282" s="5">
        <f t="shared" si="206"/>
        <v>357.38</v>
      </c>
      <c r="I282" s="5">
        <f t="shared" si="206"/>
        <v>58.83</v>
      </c>
      <c r="J282" s="5">
        <f t="shared" si="206"/>
        <v>299</v>
      </c>
      <c r="K282" s="5">
        <f t="shared" si="206"/>
        <v>1324.4424999999999</v>
      </c>
      <c r="L282" s="5">
        <f t="shared" si="206"/>
        <v>1250.2024999999999</v>
      </c>
      <c r="M282" s="5">
        <f t="shared" si="206"/>
        <v>1250.2024999999999</v>
      </c>
      <c r="N282" s="5">
        <f t="shared" si="206"/>
        <v>1261.2024999999999</v>
      </c>
      <c r="O282" s="5">
        <f t="shared" si="206"/>
        <v>6439</v>
      </c>
      <c r="P282" s="122">
        <f>O282-SUM(C282:N282)</f>
        <v>0</v>
      </c>
      <c r="Q282" s="5">
        <f t="shared" ref="Q282:AC282" si="207">SUM(Q251:Q281)</f>
        <v>8016.07</v>
      </c>
      <c r="R282" s="5">
        <f t="shared" si="207"/>
        <v>4859.82</v>
      </c>
      <c r="S282" s="5">
        <f t="shared" si="207"/>
        <v>4859.82</v>
      </c>
      <c r="T282" s="5">
        <f t="shared" si="207"/>
        <v>4859.82</v>
      </c>
      <c r="U282" s="5">
        <f t="shared" si="207"/>
        <v>5259.82</v>
      </c>
      <c r="V282" s="5">
        <f t="shared" si="207"/>
        <v>5259.82</v>
      </c>
      <c r="W282" s="5">
        <f t="shared" si="207"/>
        <v>5259.82</v>
      </c>
      <c r="X282" s="5">
        <f t="shared" si="207"/>
        <v>5259.82</v>
      </c>
      <c r="Y282" s="5">
        <f t="shared" si="207"/>
        <v>5259.82</v>
      </c>
      <c r="Z282" s="5">
        <f t="shared" si="207"/>
        <v>2916.0699999999997</v>
      </c>
      <c r="AA282" s="5">
        <f t="shared" si="207"/>
        <v>2916.0699999999997</v>
      </c>
      <c r="AB282" s="5">
        <f t="shared" si="207"/>
        <v>2916.0699999999997</v>
      </c>
      <c r="AC282" s="5">
        <f t="shared" si="207"/>
        <v>59192.84</v>
      </c>
      <c r="AD282" s="122">
        <f>AC282-SUM(Q282:AB282)</f>
        <v>1550</v>
      </c>
      <c r="AE282" s="5">
        <f t="shared" ref="AE282:AQ282" si="208">SUM(AE251:AE281)</f>
        <v>9663.3626562499994</v>
      </c>
      <c r="AF282" s="5">
        <f t="shared" si="208"/>
        <v>6266.4876562500003</v>
      </c>
      <c r="AG282" s="5">
        <f t="shared" si="208"/>
        <v>6266.4876562500003</v>
      </c>
      <c r="AH282" s="5">
        <f t="shared" si="208"/>
        <v>6266.4876562500003</v>
      </c>
      <c r="AI282" s="5">
        <f t="shared" si="208"/>
        <v>6891.4876562499994</v>
      </c>
      <c r="AJ282" s="5">
        <f t="shared" si="208"/>
        <v>6891.4876562499994</v>
      </c>
      <c r="AK282" s="5">
        <f t="shared" si="208"/>
        <v>6891.4876562499994</v>
      </c>
      <c r="AL282" s="5">
        <f t="shared" si="208"/>
        <v>6891.4876562499994</v>
      </c>
      <c r="AM282" s="5">
        <f t="shared" si="208"/>
        <v>6891.4876562499994</v>
      </c>
      <c r="AN282" s="5">
        <f t="shared" si="208"/>
        <v>4313.3626562500003</v>
      </c>
      <c r="AO282" s="5">
        <f t="shared" si="208"/>
        <v>4313.3626562500003</v>
      </c>
      <c r="AP282" s="5">
        <f t="shared" si="208"/>
        <v>4313.3626562500003</v>
      </c>
      <c r="AQ282" s="5">
        <f t="shared" si="208"/>
        <v>78010.351874999993</v>
      </c>
      <c r="AR282" s="122">
        <f>AQ282-SUM(AE282:AP282)</f>
        <v>2150</v>
      </c>
      <c r="AS282" s="5">
        <f t="shared" ref="AS282:BE282" si="209">SUM(AS251:AS281)</f>
        <v>11263.80509671875</v>
      </c>
      <c r="AT282" s="5">
        <f t="shared" si="209"/>
        <v>7617.2425967187501</v>
      </c>
      <c r="AU282" s="5">
        <f t="shared" si="209"/>
        <v>7617.2425967187501</v>
      </c>
      <c r="AV282" s="5">
        <f t="shared" si="209"/>
        <v>7617.2425967187501</v>
      </c>
      <c r="AW282" s="5">
        <f t="shared" si="209"/>
        <v>8429.7425967187501</v>
      </c>
      <c r="AX282" s="5">
        <f t="shared" si="209"/>
        <v>8429.7425967187501</v>
      </c>
      <c r="AY282" s="5">
        <f t="shared" si="209"/>
        <v>8429.7425967187501</v>
      </c>
      <c r="AZ282" s="5">
        <f t="shared" si="209"/>
        <v>8429.7425967187501</v>
      </c>
      <c r="BA282" s="5">
        <f t="shared" si="209"/>
        <v>8429.7425967187501</v>
      </c>
      <c r="BB282" s="5">
        <f t="shared" si="209"/>
        <v>5593.8050967187501</v>
      </c>
      <c r="BC282" s="5">
        <f t="shared" si="209"/>
        <v>5593.8050967187501</v>
      </c>
      <c r="BD282" s="5">
        <f t="shared" si="209"/>
        <v>5593.8050967187501</v>
      </c>
      <c r="BE282" s="5">
        <f t="shared" si="209"/>
        <v>95750.661160624993</v>
      </c>
      <c r="BF282" s="122">
        <f>BE282-SUM(AS282:BD282)</f>
        <v>2705.0000000000146</v>
      </c>
      <c r="BG282" s="5">
        <f t="shared" ref="BG282:BS282" si="210">SUM(BG251:BG281)</f>
        <v>13269.900493093226</v>
      </c>
      <c r="BH282" s="5">
        <f t="shared" si="210"/>
        <v>9366.681743093226</v>
      </c>
      <c r="BI282" s="5">
        <f t="shared" si="210"/>
        <v>9366.681743093226</v>
      </c>
      <c r="BJ282" s="5">
        <f t="shared" si="210"/>
        <v>9366.681743093226</v>
      </c>
      <c r="BK282" s="5">
        <f t="shared" si="210"/>
        <v>10429.181743093226</v>
      </c>
      <c r="BL282" s="5">
        <f t="shared" si="210"/>
        <v>10429.181743093226</v>
      </c>
      <c r="BM282" s="5">
        <f t="shared" si="210"/>
        <v>10429.181743093226</v>
      </c>
      <c r="BN282" s="5">
        <f t="shared" si="210"/>
        <v>10429.181743093226</v>
      </c>
      <c r="BO282" s="5">
        <f t="shared" si="210"/>
        <v>10429.181743093226</v>
      </c>
      <c r="BP282" s="5">
        <f t="shared" si="210"/>
        <v>7309.650493093226</v>
      </c>
      <c r="BQ282" s="5">
        <f t="shared" si="210"/>
        <v>7309.650493093226</v>
      </c>
      <c r="BR282" s="5">
        <f t="shared" si="210"/>
        <v>7309.650493093226</v>
      </c>
      <c r="BS282" s="5">
        <f t="shared" si="210"/>
        <v>118865.80591711871</v>
      </c>
      <c r="BT282" s="122">
        <f>BS282-SUM(BG282:BR282)</f>
        <v>3420.9999999999854</v>
      </c>
      <c r="BU282" s="5">
        <f t="shared" ref="BU282:CG282" si="211">SUM(BU251:BU281)</f>
        <v>15126.357362218856</v>
      </c>
      <c r="BV282" s="5">
        <f t="shared" si="211"/>
        <v>10962.416737218857</v>
      </c>
      <c r="BW282" s="5">
        <f t="shared" si="211"/>
        <v>10962.416737218857</v>
      </c>
      <c r="BX282" s="5">
        <f t="shared" si="211"/>
        <v>10962.416737218857</v>
      </c>
      <c r="BY282" s="5">
        <f t="shared" si="211"/>
        <v>12212.416737218857</v>
      </c>
      <c r="BZ282" s="5">
        <f t="shared" si="211"/>
        <v>12212.416737218857</v>
      </c>
      <c r="CA282" s="5">
        <f t="shared" si="211"/>
        <v>12212.416737218857</v>
      </c>
      <c r="CB282" s="5">
        <f t="shared" si="211"/>
        <v>12212.416737218857</v>
      </c>
      <c r="CC282" s="5">
        <f t="shared" si="211"/>
        <v>12212.416737218857</v>
      </c>
      <c r="CD282" s="5">
        <f t="shared" si="211"/>
        <v>8780.9323622188567</v>
      </c>
      <c r="CE282" s="5">
        <f t="shared" si="211"/>
        <v>8780.9323622188567</v>
      </c>
      <c r="CF282" s="5">
        <f t="shared" si="211"/>
        <v>8780.9323622188567</v>
      </c>
      <c r="CG282" s="5">
        <f t="shared" si="211"/>
        <v>139473.6883466263</v>
      </c>
      <c r="CH282" s="122">
        <f>CG282-SUM(BU282:CF282)</f>
        <v>4055.2000000000407</v>
      </c>
    </row>
    <row r="283" spans="1:86" ht="12.25" hidden="1" customHeight="1" outlineLevel="1">
      <c r="A283" s="6"/>
      <c r="B283" s="10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122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122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122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122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122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122"/>
    </row>
    <row r="284" spans="1:86" ht="12.25" hidden="1" customHeight="1" outlineLevel="1">
      <c r="A284" s="25" t="s">
        <v>113</v>
      </c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5"/>
      <c r="P284" s="122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5"/>
      <c r="AD284" s="122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5"/>
      <c r="AR284" s="122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5"/>
      <c r="BF284" s="122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5"/>
      <c r="BT284" s="122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5"/>
      <c r="CH284" s="122"/>
    </row>
    <row r="285" spans="1:86" ht="12.25" hidden="1" customHeight="1" outlineLevel="1">
      <c r="A285" s="26" t="s">
        <v>25</v>
      </c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22">
        <f t="shared" ref="P285" si="212">O285-SUM(C285:N285)</f>
        <v>0</v>
      </c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22">
        <f t="shared" ref="AD285" si="213">AC285-SUM(Q285:AB285)</f>
        <v>0</v>
      </c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22">
        <f t="shared" ref="AR285" si="214">AQ285-SUM(AE285:AP285)</f>
        <v>0</v>
      </c>
      <c r="AS285" s="118"/>
      <c r="AT285" s="118"/>
      <c r="AU285" s="118"/>
      <c r="AV285" s="118"/>
      <c r="AW285" s="118"/>
      <c r="AX285" s="118"/>
      <c r="AY285" s="118"/>
      <c r="AZ285" s="118"/>
      <c r="BA285" s="118"/>
      <c r="BB285" s="118"/>
      <c r="BC285" s="118"/>
      <c r="BD285" s="118"/>
      <c r="BE285" s="118"/>
      <c r="BF285" s="122">
        <f t="shared" ref="BF285" si="215">BE285-SUM(AS285:BD285)</f>
        <v>0</v>
      </c>
      <c r="BG285" s="118"/>
      <c r="BH285" s="118"/>
      <c r="BI285" s="118"/>
      <c r="BJ285" s="118"/>
      <c r="BK285" s="118"/>
      <c r="BL285" s="118"/>
      <c r="BM285" s="118"/>
      <c r="BN285" s="118"/>
      <c r="BO285" s="118"/>
      <c r="BP285" s="118"/>
      <c r="BQ285" s="118"/>
      <c r="BR285" s="118"/>
      <c r="BS285" s="118"/>
      <c r="BT285" s="122">
        <f t="shared" ref="BT285" si="216">BS285-SUM(BG285:BR285)</f>
        <v>0</v>
      </c>
      <c r="BU285" s="118"/>
      <c r="BV285" s="118"/>
      <c r="BW285" s="118"/>
      <c r="BX285" s="118"/>
      <c r="BY285" s="118"/>
      <c r="BZ285" s="118"/>
      <c r="CA285" s="118"/>
      <c r="CB285" s="118"/>
      <c r="CC285" s="118"/>
      <c r="CD285" s="118"/>
      <c r="CE285" s="118"/>
      <c r="CF285" s="118"/>
      <c r="CG285" s="118"/>
      <c r="CH285" s="122">
        <f t="shared" ref="CH285" si="217">CG285-SUM(BU285:CF285)</f>
        <v>0</v>
      </c>
    </row>
    <row r="286" spans="1:86" ht="12.25" hidden="1" customHeight="1" outlineLevel="1">
      <c r="A286" s="26">
        <v>600</v>
      </c>
      <c r="B286" s="1" t="s">
        <v>113</v>
      </c>
      <c r="C286" s="118">
        <v>0</v>
      </c>
      <c r="D286" s="118">
        <v>0</v>
      </c>
      <c r="E286" s="118">
        <v>0</v>
      </c>
      <c r="F286" s="118">
        <v>0</v>
      </c>
      <c r="G286" s="118">
        <v>0</v>
      </c>
      <c r="H286" s="118">
        <v>0</v>
      </c>
      <c r="I286" s="118">
        <v>0</v>
      </c>
      <c r="J286" s="118">
        <v>0</v>
      </c>
      <c r="K286" s="118">
        <v>0</v>
      </c>
      <c r="L286" s="118">
        <v>0</v>
      </c>
      <c r="M286" s="118">
        <v>0</v>
      </c>
      <c r="N286" s="118">
        <v>0</v>
      </c>
      <c r="O286" s="118">
        <v>0</v>
      </c>
      <c r="P286" s="122">
        <f t="shared" ref="P286:P297" si="218">O286-SUM(C286:N286)</f>
        <v>0</v>
      </c>
      <c r="Q286" s="118">
        <v>0</v>
      </c>
      <c r="R286" s="118">
        <v>0</v>
      </c>
      <c r="S286" s="118">
        <v>0</v>
      </c>
      <c r="T286" s="118">
        <v>0</v>
      </c>
      <c r="U286" s="118">
        <v>0</v>
      </c>
      <c r="V286" s="118">
        <v>0</v>
      </c>
      <c r="W286" s="118">
        <v>0</v>
      </c>
      <c r="X286" s="118">
        <v>0</v>
      </c>
      <c r="Y286" s="118">
        <v>0</v>
      </c>
      <c r="Z286" s="118">
        <v>0</v>
      </c>
      <c r="AA286" s="118">
        <v>0</v>
      </c>
      <c r="AB286" s="118">
        <v>0</v>
      </c>
      <c r="AC286" s="118">
        <v>0</v>
      </c>
      <c r="AD286" s="122">
        <f t="shared" ref="AD286:AD297" si="219">AC286-SUM(Q286:AB286)</f>
        <v>0</v>
      </c>
      <c r="AE286" s="118">
        <v>0</v>
      </c>
      <c r="AF286" s="118">
        <v>0</v>
      </c>
      <c r="AG286" s="118">
        <v>0</v>
      </c>
      <c r="AH286" s="118">
        <v>0</v>
      </c>
      <c r="AI286" s="118">
        <v>0</v>
      </c>
      <c r="AJ286" s="118">
        <v>0</v>
      </c>
      <c r="AK286" s="118">
        <v>0</v>
      </c>
      <c r="AL286" s="118">
        <v>0</v>
      </c>
      <c r="AM286" s="118">
        <v>0</v>
      </c>
      <c r="AN286" s="118">
        <v>0</v>
      </c>
      <c r="AO286" s="118">
        <v>0</v>
      </c>
      <c r="AP286" s="118">
        <v>0</v>
      </c>
      <c r="AQ286" s="118">
        <v>0</v>
      </c>
      <c r="AR286" s="122">
        <f t="shared" ref="AR286:AR297" si="220">AQ286-SUM(AE286:AP286)</f>
        <v>0</v>
      </c>
      <c r="AS286" s="118">
        <v>0</v>
      </c>
      <c r="AT286" s="118">
        <v>0</v>
      </c>
      <c r="AU286" s="118">
        <v>0</v>
      </c>
      <c r="AV286" s="118">
        <v>0</v>
      </c>
      <c r="AW286" s="118">
        <v>0</v>
      </c>
      <c r="AX286" s="118">
        <v>0</v>
      </c>
      <c r="AY286" s="118">
        <v>0</v>
      </c>
      <c r="AZ286" s="118">
        <v>0</v>
      </c>
      <c r="BA286" s="118">
        <v>0</v>
      </c>
      <c r="BB286" s="118">
        <v>0</v>
      </c>
      <c r="BC286" s="118">
        <v>0</v>
      </c>
      <c r="BD286" s="118">
        <v>0</v>
      </c>
      <c r="BE286" s="118">
        <v>0</v>
      </c>
      <c r="BF286" s="122">
        <f t="shared" ref="BF286:BF297" si="221">BE286-SUM(AS286:BD286)</f>
        <v>0</v>
      </c>
      <c r="BG286" s="118">
        <v>0</v>
      </c>
      <c r="BH286" s="118">
        <v>0</v>
      </c>
      <c r="BI286" s="118">
        <v>0</v>
      </c>
      <c r="BJ286" s="118">
        <v>0</v>
      </c>
      <c r="BK286" s="118">
        <v>0</v>
      </c>
      <c r="BL286" s="118">
        <v>0</v>
      </c>
      <c r="BM286" s="118">
        <v>0</v>
      </c>
      <c r="BN286" s="118">
        <v>0</v>
      </c>
      <c r="BO286" s="118">
        <v>0</v>
      </c>
      <c r="BP286" s="118">
        <v>0</v>
      </c>
      <c r="BQ286" s="118">
        <v>0</v>
      </c>
      <c r="BR286" s="118">
        <v>0</v>
      </c>
      <c r="BS286" s="118">
        <v>0</v>
      </c>
      <c r="BT286" s="122">
        <f t="shared" ref="BT286:BT297" si="222">BS286-SUM(BG286:BR286)</f>
        <v>0</v>
      </c>
      <c r="BU286" s="118">
        <v>0</v>
      </c>
      <c r="BV286" s="118">
        <v>0</v>
      </c>
      <c r="BW286" s="118">
        <v>0</v>
      </c>
      <c r="BX286" s="118">
        <v>0</v>
      </c>
      <c r="BY286" s="118">
        <v>0</v>
      </c>
      <c r="BZ286" s="118">
        <v>0</v>
      </c>
      <c r="CA286" s="118">
        <v>0</v>
      </c>
      <c r="CB286" s="118">
        <v>0</v>
      </c>
      <c r="CC286" s="118">
        <v>0</v>
      </c>
      <c r="CD286" s="118">
        <v>0</v>
      </c>
      <c r="CE286" s="118">
        <v>0</v>
      </c>
      <c r="CF286" s="118">
        <v>0</v>
      </c>
      <c r="CG286" s="118">
        <v>0</v>
      </c>
      <c r="CH286" s="122">
        <f t="shared" ref="CH286:CH297" si="223">CG286-SUM(BU286:CF286)</f>
        <v>0</v>
      </c>
    </row>
    <row r="287" spans="1:86" ht="12.25" hidden="1" customHeight="1" outlineLevel="1">
      <c r="A287" s="26">
        <v>610</v>
      </c>
      <c r="B287" s="1" t="s">
        <v>362</v>
      </c>
      <c r="C287" s="118">
        <v>0</v>
      </c>
      <c r="D287" s="118">
        <v>0</v>
      </c>
      <c r="E287" s="118">
        <v>0</v>
      </c>
      <c r="F287" s="118">
        <v>30.63</v>
      </c>
      <c r="G287" s="118">
        <v>990.75</v>
      </c>
      <c r="H287" s="118">
        <v>101.98</v>
      </c>
      <c r="I287" s="118">
        <v>0</v>
      </c>
      <c r="J287" s="118">
        <v>4749.18</v>
      </c>
      <c r="K287" s="118">
        <v>640.19833333333304</v>
      </c>
      <c r="L287" s="118">
        <v>640.19833333333304</v>
      </c>
      <c r="M287" s="118">
        <v>640.19833333333304</v>
      </c>
      <c r="N287" s="118">
        <v>640.19833333333304</v>
      </c>
      <c r="O287" s="118">
        <v>9200</v>
      </c>
      <c r="P287" s="122">
        <f t="shared" si="218"/>
        <v>766.66666666666788</v>
      </c>
      <c r="Q287" s="118">
        <v>0</v>
      </c>
      <c r="R287" s="118">
        <v>737.5</v>
      </c>
      <c r="S287" s="118">
        <v>737.5</v>
      </c>
      <c r="T287" s="118">
        <v>737.5</v>
      </c>
      <c r="U287" s="118">
        <v>737.5</v>
      </c>
      <c r="V287" s="118">
        <v>737.5</v>
      </c>
      <c r="W287" s="118">
        <v>737.5</v>
      </c>
      <c r="X287" s="118">
        <v>737.5</v>
      </c>
      <c r="Y287" s="118">
        <v>737.5</v>
      </c>
      <c r="Z287" s="118">
        <v>737.5</v>
      </c>
      <c r="AA287" s="118">
        <v>737.5</v>
      </c>
      <c r="AB287" s="118">
        <v>737.5</v>
      </c>
      <c r="AC287" s="118">
        <v>8850</v>
      </c>
      <c r="AD287" s="122">
        <f t="shared" si="219"/>
        <v>737.5</v>
      </c>
      <c r="AE287" s="118">
        <v>0</v>
      </c>
      <c r="AF287" s="118">
        <v>3177.0833333333298</v>
      </c>
      <c r="AG287" s="118">
        <v>3177.0833333333298</v>
      </c>
      <c r="AH287" s="118">
        <v>3177.0833333333298</v>
      </c>
      <c r="AI287" s="118">
        <v>3177.0833333333298</v>
      </c>
      <c r="AJ287" s="118">
        <v>3177.0833333333298</v>
      </c>
      <c r="AK287" s="118">
        <v>3177.0833333333298</v>
      </c>
      <c r="AL287" s="118">
        <v>3177.0833333333298</v>
      </c>
      <c r="AM287" s="118">
        <v>3177.0833333333298</v>
      </c>
      <c r="AN287" s="118">
        <v>3177.0833333333298</v>
      </c>
      <c r="AO287" s="118">
        <v>3177.0833333333298</v>
      </c>
      <c r="AP287" s="118">
        <v>3177.0833333333298</v>
      </c>
      <c r="AQ287" s="118">
        <v>38125</v>
      </c>
      <c r="AR287" s="122">
        <f t="shared" si="220"/>
        <v>3177.0833333333794</v>
      </c>
      <c r="AS287" s="118">
        <v>0</v>
      </c>
      <c r="AT287" s="118">
        <v>4114.5833333333303</v>
      </c>
      <c r="AU287" s="118">
        <v>4114.5833333333303</v>
      </c>
      <c r="AV287" s="118">
        <v>4114.5833333333303</v>
      </c>
      <c r="AW287" s="118">
        <v>4114.5833333333303</v>
      </c>
      <c r="AX287" s="118">
        <v>4114.5833333333303</v>
      </c>
      <c r="AY287" s="118">
        <v>4114.5833333333303</v>
      </c>
      <c r="AZ287" s="118">
        <v>4114.5833333333303</v>
      </c>
      <c r="BA287" s="118">
        <v>4114.5833333333303</v>
      </c>
      <c r="BB287" s="118">
        <v>4114.5833333333303</v>
      </c>
      <c r="BC287" s="118">
        <v>4114.5833333333303</v>
      </c>
      <c r="BD287" s="118">
        <v>4114.5833333333303</v>
      </c>
      <c r="BE287" s="118">
        <v>49375</v>
      </c>
      <c r="BF287" s="122">
        <f t="shared" si="221"/>
        <v>4114.5833333333794</v>
      </c>
      <c r="BG287" s="118">
        <v>0</v>
      </c>
      <c r="BH287" s="118">
        <v>5283.3333333333303</v>
      </c>
      <c r="BI287" s="118">
        <v>5283.3333333333303</v>
      </c>
      <c r="BJ287" s="118">
        <v>5283.3333333333303</v>
      </c>
      <c r="BK287" s="118">
        <v>5283.3333333333303</v>
      </c>
      <c r="BL287" s="118">
        <v>5283.3333333333303</v>
      </c>
      <c r="BM287" s="118">
        <v>5283.3333333333303</v>
      </c>
      <c r="BN287" s="118">
        <v>5283.3333333333303</v>
      </c>
      <c r="BO287" s="118">
        <v>5283.3333333333303</v>
      </c>
      <c r="BP287" s="118">
        <v>5283.3333333333303</v>
      </c>
      <c r="BQ287" s="118">
        <v>5283.3333333333303</v>
      </c>
      <c r="BR287" s="118">
        <v>5283.3333333333303</v>
      </c>
      <c r="BS287" s="118">
        <v>63400</v>
      </c>
      <c r="BT287" s="122">
        <f t="shared" si="222"/>
        <v>5283.3333333333794</v>
      </c>
      <c r="BU287" s="118">
        <v>0</v>
      </c>
      <c r="BV287" s="118">
        <v>6175</v>
      </c>
      <c r="BW287" s="118">
        <v>6175</v>
      </c>
      <c r="BX287" s="118">
        <v>6175</v>
      </c>
      <c r="BY287" s="118">
        <v>6175</v>
      </c>
      <c r="BZ287" s="118">
        <v>6175</v>
      </c>
      <c r="CA287" s="118">
        <v>6175</v>
      </c>
      <c r="CB287" s="118">
        <v>6175</v>
      </c>
      <c r="CC287" s="118">
        <v>6175</v>
      </c>
      <c r="CD287" s="118">
        <v>6175</v>
      </c>
      <c r="CE287" s="118">
        <v>6175</v>
      </c>
      <c r="CF287" s="118">
        <v>6175</v>
      </c>
      <c r="CG287" s="118">
        <v>74100</v>
      </c>
      <c r="CH287" s="122">
        <f t="shared" si="223"/>
        <v>6175</v>
      </c>
    </row>
    <row r="288" spans="1:86" ht="12.25" hidden="1" customHeight="1" outlineLevel="1">
      <c r="A288" s="26">
        <v>612</v>
      </c>
      <c r="B288" s="1" t="s">
        <v>363</v>
      </c>
      <c r="C288" s="118">
        <v>3141.8</v>
      </c>
      <c r="D288" s="118">
        <v>1583.28</v>
      </c>
      <c r="E288" s="118">
        <v>-197.07</v>
      </c>
      <c r="F288" s="118">
        <v>90</v>
      </c>
      <c r="G288" s="118">
        <v>172.32</v>
      </c>
      <c r="H288" s="118">
        <v>0</v>
      </c>
      <c r="I288" s="118">
        <v>0</v>
      </c>
      <c r="J288" s="118">
        <v>0</v>
      </c>
      <c r="K288" s="118">
        <v>0</v>
      </c>
      <c r="L288" s="118">
        <v>20000</v>
      </c>
      <c r="M288" s="118">
        <v>0</v>
      </c>
      <c r="N288" s="118">
        <v>0</v>
      </c>
      <c r="O288" s="118">
        <v>111968.52</v>
      </c>
      <c r="P288" s="122">
        <f t="shared" si="218"/>
        <v>87178.19</v>
      </c>
      <c r="Q288" s="118">
        <v>0</v>
      </c>
      <c r="R288" s="118">
        <v>91.700268817204204</v>
      </c>
      <c r="S288" s="118">
        <v>91.700268817204204</v>
      </c>
      <c r="T288" s="118">
        <v>91.700268817204204</v>
      </c>
      <c r="U288" s="118">
        <v>91.700268817204204</v>
      </c>
      <c r="V288" s="118">
        <v>91.700268817204204</v>
      </c>
      <c r="W288" s="118">
        <v>91.700268817204204</v>
      </c>
      <c r="X288" s="118">
        <v>91.700268817204204</v>
      </c>
      <c r="Y288" s="118">
        <v>91.700268817204204</v>
      </c>
      <c r="Z288" s="118">
        <v>91.700268817204204</v>
      </c>
      <c r="AA288" s="118">
        <v>91.700268817204204</v>
      </c>
      <c r="AB288" s="118">
        <v>91.700268817204204</v>
      </c>
      <c r="AC288" s="118">
        <v>1100.4032258064501</v>
      </c>
      <c r="AD288" s="122">
        <f t="shared" si="219"/>
        <v>91.700268817203664</v>
      </c>
      <c r="AE288" s="118">
        <v>0</v>
      </c>
      <c r="AF288" s="118">
        <v>1429.1666666666699</v>
      </c>
      <c r="AG288" s="118">
        <v>1429.1666666666699</v>
      </c>
      <c r="AH288" s="118">
        <v>1429.1666666666699</v>
      </c>
      <c r="AI288" s="118">
        <v>1429.1666666666699</v>
      </c>
      <c r="AJ288" s="118">
        <v>1429.1666666666699</v>
      </c>
      <c r="AK288" s="118">
        <v>1429.1666666666699</v>
      </c>
      <c r="AL288" s="118">
        <v>1429.1666666666699</v>
      </c>
      <c r="AM288" s="118">
        <v>1429.1666666666699</v>
      </c>
      <c r="AN288" s="118">
        <v>1429.1666666666699</v>
      </c>
      <c r="AO288" s="118">
        <v>1429.1666666666699</v>
      </c>
      <c r="AP288" s="118">
        <v>1429.1666666666699</v>
      </c>
      <c r="AQ288" s="118">
        <v>17150</v>
      </c>
      <c r="AR288" s="122">
        <f t="shared" si="220"/>
        <v>1429.1666666666315</v>
      </c>
      <c r="AS288" s="118">
        <v>0</v>
      </c>
      <c r="AT288" s="118">
        <v>1260.4166666666699</v>
      </c>
      <c r="AU288" s="118">
        <v>1260.4166666666699</v>
      </c>
      <c r="AV288" s="118">
        <v>1260.4166666666699</v>
      </c>
      <c r="AW288" s="118">
        <v>1260.4166666666699</v>
      </c>
      <c r="AX288" s="118">
        <v>1260.4166666666699</v>
      </c>
      <c r="AY288" s="118">
        <v>1260.4166666666699</v>
      </c>
      <c r="AZ288" s="118">
        <v>1260.4166666666699</v>
      </c>
      <c r="BA288" s="118">
        <v>1260.4166666666699</v>
      </c>
      <c r="BB288" s="118">
        <v>1260.4166666666699</v>
      </c>
      <c r="BC288" s="118">
        <v>1260.4166666666699</v>
      </c>
      <c r="BD288" s="118">
        <v>1260.4166666666699</v>
      </c>
      <c r="BE288" s="118">
        <v>15125</v>
      </c>
      <c r="BF288" s="122">
        <f t="shared" si="221"/>
        <v>1260.4166666666315</v>
      </c>
      <c r="BG288" s="118">
        <v>0</v>
      </c>
      <c r="BH288" s="118">
        <v>1008.33333333333</v>
      </c>
      <c r="BI288" s="118">
        <v>1008.33333333333</v>
      </c>
      <c r="BJ288" s="118">
        <v>1008.33333333333</v>
      </c>
      <c r="BK288" s="118">
        <v>1008.33333333333</v>
      </c>
      <c r="BL288" s="118">
        <v>1008.33333333333</v>
      </c>
      <c r="BM288" s="118">
        <v>1008.33333333333</v>
      </c>
      <c r="BN288" s="118">
        <v>1008.33333333333</v>
      </c>
      <c r="BO288" s="118">
        <v>1008.33333333333</v>
      </c>
      <c r="BP288" s="118">
        <v>1008.33333333333</v>
      </c>
      <c r="BQ288" s="118">
        <v>1008.33333333333</v>
      </c>
      <c r="BR288" s="118">
        <v>1008.33333333333</v>
      </c>
      <c r="BS288" s="118">
        <v>12100</v>
      </c>
      <c r="BT288" s="122">
        <f t="shared" si="222"/>
        <v>1008.3333333333685</v>
      </c>
      <c r="BU288" s="118">
        <v>0</v>
      </c>
      <c r="BV288" s="118">
        <v>1760.4166666666699</v>
      </c>
      <c r="BW288" s="118">
        <v>1760.4166666666699</v>
      </c>
      <c r="BX288" s="118">
        <v>1760.4166666666699</v>
      </c>
      <c r="BY288" s="118">
        <v>1760.4166666666699</v>
      </c>
      <c r="BZ288" s="118">
        <v>1760.4166666666699</v>
      </c>
      <c r="CA288" s="118">
        <v>1760.4166666666699</v>
      </c>
      <c r="CB288" s="118">
        <v>1760.4166666666699</v>
      </c>
      <c r="CC288" s="118">
        <v>1760.4166666666699</v>
      </c>
      <c r="CD288" s="118">
        <v>1760.4166666666699</v>
      </c>
      <c r="CE288" s="118">
        <v>1760.4166666666699</v>
      </c>
      <c r="CF288" s="118">
        <v>1760.4166666666699</v>
      </c>
      <c r="CG288" s="118">
        <v>21125</v>
      </c>
      <c r="CH288" s="122">
        <f t="shared" si="223"/>
        <v>1760.4166666666279</v>
      </c>
    </row>
    <row r="289" spans="1:86" ht="12.25" hidden="1" customHeight="1" outlineLevel="1">
      <c r="A289" s="26">
        <v>626</v>
      </c>
      <c r="B289" s="1" t="s">
        <v>364</v>
      </c>
      <c r="C289" s="118">
        <v>0</v>
      </c>
      <c r="D289" s="118">
        <v>0</v>
      </c>
      <c r="E289" s="118">
        <v>0</v>
      </c>
      <c r="F289" s="118">
        <v>0</v>
      </c>
      <c r="G289" s="118">
        <v>0</v>
      </c>
      <c r="H289" s="118">
        <v>0</v>
      </c>
      <c r="I289" s="118">
        <v>0</v>
      </c>
      <c r="J289" s="118">
        <v>0</v>
      </c>
      <c r="K289" s="118">
        <v>0</v>
      </c>
      <c r="L289" s="118">
        <v>0</v>
      </c>
      <c r="M289" s="118">
        <v>0</v>
      </c>
      <c r="N289" s="118">
        <v>0</v>
      </c>
      <c r="O289" s="118">
        <v>0</v>
      </c>
      <c r="P289" s="122">
        <f t="shared" si="218"/>
        <v>0</v>
      </c>
      <c r="Q289" s="118">
        <v>0</v>
      </c>
      <c r="R289" s="118">
        <v>0</v>
      </c>
      <c r="S289" s="118">
        <v>0</v>
      </c>
      <c r="T289" s="118">
        <v>0</v>
      </c>
      <c r="U289" s="118">
        <v>0</v>
      </c>
      <c r="V289" s="118">
        <v>0</v>
      </c>
      <c r="W289" s="118">
        <v>0</v>
      </c>
      <c r="X289" s="118">
        <v>0</v>
      </c>
      <c r="Y289" s="118">
        <v>0</v>
      </c>
      <c r="Z289" s="118">
        <v>0</v>
      </c>
      <c r="AA289" s="118">
        <v>0</v>
      </c>
      <c r="AB289" s="118">
        <v>0</v>
      </c>
      <c r="AC289" s="118">
        <v>0</v>
      </c>
      <c r="AD289" s="122">
        <f t="shared" si="219"/>
        <v>0</v>
      </c>
      <c r="AE289" s="118">
        <v>0</v>
      </c>
      <c r="AF289" s="118">
        <v>0</v>
      </c>
      <c r="AG289" s="118">
        <v>0</v>
      </c>
      <c r="AH289" s="118">
        <v>0</v>
      </c>
      <c r="AI289" s="118">
        <v>0</v>
      </c>
      <c r="AJ289" s="118">
        <v>0</v>
      </c>
      <c r="AK289" s="118">
        <v>0</v>
      </c>
      <c r="AL289" s="118">
        <v>0</v>
      </c>
      <c r="AM289" s="118">
        <v>0</v>
      </c>
      <c r="AN289" s="118">
        <v>0</v>
      </c>
      <c r="AO289" s="118">
        <v>0</v>
      </c>
      <c r="AP289" s="118">
        <v>0</v>
      </c>
      <c r="AQ289" s="118">
        <v>0</v>
      </c>
      <c r="AR289" s="122">
        <f t="shared" si="220"/>
        <v>0</v>
      </c>
      <c r="AS289" s="118">
        <v>0</v>
      </c>
      <c r="AT289" s="118">
        <v>0</v>
      </c>
      <c r="AU289" s="118">
        <v>0</v>
      </c>
      <c r="AV289" s="118">
        <v>0</v>
      </c>
      <c r="AW289" s="118">
        <v>0</v>
      </c>
      <c r="AX289" s="118">
        <v>0</v>
      </c>
      <c r="AY289" s="118">
        <v>0</v>
      </c>
      <c r="AZ289" s="118">
        <v>0</v>
      </c>
      <c r="BA289" s="118">
        <v>0</v>
      </c>
      <c r="BB289" s="118">
        <v>0</v>
      </c>
      <c r="BC289" s="118">
        <v>0</v>
      </c>
      <c r="BD289" s="118">
        <v>0</v>
      </c>
      <c r="BE289" s="118">
        <v>0</v>
      </c>
      <c r="BF289" s="122">
        <f t="shared" si="221"/>
        <v>0</v>
      </c>
      <c r="BG289" s="118">
        <v>0</v>
      </c>
      <c r="BH289" s="118">
        <v>0</v>
      </c>
      <c r="BI289" s="118">
        <v>0</v>
      </c>
      <c r="BJ289" s="118">
        <v>0</v>
      </c>
      <c r="BK289" s="118">
        <v>0</v>
      </c>
      <c r="BL289" s="118">
        <v>0</v>
      </c>
      <c r="BM289" s="118">
        <v>0</v>
      </c>
      <c r="BN289" s="118">
        <v>0</v>
      </c>
      <c r="BO289" s="118">
        <v>0</v>
      </c>
      <c r="BP289" s="118">
        <v>0</v>
      </c>
      <c r="BQ289" s="118">
        <v>0</v>
      </c>
      <c r="BR289" s="118">
        <v>0</v>
      </c>
      <c r="BS289" s="118">
        <v>0</v>
      </c>
      <c r="BT289" s="122">
        <f t="shared" si="222"/>
        <v>0</v>
      </c>
      <c r="BU289" s="118">
        <v>0</v>
      </c>
      <c r="BV289" s="118">
        <v>0</v>
      </c>
      <c r="BW289" s="118">
        <v>0</v>
      </c>
      <c r="BX289" s="118">
        <v>0</v>
      </c>
      <c r="BY289" s="118">
        <v>0</v>
      </c>
      <c r="BZ289" s="118">
        <v>0</v>
      </c>
      <c r="CA289" s="118">
        <v>0</v>
      </c>
      <c r="CB289" s="118">
        <v>0</v>
      </c>
      <c r="CC289" s="118">
        <v>0</v>
      </c>
      <c r="CD289" s="118">
        <v>0</v>
      </c>
      <c r="CE289" s="118">
        <v>0</v>
      </c>
      <c r="CF289" s="118">
        <v>0</v>
      </c>
      <c r="CG289" s="118">
        <v>0</v>
      </c>
      <c r="CH289" s="122">
        <f t="shared" si="223"/>
        <v>0</v>
      </c>
    </row>
    <row r="290" spans="1:86" ht="12.25" hidden="1" customHeight="1" outlineLevel="1">
      <c r="A290" s="26">
        <v>629</v>
      </c>
      <c r="B290" s="1" t="s">
        <v>365</v>
      </c>
      <c r="C290" s="118">
        <v>0</v>
      </c>
      <c r="D290" s="118">
        <v>0</v>
      </c>
      <c r="E290" s="118">
        <v>0</v>
      </c>
      <c r="F290" s="118">
        <v>0</v>
      </c>
      <c r="G290" s="118">
        <v>0</v>
      </c>
      <c r="H290" s="118">
        <v>0</v>
      </c>
      <c r="I290" s="118">
        <v>0</v>
      </c>
      <c r="J290" s="118">
        <v>0</v>
      </c>
      <c r="K290" s="118">
        <v>0</v>
      </c>
      <c r="L290" s="118">
        <v>0</v>
      </c>
      <c r="M290" s="118">
        <v>0</v>
      </c>
      <c r="N290" s="118">
        <v>0</v>
      </c>
      <c r="O290" s="118">
        <v>0</v>
      </c>
      <c r="P290" s="122">
        <f t="shared" si="218"/>
        <v>0</v>
      </c>
      <c r="Q290" s="118">
        <v>0</v>
      </c>
      <c r="R290" s="118">
        <v>0</v>
      </c>
      <c r="S290" s="118">
        <v>0</v>
      </c>
      <c r="T290" s="118">
        <v>0</v>
      </c>
      <c r="U290" s="118">
        <v>0</v>
      </c>
      <c r="V290" s="118">
        <v>0</v>
      </c>
      <c r="W290" s="118">
        <v>0</v>
      </c>
      <c r="X290" s="118">
        <v>0</v>
      </c>
      <c r="Y290" s="118">
        <v>0</v>
      </c>
      <c r="Z290" s="118">
        <v>0</v>
      </c>
      <c r="AA290" s="118">
        <v>0</v>
      </c>
      <c r="AB290" s="118">
        <v>0</v>
      </c>
      <c r="AC290" s="118">
        <v>0</v>
      </c>
      <c r="AD290" s="122">
        <f t="shared" si="219"/>
        <v>0</v>
      </c>
      <c r="AE290" s="118">
        <v>0</v>
      </c>
      <c r="AF290" s="118">
        <v>0</v>
      </c>
      <c r="AG290" s="118">
        <v>0</v>
      </c>
      <c r="AH290" s="118">
        <v>0</v>
      </c>
      <c r="AI290" s="118">
        <v>0</v>
      </c>
      <c r="AJ290" s="118">
        <v>0</v>
      </c>
      <c r="AK290" s="118">
        <v>0</v>
      </c>
      <c r="AL290" s="118">
        <v>0</v>
      </c>
      <c r="AM290" s="118">
        <v>0</v>
      </c>
      <c r="AN290" s="118">
        <v>0</v>
      </c>
      <c r="AO290" s="118">
        <v>0</v>
      </c>
      <c r="AP290" s="118">
        <v>0</v>
      </c>
      <c r="AQ290" s="118">
        <v>0</v>
      </c>
      <c r="AR290" s="122">
        <f t="shared" si="220"/>
        <v>0</v>
      </c>
      <c r="AS290" s="118">
        <v>0</v>
      </c>
      <c r="AT290" s="118">
        <v>0</v>
      </c>
      <c r="AU290" s="118">
        <v>0</v>
      </c>
      <c r="AV290" s="118">
        <v>0</v>
      </c>
      <c r="AW290" s="118">
        <v>0</v>
      </c>
      <c r="AX290" s="118">
        <v>0</v>
      </c>
      <c r="AY290" s="118">
        <v>0</v>
      </c>
      <c r="AZ290" s="118">
        <v>0</v>
      </c>
      <c r="BA290" s="118">
        <v>0</v>
      </c>
      <c r="BB290" s="118">
        <v>0</v>
      </c>
      <c r="BC290" s="118">
        <v>0</v>
      </c>
      <c r="BD290" s="118">
        <v>0</v>
      </c>
      <c r="BE290" s="118">
        <v>0</v>
      </c>
      <c r="BF290" s="122">
        <f t="shared" si="221"/>
        <v>0</v>
      </c>
      <c r="BG290" s="118">
        <v>0</v>
      </c>
      <c r="BH290" s="118">
        <v>0</v>
      </c>
      <c r="BI290" s="118">
        <v>0</v>
      </c>
      <c r="BJ290" s="118">
        <v>0</v>
      </c>
      <c r="BK290" s="118">
        <v>0</v>
      </c>
      <c r="BL290" s="118">
        <v>0</v>
      </c>
      <c r="BM290" s="118">
        <v>0</v>
      </c>
      <c r="BN290" s="118">
        <v>0</v>
      </c>
      <c r="BO290" s="118">
        <v>0</v>
      </c>
      <c r="BP290" s="118">
        <v>0</v>
      </c>
      <c r="BQ290" s="118">
        <v>0</v>
      </c>
      <c r="BR290" s="118">
        <v>0</v>
      </c>
      <c r="BS290" s="118">
        <v>0</v>
      </c>
      <c r="BT290" s="122">
        <f t="shared" si="222"/>
        <v>0</v>
      </c>
      <c r="BU290" s="118">
        <v>0</v>
      </c>
      <c r="BV290" s="118">
        <v>0</v>
      </c>
      <c r="BW290" s="118">
        <v>0</v>
      </c>
      <c r="BX290" s="118">
        <v>0</v>
      </c>
      <c r="BY290" s="118">
        <v>0</v>
      </c>
      <c r="BZ290" s="118">
        <v>0</v>
      </c>
      <c r="CA290" s="118">
        <v>0</v>
      </c>
      <c r="CB290" s="118">
        <v>0</v>
      </c>
      <c r="CC290" s="118">
        <v>0</v>
      </c>
      <c r="CD290" s="118">
        <v>0</v>
      </c>
      <c r="CE290" s="118">
        <v>0</v>
      </c>
      <c r="CF290" s="118">
        <v>0</v>
      </c>
      <c r="CG290" s="118">
        <v>0</v>
      </c>
      <c r="CH290" s="122">
        <f t="shared" si="223"/>
        <v>0</v>
      </c>
    </row>
    <row r="291" spans="1:86" ht="12.25" hidden="1" customHeight="1" outlineLevel="1">
      <c r="A291" s="26">
        <v>630</v>
      </c>
      <c r="B291" s="1" t="s">
        <v>366</v>
      </c>
      <c r="C291" s="118">
        <v>0</v>
      </c>
      <c r="D291" s="118">
        <v>0</v>
      </c>
      <c r="E291" s="118">
        <v>0</v>
      </c>
      <c r="F291" s="118">
        <v>0</v>
      </c>
      <c r="G291" s="118">
        <v>0</v>
      </c>
      <c r="H291" s="118">
        <v>0</v>
      </c>
      <c r="I291" s="118">
        <v>0</v>
      </c>
      <c r="J291" s="118">
        <v>0</v>
      </c>
      <c r="K291" s="118">
        <v>0</v>
      </c>
      <c r="L291" s="118">
        <v>0</v>
      </c>
      <c r="M291" s="118">
        <v>0</v>
      </c>
      <c r="N291" s="118">
        <v>0</v>
      </c>
      <c r="O291" s="118">
        <v>0</v>
      </c>
      <c r="P291" s="122">
        <f t="shared" si="218"/>
        <v>0</v>
      </c>
      <c r="Q291" s="118">
        <v>0</v>
      </c>
      <c r="R291" s="118">
        <v>0</v>
      </c>
      <c r="S291" s="118">
        <v>10327.272727272701</v>
      </c>
      <c r="T291" s="118">
        <v>10327.272727272701</v>
      </c>
      <c r="U291" s="118">
        <v>10327.272727272701</v>
      </c>
      <c r="V291" s="118">
        <v>10327.272727272701</v>
      </c>
      <c r="W291" s="118">
        <v>10327.272727272701</v>
      </c>
      <c r="X291" s="118">
        <v>10327.272727272701</v>
      </c>
      <c r="Y291" s="118">
        <v>10327.272727272701</v>
      </c>
      <c r="Z291" s="118">
        <v>10327.272727272701</v>
      </c>
      <c r="AA291" s="118">
        <v>10327.272727272701</v>
      </c>
      <c r="AB291" s="118">
        <v>10327.272727272701</v>
      </c>
      <c r="AC291" s="118">
        <v>113600</v>
      </c>
      <c r="AD291" s="122">
        <f t="shared" si="219"/>
        <v>10327.272727272983</v>
      </c>
      <c r="AE291" s="118">
        <v>0</v>
      </c>
      <c r="AF291" s="118">
        <v>0</v>
      </c>
      <c r="AG291" s="118">
        <v>16136.3636363636</v>
      </c>
      <c r="AH291" s="118">
        <v>16136.3636363636</v>
      </c>
      <c r="AI291" s="118">
        <v>16136.3636363636</v>
      </c>
      <c r="AJ291" s="118">
        <v>16136.3636363636</v>
      </c>
      <c r="AK291" s="118">
        <v>16136.3636363636</v>
      </c>
      <c r="AL291" s="118">
        <v>16136.3636363636</v>
      </c>
      <c r="AM291" s="118">
        <v>16136.3636363636</v>
      </c>
      <c r="AN291" s="118">
        <v>16136.3636363636</v>
      </c>
      <c r="AO291" s="118">
        <v>16136.3636363636</v>
      </c>
      <c r="AP291" s="118">
        <v>16136.3636363636</v>
      </c>
      <c r="AQ291" s="118">
        <v>177500</v>
      </c>
      <c r="AR291" s="122">
        <f t="shared" si="220"/>
        <v>16136.363636363996</v>
      </c>
      <c r="AS291" s="118">
        <v>0</v>
      </c>
      <c r="AT291" s="118">
        <v>0</v>
      </c>
      <c r="AU291" s="118">
        <v>20977.272727272699</v>
      </c>
      <c r="AV291" s="118">
        <v>20977.272727272699</v>
      </c>
      <c r="AW291" s="118">
        <v>20977.272727272699</v>
      </c>
      <c r="AX291" s="118">
        <v>20977.272727272699</v>
      </c>
      <c r="AY291" s="118">
        <v>20977.272727272699</v>
      </c>
      <c r="AZ291" s="118">
        <v>20977.272727272699</v>
      </c>
      <c r="BA291" s="118">
        <v>20977.272727272699</v>
      </c>
      <c r="BB291" s="118">
        <v>20977.272727272699</v>
      </c>
      <c r="BC291" s="118">
        <v>20977.272727272699</v>
      </c>
      <c r="BD291" s="118">
        <v>20977.272727272699</v>
      </c>
      <c r="BE291" s="118">
        <v>230750</v>
      </c>
      <c r="BF291" s="122">
        <f t="shared" si="221"/>
        <v>20977.272727272968</v>
      </c>
      <c r="BG291" s="118">
        <v>0</v>
      </c>
      <c r="BH291" s="118">
        <v>0</v>
      </c>
      <c r="BI291" s="118">
        <v>27431.818181818198</v>
      </c>
      <c r="BJ291" s="118">
        <v>27431.818181818198</v>
      </c>
      <c r="BK291" s="118">
        <v>27431.818181818198</v>
      </c>
      <c r="BL291" s="118">
        <v>27431.818181818198</v>
      </c>
      <c r="BM291" s="118">
        <v>27431.818181818198</v>
      </c>
      <c r="BN291" s="118">
        <v>27431.818181818198</v>
      </c>
      <c r="BO291" s="118">
        <v>27431.818181818198</v>
      </c>
      <c r="BP291" s="118">
        <v>27431.818181818198</v>
      </c>
      <c r="BQ291" s="118">
        <v>27431.818181818198</v>
      </c>
      <c r="BR291" s="118">
        <v>27431.818181818198</v>
      </c>
      <c r="BS291" s="118">
        <v>301750</v>
      </c>
      <c r="BT291" s="122">
        <f t="shared" si="222"/>
        <v>27431.818181818002</v>
      </c>
      <c r="BU291" s="118">
        <v>0</v>
      </c>
      <c r="BV291" s="118">
        <v>0</v>
      </c>
      <c r="BW291" s="118">
        <v>32272.727272727301</v>
      </c>
      <c r="BX291" s="118">
        <v>32272.727272727301</v>
      </c>
      <c r="BY291" s="118">
        <v>32272.727272727301</v>
      </c>
      <c r="BZ291" s="118">
        <v>32272.727272727301</v>
      </c>
      <c r="CA291" s="118">
        <v>32272.727272727301</v>
      </c>
      <c r="CB291" s="118">
        <v>32272.727272727301</v>
      </c>
      <c r="CC291" s="118">
        <v>32272.727272727301</v>
      </c>
      <c r="CD291" s="118">
        <v>32272.727272727301</v>
      </c>
      <c r="CE291" s="118">
        <v>32272.727272727301</v>
      </c>
      <c r="CF291" s="118">
        <v>32272.727272727301</v>
      </c>
      <c r="CG291" s="118">
        <v>355000</v>
      </c>
      <c r="CH291" s="122">
        <f t="shared" si="223"/>
        <v>32272.727272727003</v>
      </c>
    </row>
    <row r="292" spans="1:86" ht="12.25" hidden="1" customHeight="1" outlineLevel="1">
      <c r="A292" s="26">
        <v>640</v>
      </c>
      <c r="B292" s="1" t="s">
        <v>367</v>
      </c>
      <c r="C292" s="118">
        <v>0</v>
      </c>
      <c r="D292" s="118">
        <v>0</v>
      </c>
      <c r="E292" s="118">
        <v>0</v>
      </c>
      <c r="F292" s="118">
        <v>0</v>
      </c>
      <c r="G292" s="118">
        <v>0</v>
      </c>
      <c r="H292" s="118">
        <v>0</v>
      </c>
      <c r="I292" s="118">
        <v>0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118">
        <v>0</v>
      </c>
      <c r="P292" s="122">
        <f t="shared" si="218"/>
        <v>0</v>
      </c>
      <c r="Q292" s="118">
        <v>0</v>
      </c>
      <c r="R292" s="118">
        <v>0</v>
      </c>
      <c r="S292" s="118">
        <v>0</v>
      </c>
      <c r="T292" s="118">
        <v>0</v>
      </c>
      <c r="U292" s="118">
        <v>0</v>
      </c>
      <c r="V292" s="118">
        <v>0</v>
      </c>
      <c r="W292" s="118">
        <v>0</v>
      </c>
      <c r="X292" s="118">
        <v>0</v>
      </c>
      <c r="Y292" s="118">
        <v>0</v>
      </c>
      <c r="Z292" s="118">
        <v>0</v>
      </c>
      <c r="AA292" s="118">
        <v>0</v>
      </c>
      <c r="AB292" s="118">
        <v>0</v>
      </c>
      <c r="AC292" s="118">
        <v>0</v>
      </c>
      <c r="AD292" s="122">
        <f t="shared" si="219"/>
        <v>0</v>
      </c>
      <c r="AE292" s="118">
        <v>0</v>
      </c>
      <c r="AF292" s="118">
        <v>0</v>
      </c>
      <c r="AG292" s="118">
        <v>0</v>
      </c>
      <c r="AH292" s="118">
        <v>0</v>
      </c>
      <c r="AI292" s="118">
        <v>0</v>
      </c>
      <c r="AJ292" s="118">
        <v>0</v>
      </c>
      <c r="AK292" s="118">
        <v>0</v>
      </c>
      <c r="AL292" s="118">
        <v>0</v>
      </c>
      <c r="AM292" s="118">
        <v>0</v>
      </c>
      <c r="AN292" s="118">
        <v>0</v>
      </c>
      <c r="AO292" s="118">
        <v>0</v>
      </c>
      <c r="AP292" s="118">
        <v>0</v>
      </c>
      <c r="AQ292" s="118">
        <v>0</v>
      </c>
      <c r="AR292" s="122">
        <f t="shared" si="220"/>
        <v>0</v>
      </c>
      <c r="AS292" s="118">
        <v>0</v>
      </c>
      <c r="AT292" s="118">
        <v>0</v>
      </c>
      <c r="AU292" s="118">
        <v>0</v>
      </c>
      <c r="AV292" s="118">
        <v>0</v>
      </c>
      <c r="AW292" s="118">
        <v>0</v>
      </c>
      <c r="AX292" s="118">
        <v>0</v>
      </c>
      <c r="AY292" s="118">
        <v>0</v>
      </c>
      <c r="AZ292" s="118">
        <v>0</v>
      </c>
      <c r="BA292" s="118">
        <v>0</v>
      </c>
      <c r="BB292" s="118">
        <v>0</v>
      </c>
      <c r="BC292" s="118">
        <v>0</v>
      </c>
      <c r="BD292" s="118">
        <v>0</v>
      </c>
      <c r="BE292" s="118">
        <v>0</v>
      </c>
      <c r="BF292" s="122">
        <f t="shared" si="221"/>
        <v>0</v>
      </c>
      <c r="BG292" s="118">
        <v>0</v>
      </c>
      <c r="BH292" s="118">
        <v>0</v>
      </c>
      <c r="BI292" s="118">
        <v>0</v>
      </c>
      <c r="BJ292" s="118">
        <v>0</v>
      </c>
      <c r="BK292" s="118">
        <v>0</v>
      </c>
      <c r="BL292" s="118">
        <v>0</v>
      </c>
      <c r="BM292" s="118">
        <v>0</v>
      </c>
      <c r="BN292" s="118">
        <v>0</v>
      </c>
      <c r="BO292" s="118">
        <v>0</v>
      </c>
      <c r="BP292" s="118">
        <v>0</v>
      </c>
      <c r="BQ292" s="118">
        <v>0</v>
      </c>
      <c r="BR292" s="118">
        <v>0</v>
      </c>
      <c r="BS292" s="118">
        <v>0</v>
      </c>
      <c r="BT292" s="122">
        <f t="shared" si="222"/>
        <v>0</v>
      </c>
      <c r="BU292" s="118">
        <v>0</v>
      </c>
      <c r="BV292" s="118">
        <v>0</v>
      </c>
      <c r="BW292" s="118">
        <v>0</v>
      </c>
      <c r="BX292" s="118">
        <v>0</v>
      </c>
      <c r="BY292" s="118">
        <v>0</v>
      </c>
      <c r="BZ292" s="118">
        <v>0</v>
      </c>
      <c r="CA292" s="118">
        <v>0</v>
      </c>
      <c r="CB292" s="118">
        <v>0</v>
      </c>
      <c r="CC292" s="118">
        <v>0</v>
      </c>
      <c r="CD292" s="118">
        <v>0</v>
      </c>
      <c r="CE292" s="118">
        <v>0</v>
      </c>
      <c r="CF292" s="118">
        <v>0</v>
      </c>
      <c r="CG292" s="118">
        <v>0</v>
      </c>
      <c r="CH292" s="122">
        <f t="shared" si="223"/>
        <v>0</v>
      </c>
    </row>
    <row r="293" spans="1:86" ht="12.25" hidden="1" customHeight="1" outlineLevel="1">
      <c r="A293" s="26">
        <v>641</v>
      </c>
      <c r="B293" s="1" t="s">
        <v>368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7047.75</v>
      </c>
      <c r="L293" s="118">
        <v>50000</v>
      </c>
      <c r="M293" s="118">
        <v>0</v>
      </c>
      <c r="N293" s="118">
        <v>0</v>
      </c>
      <c r="O293" s="118">
        <v>84573</v>
      </c>
      <c r="P293" s="122">
        <f t="shared" si="218"/>
        <v>27525.25</v>
      </c>
      <c r="Q293" s="118">
        <v>0</v>
      </c>
      <c r="R293" s="118">
        <v>0</v>
      </c>
      <c r="S293" s="118">
        <v>0</v>
      </c>
      <c r="T293" s="118">
        <v>0</v>
      </c>
      <c r="U293" s="118">
        <v>0</v>
      </c>
      <c r="V293" s="118">
        <v>0</v>
      </c>
      <c r="W293" s="118">
        <v>0</v>
      </c>
      <c r="X293" s="118">
        <v>0</v>
      </c>
      <c r="Y293" s="118">
        <v>0</v>
      </c>
      <c r="Z293" s="118">
        <v>0</v>
      </c>
      <c r="AA293" s="118">
        <v>0</v>
      </c>
      <c r="AB293" s="118">
        <v>0</v>
      </c>
      <c r="AC293" s="118">
        <v>0</v>
      </c>
      <c r="AD293" s="122">
        <f t="shared" si="219"/>
        <v>0</v>
      </c>
      <c r="AE293" s="118">
        <v>0</v>
      </c>
      <c r="AF293" s="118">
        <v>0</v>
      </c>
      <c r="AG293" s="118">
        <v>0</v>
      </c>
      <c r="AH293" s="118">
        <v>0</v>
      </c>
      <c r="AI293" s="118">
        <v>0</v>
      </c>
      <c r="AJ293" s="118">
        <v>0</v>
      </c>
      <c r="AK293" s="118">
        <v>0</v>
      </c>
      <c r="AL293" s="118">
        <v>0</v>
      </c>
      <c r="AM293" s="118">
        <v>0</v>
      </c>
      <c r="AN293" s="118">
        <v>0</v>
      </c>
      <c r="AO293" s="118">
        <v>0</v>
      </c>
      <c r="AP293" s="118">
        <v>0</v>
      </c>
      <c r="AQ293" s="118">
        <v>0</v>
      </c>
      <c r="AR293" s="122">
        <f t="shared" si="220"/>
        <v>0</v>
      </c>
      <c r="AS293" s="118">
        <v>0</v>
      </c>
      <c r="AT293" s="118">
        <v>0</v>
      </c>
      <c r="AU293" s="118">
        <v>0</v>
      </c>
      <c r="AV293" s="118">
        <v>0</v>
      </c>
      <c r="AW293" s="118">
        <v>0</v>
      </c>
      <c r="AX293" s="118">
        <v>0</v>
      </c>
      <c r="AY293" s="118">
        <v>0</v>
      </c>
      <c r="AZ293" s="118">
        <v>0</v>
      </c>
      <c r="BA293" s="118">
        <v>0</v>
      </c>
      <c r="BB293" s="118">
        <v>0</v>
      </c>
      <c r="BC293" s="118">
        <v>0</v>
      </c>
      <c r="BD293" s="118">
        <v>0</v>
      </c>
      <c r="BE293" s="118">
        <v>0</v>
      </c>
      <c r="BF293" s="122">
        <f t="shared" si="221"/>
        <v>0</v>
      </c>
      <c r="BG293" s="118">
        <v>0</v>
      </c>
      <c r="BH293" s="118">
        <v>0</v>
      </c>
      <c r="BI293" s="118">
        <v>0</v>
      </c>
      <c r="BJ293" s="118">
        <v>0</v>
      </c>
      <c r="BK293" s="118">
        <v>0</v>
      </c>
      <c r="BL293" s="118">
        <v>0</v>
      </c>
      <c r="BM293" s="118">
        <v>0</v>
      </c>
      <c r="BN293" s="118">
        <v>0</v>
      </c>
      <c r="BO293" s="118">
        <v>0</v>
      </c>
      <c r="BP293" s="118">
        <v>0</v>
      </c>
      <c r="BQ293" s="118">
        <v>0</v>
      </c>
      <c r="BR293" s="118">
        <v>0</v>
      </c>
      <c r="BS293" s="118">
        <v>0</v>
      </c>
      <c r="BT293" s="122">
        <f t="shared" si="222"/>
        <v>0</v>
      </c>
      <c r="BU293" s="118">
        <v>0</v>
      </c>
      <c r="BV293" s="118">
        <v>0</v>
      </c>
      <c r="BW293" s="118">
        <v>0</v>
      </c>
      <c r="BX293" s="118">
        <v>0</v>
      </c>
      <c r="BY293" s="118">
        <v>0</v>
      </c>
      <c r="BZ293" s="118">
        <v>0</v>
      </c>
      <c r="CA293" s="118">
        <v>0</v>
      </c>
      <c r="CB293" s="118">
        <v>0</v>
      </c>
      <c r="CC293" s="118">
        <v>0</v>
      </c>
      <c r="CD293" s="118">
        <v>0</v>
      </c>
      <c r="CE293" s="118">
        <v>0</v>
      </c>
      <c r="CF293" s="118">
        <v>0</v>
      </c>
      <c r="CG293" s="118">
        <v>0</v>
      </c>
      <c r="CH293" s="122">
        <f t="shared" si="223"/>
        <v>0</v>
      </c>
    </row>
    <row r="294" spans="1:86" ht="12.25" hidden="1" customHeight="1" outlineLevel="1">
      <c r="A294" s="26">
        <v>650</v>
      </c>
      <c r="B294" s="1" t="s">
        <v>369</v>
      </c>
      <c r="C294" s="118">
        <v>0</v>
      </c>
      <c r="D294" s="118">
        <v>0</v>
      </c>
      <c r="E294" s="118">
        <v>0</v>
      </c>
      <c r="F294" s="118">
        <v>0</v>
      </c>
      <c r="G294" s="118">
        <v>0</v>
      </c>
      <c r="H294" s="118">
        <v>0</v>
      </c>
      <c r="I294" s="118">
        <v>0</v>
      </c>
      <c r="J294" s="118">
        <v>0</v>
      </c>
      <c r="K294" s="118">
        <v>0</v>
      </c>
      <c r="L294" s="118">
        <v>0</v>
      </c>
      <c r="M294" s="118">
        <v>0</v>
      </c>
      <c r="N294" s="118">
        <v>0</v>
      </c>
      <c r="O294" s="118">
        <v>0</v>
      </c>
      <c r="P294" s="122">
        <f t="shared" si="218"/>
        <v>0</v>
      </c>
      <c r="Q294" s="118">
        <v>0</v>
      </c>
      <c r="R294" s="118">
        <v>0</v>
      </c>
      <c r="S294" s="118">
        <v>0</v>
      </c>
      <c r="T294" s="118">
        <v>0</v>
      </c>
      <c r="U294" s="118">
        <v>0</v>
      </c>
      <c r="V294" s="118">
        <v>0</v>
      </c>
      <c r="W294" s="118">
        <v>0</v>
      </c>
      <c r="X294" s="118">
        <v>0</v>
      </c>
      <c r="Y294" s="118">
        <v>0</v>
      </c>
      <c r="Z294" s="118">
        <v>0</v>
      </c>
      <c r="AA294" s="118">
        <v>0</v>
      </c>
      <c r="AB294" s="118">
        <v>0</v>
      </c>
      <c r="AC294" s="118">
        <v>0</v>
      </c>
      <c r="AD294" s="122">
        <f t="shared" si="219"/>
        <v>0</v>
      </c>
      <c r="AE294" s="118">
        <v>0</v>
      </c>
      <c r="AF294" s="118">
        <v>0</v>
      </c>
      <c r="AG294" s="118">
        <v>0</v>
      </c>
      <c r="AH294" s="118">
        <v>0</v>
      </c>
      <c r="AI294" s="118">
        <v>0</v>
      </c>
      <c r="AJ294" s="118">
        <v>0</v>
      </c>
      <c r="AK294" s="118">
        <v>0</v>
      </c>
      <c r="AL294" s="118">
        <v>0</v>
      </c>
      <c r="AM294" s="118">
        <v>0</v>
      </c>
      <c r="AN294" s="118">
        <v>0</v>
      </c>
      <c r="AO294" s="118">
        <v>0</v>
      </c>
      <c r="AP294" s="118">
        <v>0</v>
      </c>
      <c r="AQ294" s="118">
        <v>0</v>
      </c>
      <c r="AR294" s="122">
        <f t="shared" si="220"/>
        <v>0</v>
      </c>
      <c r="AS294" s="118">
        <v>0</v>
      </c>
      <c r="AT294" s="118">
        <v>0</v>
      </c>
      <c r="AU294" s="118">
        <v>0</v>
      </c>
      <c r="AV294" s="118">
        <v>0</v>
      </c>
      <c r="AW294" s="118">
        <v>0</v>
      </c>
      <c r="AX294" s="118">
        <v>0</v>
      </c>
      <c r="AY294" s="118">
        <v>0</v>
      </c>
      <c r="AZ294" s="118">
        <v>0</v>
      </c>
      <c r="BA294" s="118">
        <v>0</v>
      </c>
      <c r="BB294" s="118">
        <v>0</v>
      </c>
      <c r="BC294" s="118">
        <v>0</v>
      </c>
      <c r="BD294" s="118">
        <v>0</v>
      </c>
      <c r="BE294" s="118">
        <v>0</v>
      </c>
      <c r="BF294" s="122">
        <f t="shared" si="221"/>
        <v>0</v>
      </c>
      <c r="BG294" s="118">
        <v>0</v>
      </c>
      <c r="BH294" s="118">
        <v>0</v>
      </c>
      <c r="BI294" s="118">
        <v>0</v>
      </c>
      <c r="BJ294" s="118">
        <v>0</v>
      </c>
      <c r="BK294" s="118">
        <v>0</v>
      </c>
      <c r="BL294" s="118">
        <v>0</v>
      </c>
      <c r="BM294" s="118">
        <v>0</v>
      </c>
      <c r="BN294" s="118">
        <v>0</v>
      </c>
      <c r="BO294" s="118">
        <v>0</v>
      </c>
      <c r="BP294" s="118">
        <v>0</v>
      </c>
      <c r="BQ294" s="118">
        <v>0</v>
      </c>
      <c r="BR294" s="118">
        <v>0</v>
      </c>
      <c r="BS294" s="118">
        <v>0</v>
      </c>
      <c r="BT294" s="122">
        <f t="shared" si="222"/>
        <v>0</v>
      </c>
      <c r="BU294" s="118">
        <v>0</v>
      </c>
      <c r="BV294" s="118">
        <v>0</v>
      </c>
      <c r="BW294" s="118">
        <v>0</v>
      </c>
      <c r="BX294" s="118">
        <v>0</v>
      </c>
      <c r="BY294" s="118">
        <v>0</v>
      </c>
      <c r="BZ294" s="118">
        <v>0</v>
      </c>
      <c r="CA294" s="118">
        <v>0</v>
      </c>
      <c r="CB294" s="118">
        <v>0</v>
      </c>
      <c r="CC294" s="118">
        <v>0</v>
      </c>
      <c r="CD294" s="118">
        <v>0</v>
      </c>
      <c r="CE294" s="118">
        <v>0</v>
      </c>
      <c r="CF294" s="118">
        <v>0</v>
      </c>
      <c r="CG294" s="118">
        <v>0</v>
      </c>
      <c r="CH294" s="122">
        <f t="shared" si="223"/>
        <v>0</v>
      </c>
    </row>
    <row r="295" spans="1:86" ht="12.25" hidden="1" customHeight="1" outlineLevel="1">
      <c r="A295" s="26">
        <v>651</v>
      </c>
      <c r="B295" s="1" t="s">
        <v>370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14784</v>
      </c>
      <c r="J295" s="118">
        <v>0</v>
      </c>
      <c r="K295" s="118">
        <v>2500</v>
      </c>
      <c r="L295" s="118">
        <v>5000</v>
      </c>
      <c r="M295" s="118">
        <v>2500</v>
      </c>
      <c r="N295" s="118">
        <v>2500</v>
      </c>
      <c r="O295" s="118">
        <v>30000</v>
      </c>
      <c r="P295" s="122">
        <f t="shared" si="218"/>
        <v>2716</v>
      </c>
      <c r="Q295" s="118">
        <v>0</v>
      </c>
      <c r="R295" s="118">
        <v>0</v>
      </c>
      <c r="S295" s="118">
        <v>2340</v>
      </c>
      <c r="T295" s="118">
        <v>2340</v>
      </c>
      <c r="U295" s="118">
        <v>2340</v>
      </c>
      <c r="V295" s="118">
        <v>2340</v>
      </c>
      <c r="W295" s="118">
        <v>2340</v>
      </c>
      <c r="X295" s="118">
        <v>2340</v>
      </c>
      <c r="Y295" s="118">
        <v>2340</v>
      </c>
      <c r="Z295" s="118">
        <v>2340</v>
      </c>
      <c r="AA295" s="118">
        <v>2340</v>
      </c>
      <c r="AB295" s="118">
        <v>2340</v>
      </c>
      <c r="AC295" s="118">
        <v>23400</v>
      </c>
      <c r="AD295" s="122">
        <f t="shared" si="219"/>
        <v>0</v>
      </c>
      <c r="AE295" s="118">
        <v>0</v>
      </c>
      <c r="AF295" s="118">
        <v>0</v>
      </c>
      <c r="AG295" s="118">
        <v>2568</v>
      </c>
      <c r="AH295" s="118">
        <v>2568</v>
      </c>
      <c r="AI295" s="118">
        <v>2568</v>
      </c>
      <c r="AJ295" s="118">
        <v>2568</v>
      </c>
      <c r="AK295" s="118">
        <v>2568</v>
      </c>
      <c r="AL295" s="118">
        <v>2568</v>
      </c>
      <c r="AM295" s="118">
        <v>2568</v>
      </c>
      <c r="AN295" s="118">
        <v>2568</v>
      </c>
      <c r="AO295" s="118">
        <v>2568</v>
      </c>
      <c r="AP295" s="118">
        <v>2568</v>
      </c>
      <c r="AQ295" s="118">
        <v>25680</v>
      </c>
      <c r="AR295" s="122">
        <f t="shared" si="220"/>
        <v>0</v>
      </c>
      <c r="AS295" s="118">
        <v>0</v>
      </c>
      <c r="AT295" s="118">
        <v>0</v>
      </c>
      <c r="AU295" s="118">
        <v>3208</v>
      </c>
      <c r="AV295" s="118">
        <v>3208</v>
      </c>
      <c r="AW295" s="118">
        <v>3208</v>
      </c>
      <c r="AX295" s="118">
        <v>3208</v>
      </c>
      <c r="AY295" s="118">
        <v>3208</v>
      </c>
      <c r="AZ295" s="118">
        <v>3208</v>
      </c>
      <c r="BA295" s="118">
        <v>3208</v>
      </c>
      <c r="BB295" s="118">
        <v>3208</v>
      </c>
      <c r="BC295" s="118">
        <v>3208</v>
      </c>
      <c r="BD295" s="118">
        <v>3208</v>
      </c>
      <c r="BE295" s="118">
        <v>32080</v>
      </c>
      <c r="BF295" s="122">
        <f t="shared" si="221"/>
        <v>0</v>
      </c>
      <c r="BG295" s="118">
        <v>0</v>
      </c>
      <c r="BH295" s="118">
        <v>0</v>
      </c>
      <c r="BI295" s="118">
        <v>3900</v>
      </c>
      <c r="BJ295" s="118">
        <v>3900</v>
      </c>
      <c r="BK295" s="118">
        <v>3900</v>
      </c>
      <c r="BL295" s="118">
        <v>3900</v>
      </c>
      <c r="BM295" s="118">
        <v>3900</v>
      </c>
      <c r="BN295" s="118">
        <v>3900</v>
      </c>
      <c r="BO295" s="118">
        <v>3900</v>
      </c>
      <c r="BP295" s="118">
        <v>3900</v>
      </c>
      <c r="BQ295" s="118">
        <v>3900</v>
      </c>
      <c r="BR295" s="118">
        <v>3900</v>
      </c>
      <c r="BS295" s="118">
        <v>39000</v>
      </c>
      <c r="BT295" s="122">
        <f t="shared" si="222"/>
        <v>0</v>
      </c>
      <c r="BU295" s="118">
        <v>0</v>
      </c>
      <c r="BV295" s="118">
        <v>0</v>
      </c>
      <c r="BW295" s="118">
        <v>4500</v>
      </c>
      <c r="BX295" s="118">
        <v>4500</v>
      </c>
      <c r="BY295" s="118">
        <v>4500</v>
      </c>
      <c r="BZ295" s="118">
        <v>4500</v>
      </c>
      <c r="CA295" s="118">
        <v>4500</v>
      </c>
      <c r="CB295" s="118">
        <v>4500</v>
      </c>
      <c r="CC295" s="118">
        <v>4500</v>
      </c>
      <c r="CD295" s="118">
        <v>4500</v>
      </c>
      <c r="CE295" s="118">
        <v>4500</v>
      </c>
      <c r="CF295" s="118">
        <v>4500</v>
      </c>
      <c r="CG295" s="118">
        <v>45000</v>
      </c>
      <c r="CH295" s="122">
        <f t="shared" si="223"/>
        <v>0</v>
      </c>
    </row>
    <row r="296" spans="1:86" ht="12.25" hidden="1" customHeight="1" outlineLevel="1">
      <c r="A296" s="26">
        <v>652</v>
      </c>
      <c r="B296" s="1" t="s">
        <v>371</v>
      </c>
      <c r="C296" s="118">
        <v>2607.94</v>
      </c>
      <c r="D296" s="118">
        <v>0</v>
      </c>
      <c r="E296" s="118">
        <v>0</v>
      </c>
      <c r="F296" s="118">
        <v>0</v>
      </c>
      <c r="G296" s="118">
        <v>684.44</v>
      </c>
      <c r="H296" s="118">
        <v>0</v>
      </c>
      <c r="I296" s="118">
        <v>0</v>
      </c>
      <c r="J296" s="118">
        <v>0</v>
      </c>
      <c r="K296" s="118">
        <v>7412.3752500000001</v>
      </c>
      <c r="L296" s="118">
        <v>16000</v>
      </c>
      <c r="M296" s="118">
        <v>2470.7917499999999</v>
      </c>
      <c r="N296" s="118">
        <v>2470.7917499999999</v>
      </c>
      <c r="O296" s="118">
        <v>98831.67</v>
      </c>
      <c r="P296" s="122">
        <f t="shared" si="218"/>
        <v>67185.331249999988</v>
      </c>
      <c r="Q296" s="118">
        <v>713.52150537634395</v>
      </c>
      <c r="R296" s="118">
        <v>713.52150537634395</v>
      </c>
      <c r="S296" s="118">
        <v>713.52150537634395</v>
      </c>
      <c r="T296" s="118">
        <v>713.52150537634395</v>
      </c>
      <c r="U296" s="118">
        <v>89.190188172042994</v>
      </c>
      <c r="V296" s="118">
        <v>89.190188172042994</v>
      </c>
      <c r="W296" s="118">
        <v>89.190188172042994</v>
      </c>
      <c r="X296" s="118">
        <v>89.190188172042994</v>
      </c>
      <c r="Y296" s="118">
        <v>89.190188172042994</v>
      </c>
      <c r="Z296" s="118">
        <v>89.190188172042994</v>
      </c>
      <c r="AA296" s="118">
        <v>89.190188172042994</v>
      </c>
      <c r="AB296" s="118">
        <v>89.190188172042994</v>
      </c>
      <c r="AC296" s="118">
        <v>3567.6075268817199</v>
      </c>
      <c r="AD296" s="122">
        <f t="shared" si="219"/>
        <v>0</v>
      </c>
      <c r="AE296" s="118">
        <v>7690</v>
      </c>
      <c r="AF296" s="118">
        <v>7690</v>
      </c>
      <c r="AG296" s="118">
        <v>7690</v>
      </c>
      <c r="AH296" s="118">
        <v>7690</v>
      </c>
      <c r="AI296" s="118">
        <v>961.25</v>
      </c>
      <c r="AJ296" s="118">
        <v>961.25</v>
      </c>
      <c r="AK296" s="118">
        <v>961.25</v>
      </c>
      <c r="AL296" s="118">
        <v>961.25</v>
      </c>
      <c r="AM296" s="118">
        <v>961.25</v>
      </c>
      <c r="AN296" s="118">
        <v>961.25</v>
      </c>
      <c r="AO296" s="118">
        <v>961.25</v>
      </c>
      <c r="AP296" s="118">
        <v>961.25</v>
      </c>
      <c r="AQ296" s="118">
        <v>38450</v>
      </c>
      <c r="AR296" s="122">
        <f t="shared" si="220"/>
        <v>0</v>
      </c>
      <c r="AS296" s="118">
        <v>6700</v>
      </c>
      <c r="AT296" s="118">
        <v>6700</v>
      </c>
      <c r="AU296" s="118">
        <v>6700</v>
      </c>
      <c r="AV296" s="118">
        <v>6700</v>
      </c>
      <c r="AW296" s="118">
        <v>837.5</v>
      </c>
      <c r="AX296" s="118">
        <v>837.5</v>
      </c>
      <c r="AY296" s="118">
        <v>837.5</v>
      </c>
      <c r="AZ296" s="118">
        <v>837.5</v>
      </c>
      <c r="BA296" s="118">
        <v>837.5</v>
      </c>
      <c r="BB296" s="118">
        <v>837.5</v>
      </c>
      <c r="BC296" s="118">
        <v>837.5</v>
      </c>
      <c r="BD296" s="118">
        <v>837.5</v>
      </c>
      <c r="BE296" s="118">
        <v>33500</v>
      </c>
      <c r="BF296" s="122">
        <f t="shared" si="221"/>
        <v>0</v>
      </c>
      <c r="BG296" s="118">
        <v>6110</v>
      </c>
      <c r="BH296" s="118">
        <v>6110</v>
      </c>
      <c r="BI296" s="118">
        <v>6110</v>
      </c>
      <c r="BJ296" s="118">
        <v>6110</v>
      </c>
      <c r="BK296" s="118">
        <v>763.75</v>
      </c>
      <c r="BL296" s="118">
        <v>763.75</v>
      </c>
      <c r="BM296" s="118">
        <v>763.75</v>
      </c>
      <c r="BN296" s="118">
        <v>763.75</v>
      </c>
      <c r="BO296" s="118">
        <v>763.75</v>
      </c>
      <c r="BP296" s="118">
        <v>763.75</v>
      </c>
      <c r="BQ296" s="118">
        <v>763.75</v>
      </c>
      <c r="BR296" s="118">
        <v>763.75</v>
      </c>
      <c r="BS296" s="118">
        <v>30550</v>
      </c>
      <c r="BT296" s="122">
        <f t="shared" si="222"/>
        <v>0</v>
      </c>
      <c r="BU296" s="118">
        <v>8800</v>
      </c>
      <c r="BV296" s="118">
        <v>8800</v>
      </c>
      <c r="BW296" s="118">
        <v>8800</v>
      </c>
      <c r="BX296" s="118">
        <v>8800</v>
      </c>
      <c r="BY296" s="118">
        <v>1100</v>
      </c>
      <c r="BZ296" s="118">
        <v>1100</v>
      </c>
      <c r="CA296" s="118">
        <v>1100</v>
      </c>
      <c r="CB296" s="118">
        <v>1100</v>
      </c>
      <c r="CC296" s="118">
        <v>1100</v>
      </c>
      <c r="CD296" s="118">
        <v>1100</v>
      </c>
      <c r="CE296" s="118">
        <v>1100</v>
      </c>
      <c r="CF296" s="118">
        <v>1100</v>
      </c>
      <c r="CG296" s="118">
        <v>44000</v>
      </c>
      <c r="CH296" s="122">
        <f t="shared" si="223"/>
        <v>0</v>
      </c>
    </row>
    <row r="297" spans="1:86" ht="12.25" hidden="1" customHeight="1" outlineLevel="1">
      <c r="A297" s="26">
        <v>653</v>
      </c>
      <c r="B297" s="1" t="s">
        <v>372</v>
      </c>
      <c r="C297" s="118">
        <v>0</v>
      </c>
      <c r="D297" s="118">
        <v>0</v>
      </c>
      <c r="E297" s="118">
        <v>237.84</v>
      </c>
      <c r="F297" s="118">
        <v>169.98</v>
      </c>
      <c r="G297" s="118">
        <v>162.99</v>
      </c>
      <c r="H297" s="118">
        <v>183.95</v>
      </c>
      <c r="I297" s="118">
        <v>188.27</v>
      </c>
      <c r="J297" s="118">
        <v>244.19</v>
      </c>
      <c r="K297" s="118">
        <v>227.53083333333299</v>
      </c>
      <c r="L297" s="118">
        <v>227.53083333333299</v>
      </c>
      <c r="M297" s="118">
        <v>227.53083333333299</v>
      </c>
      <c r="N297" s="118">
        <v>227.53083333333299</v>
      </c>
      <c r="O297" s="118">
        <v>2771</v>
      </c>
      <c r="P297" s="122">
        <f t="shared" si="218"/>
        <v>673.65666666666812</v>
      </c>
      <c r="Q297" s="118">
        <v>0</v>
      </c>
      <c r="R297" s="118">
        <v>0</v>
      </c>
      <c r="S297" s="118">
        <v>0</v>
      </c>
      <c r="T297" s="118">
        <v>0</v>
      </c>
      <c r="U297" s="118">
        <v>0</v>
      </c>
      <c r="V297" s="118">
        <v>0</v>
      </c>
      <c r="W297" s="118">
        <v>0</v>
      </c>
      <c r="X297" s="118">
        <v>0</v>
      </c>
      <c r="Y297" s="118">
        <v>0</v>
      </c>
      <c r="Z297" s="118">
        <v>0</v>
      </c>
      <c r="AA297" s="118">
        <v>0</v>
      </c>
      <c r="AB297" s="118">
        <v>0</v>
      </c>
      <c r="AC297" s="118">
        <v>0</v>
      </c>
      <c r="AD297" s="122">
        <f t="shared" si="219"/>
        <v>0</v>
      </c>
      <c r="AE297" s="118">
        <v>0</v>
      </c>
      <c r="AF297" s="118">
        <v>0</v>
      </c>
      <c r="AG297" s="118">
        <v>0</v>
      </c>
      <c r="AH297" s="118">
        <v>0</v>
      </c>
      <c r="AI297" s="118">
        <v>0</v>
      </c>
      <c r="AJ297" s="118">
        <v>0</v>
      </c>
      <c r="AK297" s="118">
        <v>0</v>
      </c>
      <c r="AL297" s="118">
        <v>0</v>
      </c>
      <c r="AM297" s="118">
        <v>0</v>
      </c>
      <c r="AN297" s="118">
        <v>0</v>
      </c>
      <c r="AO297" s="118">
        <v>0</v>
      </c>
      <c r="AP297" s="118">
        <v>0</v>
      </c>
      <c r="AQ297" s="118">
        <v>0</v>
      </c>
      <c r="AR297" s="122">
        <f t="shared" si="220"/>
        <v>0</v>
      </c>
      <c r="AS297" s="118">
        <v>0</v>
      </c>
      <c r="AT297" s="118">
        <v>0</v>
      </c>
      <c r="AU297" s="118">
        <v>0</v>
      </c>
      <c r="AV297" s="118">
        <v>0</v>
      </c>
      <c r="AW297" s="118">
        <v>0</v>
      </c>
      <c r="AX297" s="118">
        <v>0</v>
      </c>
      <c r="AY297" s="118">
        <v>0</v>
      </c>
      <c r="AZ297" s="118">
        <v>0</v>
      </c>
      <c r="BA297" s="118">
        <v>0</v>
      </c>
      <c r="BB297" s="118">
        <v>0</v>
      </c>
      <c r="BC297" s="118">
        <v>0</v>
      </c>
      <c r="BD297" s="118">
        <v>0</v>
      </c>
      <c r="BE297" s="118">
        <v>0</v>
      </c>
      <c r="BF297" s="122">
        <f t="shared" si="221"/>
        <v>0</v>
      </c>
      <c r="BG297" s="118">
        <v>0</v>
      </c>
      <c r="BH297" s="118">
        <v>0</v>
      </c>
      <c r="BI297" s="118">
        <v>0</v>
      </c>
      <c r="BJ297" s="118">
        <v>0</v>
      </c>
      <c r="BK297" s="118">
        <v>0</v>
      </c>
      <c r="BL297" s="118">
        <v>0</v>
      </c>
      <c r="BM297" s="118">
        <v>0</v>
      </c>
      <c r="BN297" s="118">
        <v>0</v>
      </c>
      <c r="BO297" s="118">
        <v>0</v>
      </c>
      <c r="BP297" s="118">
        <v>0</v>
      </c>
      <c r="BQ297" s="118">
        <v>0</v>
      </c>
      <c r="BR297" s="118">
        <v>0</v>
      </c>
      <c r="BS297" s="118">
        <v>0</v>
      </c>
      <c r="BT297" s="122">
        <f t="shared" si="222"/>
        <v>0</v>
      </c>
      <c r="BU297" s="118">
        <v>0</v>
      </c>
      <c r="BV297" s="118">
        <v>0</v>
      </c>
      <c r="BW297" s="118">
        <v>0</v>
      </c>
      <c r="BX297" s="118">
        <v>0</v>
      </c>
      <c r="BY297" s="118">
        <v>0</v>
      </c>
      <c r="BZ297" s="118">
        <v>0</v>
      </c>
      <c r="CA297" s="118">
        <v>0</v>
      </c>
      <c r="CB297" s="118">
        <v>0</v>
      </c>
      <c r="CC297" s="118">
        <v>0</v>
      </c>
      <c r="CD297" s="118">
        <v>0</v>
      </c>
      <c r="CE297" s="118">
        <v>0</v>
      </c>
      <c r="CF297" s="118">
        <v>0</v>
      </c>
      <c r="CG297" s="118">
        <v>0</v>
      </c>
      <c r="CH297" s="122">
        <f t="shared" si="223"/>
        <v>0</v>
      </c>
    </row>
    <row r="298" spans="1:86" ht="12.25" hidden="1" customHeight="1" outlineLevel="1">
      <c r="A298" s="26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22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22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22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22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22"/>
      <c r="BU298" s="118"/>
      <c r="BV298" s="118"/>
      <c r="BW298" s="118"/>
      <c r="BX298" s="118"/>
      <c r="BY298" s="118"/>
      <c r="BZ298" s="118"/>
      <c r="CA298" s="118"/>
      <c r="CB298" s="118"/>
      <c r="CC298" s="118"/>
      <c r="CD298" s="118"/>
      <c r="CE298" s="118"/>
      <c r="CF298" s="118"/>
      <c r="CG298" s="118"/>
      <c r="CH298" s="122"/>
    </row>
    <row r="299" spans="1:86" ht="12.25" customHeight="1" collapsed="1">
      <c r="A299" s="6"/>
      <c r="B299" s="1" t="s">
        <v>113</v>
      </c>
      <c r="C299" s="5">
        <f t="shared" ref="C299:O299" si="224">SUM(C285:C298)</f>
        <v>5749.74</v>
      </c>
      <c r="D299" s="5">
        <f t="shared" si="224"/>
        <v>1583.28</v>
      </c>
      <c r="E299" s="5">
        <f t="shared" si="224"/>
        <v>40.77000000000001</v>
      </c>
      <c r="F299" s="5">
        <f t="shared" si="224"/>
        <v>290.61</v>
      </c>
      <c r="G299" s="5">
        <f t="shared" si="224"/>
        <v>2010.5</v>
      </c>
      <c r="H299" s="5">
        <f t="shared" si="224"/>
        <v>285.93</v>
      </c>
      <c r="I299" s="5">
        <f t="shared" si="224"/>
        <v>14972.27</v>
      </c>
      <c r="J299" s="5">
        <f t="shared" si="224"/>
        <v>4993.37</v>
      </c>
      <c r="K299" s="5">
        <f t="shared" si="224"/>
        <v>17827.854416666669</v>
      </c>
      <c r="L299" s="5">
        <f t="shared" si="224"/>
        <v>91867.729166666672</v>
      </c>
      <c r="M299" s="5">
        <f t="shared" si="224"/>
        <v>5838.5209166666655</v>
      </c>
      <c r="N299" s="5">
        <f t="shared" si="224"/>
        <v>5838.5209166666655</v>
      </c>
      <c r="O299" s="5">
        <f t="shared" si="224"/>
        <v>337344.19</v>
      </c>
      <c r="P299" s="122">
        <f>O299-SUM(C299:N299)</f>
        <v>186045.09458333335</v>
      </c>
      <c r="Q299" s="5">
        <f t="shared" ref="Q299:AC299" si="225">SUM(Q285:Q298)</f>
        <v>713.52150537634395</v>
      </c>
      <c r="R299" s="5">
        <f t="shared" si="225"/>
        <v>1542.7217741935483</v>
      </c>
      <c r="S299" s="5">
        <f t="shared" si="225"/>
        <v>14209.99450146625</v>
      </c>
      <c r="T299" s="5">
        <f t="shared" si="225"/>
        <v>14209.99450146625</v>
      </c>
      <c r="U299" s="5">
        <f t="shared" si="225"/>
        <v>13585.663184261948</v>
      </c>
      <c r="V299" s="5">
        <f t="shared" si="225"/>
        <v>13585.663184261948</v>
      </c>
      <c r="W299" s="5">
        <f t="shared" si="225"/>
        <v>13585.663184261948</v>
      </c>
      <c r="X299" s="5">
        <f t="shared" si="225"/>
        <v>13585.663184261948</v>
      </c>
      <c r="Y299" s="5">
        <f t="shared" si="225"/>
        <v>13585.663184261948</v>
      </c>
      <c r="Z299" s="5">
        <f t="shared" si="225"/>
        <v>13585.663184261948</v>
      </c>
      <c r="AA299" s="5">
        <f t="shared" si="225"/>
        <v>13585.663184261948</v>
      </c>
      <c r="AB299" s="5">
        <f t="shared" si="225"/>
        <v>13585.663184261948</v>
      </c>
      <c r="AC299" s="5">
        <f t="shared" si="225"/>
        <v>150518.01075268816</v>
      </c>
      <c r="AD299" s="122">
        <f>AC299-SUM(Q299:AB299)</f>
        <v>11156.47299609016</v>
      </c>
      <c r="AE299" s="5">
        <f t="shared" ref="AE299:AQ299" si="226">SUM(AE285:AE298)</f>
        <v>7690</v>
      </c>
      <c r="AF299" s="5">
        <f t="shared" si="226"/>
        <v>12296.25</v>
      </c>
      <c r="AG299" s="5">
        <f t="shared" si="226"/>
        <v>31000.6136363636</v>
      </c>
      <c r="AH299" s="5">
        <f t="shared" si="226"/>
        <v>31000.6136363636</v>
      </c>
      <c r="AI299" s="5">
        <f t="shared" si="226"/>
        <v>24271.8636363636</v>
      </c>
      <c r="AJ299" s="5">
        <f t="shared" si="226"/>
        <v>24271.8636363636</v>
      </c>
      <c r="AK299" s="5">
        <f t="shared" si="226"/>
        <v>24271.8636363636</v>
      </c>
      <c r="AL299" s="5">
        <f t="shared" si="226"/>
        <v>24271.8636363636</v>
      </c>
      <c r="AM299" s="5">
        <f t="shared" si="226"/>
        <v>24271.8636363636</v>
      </c>
      <c r="AN299" s="5">
        <f t="shared" si="226"/>
        <v>24271.8636363636</v>
      </c>
      <c r="AO299" s="5">
        <f t="shared" si="226"/>
        <v>24271.8636363636</v>
      </c>
      <c r="AP299" s="5">
        <f t="shared" si="226"/>
        <v>24271.8636363636</v>
      </c>
      <c r="AQ299" s="5">
        <f t="shared" si="226"/>
        <v>296905</v>
      </c>
      <c r="AR299" s="122">
        <f>AQ299-SUM(AE299:AP299)</f>
        <v>20742.613636364054</v>
      </c>
      <c r="AS299" s="5">
        <f t="shared" ref="AS299:BE299" si="227">SUM(AS285:AS298)</f>
        <v>6700</v>
      </c>
      <c r="AT299" s="5">
        <f t="shared" si="227"/>
        <v>12075</v>
      </c>
      <c r="AU299" s="5">
        <f t="shared" si="227"/>
        <v>36260.272727272699</v>
      </c>
      <c r="AV299" s="5">
        <f t="shared" si="227"/>
        <v>36260.272727272699</v>
      </c>
      <c r="AW299" s="5">
        <f t="shared" si="227"/>
        <v>30397.772727272699</v>
      </c>
      <c r="AX299" s="5">
        <f t="shared" si="227"/>
        <v>30397.772727272699</v>
      </c>
      <c r="AY299" s="5">
        <f t="shared" si="227"/>
        <v>30397.772727272699</v>
      </c>
      <c r="AZ299" s="5">
        <f t="shared" si="227"/>
        <v>30397.772727272699</v>
      </c>
      <c r="BA299" s="5">
        <f t="shared" si="227"/>
        <v>30397.772727272699</v>
      </c>
      <c r="BB299" s="5">
        <f t="shared" si="227"/>
        <v>30397.772727272699</v>
      </c>
      <c r="BC299" s="5">
        <f t="shared" si="227"/>
        <v>30397.772727272699</v>
      </c>
      <c r="BD299" s="5">
        <f t="shared" si="227"/>
        <v>30397.772727272699</v>
      </c>
      <c r="BE299" s="5">
        <f t="shared" si="227"/>
        <v>360830</v>
      </c>
      <c r="BF299" s="122">
        <f>BE299-SUM(AS299:BD299)</f>
        <v>26352.272727272997</v>
      </c>
      <c r="BG299" s="5">
        <f t="shared" ref="BG299:BS299" si="228">SUM(BG285:BG298)</f>
        <v>6110</v>
      </c>
      <c r="BH299" s="5">
        <f t="shared" si="228"/>
        <v>12401.666666666661</v>
      </c>
      <c r="BI299" s="5">
        <f t="shared" si="228"/>
        <v>43733.484848484863</v>
      </c>
      <c r="BJ299" s="5">
        <f t="shared" si="228"/>
        <v>43733.484848484863</v>
      </c>
      <c r="BK299" s="5">
        <f t="shared" si="228"/>
        <v>38387.234848484863</v>
      </c>
      <c r="BL299" s="5">
        <f t="shared" si="228"/>
        <v>38387.234848484863</v>
      </c>
      <c r="BM299" s="5">
        <f t="shared" si="228"/>
        <v>38387.234848484863</v>
      </c>
      <c r="BN299" s="5">
        <f t="shared" si="228"/>
        <v>38387.234848484863</v>
      </c>
      <c r="BO299" s="5">
        <f t="shared" si="228"/>
        <v>38387.234848484863</v>
      </c>
      <c r="BP299" s="5">
        <f t="shared" si="228"/>
        <v>38387.234848484863</v>
      </c>
      <c r="BQ299" s="5">
        <f t="shared" si="228"/>
        <v>38387.234848484863</v>
      </c>
      <c r="BR299" s="5">
        <f t="shared" si="228"/>
        <v>38387.234848484863</v>
      </c>
      <c r="BS299" s="5">
        <f t="shared" si="228"/>
        <v>446800</v>
      </c>
      <c r="BT299" s="122">
        <f>BS299-SUM(BG299:BR299)</f>
        <v>33723.484848484746</v>
      </c>
      <c r="BU299" s="5">
        <f t="shared" ref="BU299:CG299" si="229">SUM(BU285:BU298)</f>
        <v>8800</v>
      </c>
      <c r="BV299" s="5">
        <f t="shared" si="229"/>
        <v>16735.416666666672</v>
      </c>
      <c r="BW299" s="5">
        <f t="shared" si="229"/>
        <v>53508.143939393973</v>
      </c>
      <c r="BX299" s="5">
        <f t="shared" si="229"/>
        <v>53508.143939393973</v>
      </c>
      <c r="BY299" s="5">
        <f t="shared" si="229"/>
        <v>45808.143939393973</v>
      </c>
      <c r="BZ299" s="5">
        <f t="shared" si="229"/>
        <v>45808.143939393973</v>
      </c>
      <c r="CA299" s="5">
        <f t="shared" si="229"/>
        <v>45808.143939393973</v>
      </c>
      <c r="CB299" s="5">
        <f t="shared" si="229"/>
        <v>45808.143939393973</v>
      </c>
      <c r="CC299" s="5">
        <f t="shared" si="229"/>
        <v>45808.143939393973</v>
      </c>
      <c r="CD299" s="5">
        <f t="shared" si="229"/>
        <v>45808.143939393973</v>
      </c>
      <c r="CE299" s="5">
        <f t="shared" si="229"/>
        <v>45808.143939393973</v>
      </c>
      <c r="CF299" s="5">
        <f t="shared" si="229"/>
        <v>45808.143939393973</v>
      </c>
      <c r="CG299" s="5">
        <f t="shared" si="229"/>
        <v>539225</v>
      </c>
      <c r="CH299" s="122">
        <f>CG299-SUM(BU299:CF299)</f>
        <v>40208.143939393573</v>
      </c>
    </row>
    <row r="300" spans="1:86" ht="12.25" hidden="1" customHeight="1" outlineLevel="1">
      <c r="A300" s="6"/>
      <c r="B300" s="1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122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122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122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122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122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122"/>
    </row>
    <row r="301" spans="1:86" ht="12.25" hidden="1" customHeight="1" outlineLevel="1">
      <c r="A301" s="25" t="s">
        <v>134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122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122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122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122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122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122"/>
    </row>
    <row r="302" spans="1:86" ht="12.25" hidden="1" customHeight="1" outlineLevel="1">
      <c r="A302" s="26" t="s">
        <v>25</v>
      </c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22">
        <f t="shared" ref="P302:P317" si="230">O302-SUM(C302:N302)</f>
        <v>0</v>
      </c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  <c r="AA302" s="118"/>
      <c r="AB302" s="118"/>
      <c r="AC302" s="118"/>
      <c r="AD302" s="122">
        <f t="shared" ref="AD302:AD317" si="231">AC302-SUM(Q302:AB302)</f>
        <v>0</v>
      </c>
      <c r="AE302" s="118"/>
      <c r="AF302" s="118"/>
      <c r="AG302" s="118"/>
      <c r="AH302" s="118"/>
      <c r="AI302" s="118"/>
      <c r="AJ302" s="118"/>
      <c r="AK302" s="118"/>
      <c r="AL302" s="118"/>
      <c r="AM302" s="118"/>
      <c r="AN302" s="118"/>
      <c r="AO302" s="118"/>
      <c r="AP302" s="118"/>
      <c r="AQ302" s="118"/>
      <c r="AR302" s="122">
        <f t="shared" ref="AR302:AR317" si="232">AQ302-SUM(AE302:AP302)</f>
        <v>0</v>
      </c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18"/>
      <c r="BC302" s="118"/>
      <c r="BD302" s="118"/>
      <c r="BE302" s="118"/>
      <c r="BF302" s="122">
        <f t="shared" ref="BF302:BF317" si="233">BE302-SUM(AS302:BD302)</f>
        <v>0</v>
      </c>
      <c r="BG302" s="118"/>
      <c r="BH302" s="118"/>
      <c r="BI302" s="118"/>
      <c r="BJ302" s="118"/>
      <c r="BK302" s="118"/>
      <c r="BL302" s="118"/>
      <c r="BM302" s="118"/>
      <c r="BN302" s="118"/>
      <c r="BO302" s="118"/>
      <c r="BP302" s="118"/>
      <c r="BQ302" s="118"/>
      <c r="BR302" s="118"/>
      <c r="BS302" s="118"/>
      <c r="BT302" s="122">
        <f t="shared" ref="BT302:BT317" si="234">BS302-SUM(BG302:BR302)</f>
        <v>0</v>
      </c>
      <c r="BU302" s="118"/>
      <c r="BV302" s="118"/>
      <c r="BW302" s="118"/>
      <c r="BX302" s="118"/>
      <c r="BY302" s="118"/>
      <c r="BZ302" s="118"/>
      <c r="CA302" s="118"/>
      <c r="CB302" s="118"/>
      <c r="CC302" s="118"/>
      <c r="CD302" s="118"/>
      <c r="CE302" s="118"/>
      <c r="CF302" s="118"/>
      <c r="CG302" s="118"/>
      <c r="CH302" s="122">
        <f t="shared" ref="CH302:CH317" si="235">CG302-SUM(BU302:CF302)</f>
        <v>0</v>
      </c>
    </row>
    <row r="303" spans="1:86" ht="12.25" hidden="1" customHeight="1" outlineLevel="1">
      <c r="A303" s="26">
        <v>700</v>
      </c>
      <c r="B303" s="1" t="s">
        <v>373</v>
      </c>
      <c r="C303" s="118">
        <v>0</v>
      </c>
      <c r="D303" s="118">
        <v>0</v>
      </c>
      <c r="E303" s="118">
        <v>0</v>
      </c>
      <c r="F303" s="118">
        <v>0</v>
      </c>
      <c r="G303" s="118">
        <v>0</v>
      </c>
      <c r="H303" s="118">
        <v>0</v>
      </c>
      <c r="I303" s="118">
        <v>0</v>
      </c>
      <c r="J303" s="118">
        <v>0</v>
      </c>
      <c r="K303" s="118">
        <v>0</v>
      </c>
      <c r="L303" s="118">
        <v>0</v>
      </c>
      <c r="M303" s="118">
        <v>0</v>
      </c>
      <c r="N303" s="118">
        <v>0</v>
      </c>
      <c r="O303" s="118">
        <v>0</v>
      </c>
      <c r="P303" s="122">
        <f t="shared" ref="P303:P315" si="236">O303-SUM(C303:N303)</f>
        <v>0</v>
      </c>
      <c r="Q303" s="118">
        <v>0</v>
      </c>
      <c r="R303" s="118">
        <v>0</v>
      </c>
      <c r="S303" s="118">
        <v>0</v>
      </c>
      <c r="T303" s="118">
        <v>0</v>
      </c>
      <c r="U303" s="118">
        <v>0</v>
      </c>
      <c r="V303" s="118">
        <v>0</v>
      </c>
      <c r="W303" s="118">
        <v>0</v>
      </c>
      <c r="X303" s="118">
        <v>0</v>
      </c>
      <c r="Y303" s="118">
        <v>0</v>
      </c>
      <c r="Z303" s="118">
        <v>0</v>
      </c>
      <c r="AA303" s="118">
        <v>0</v>
      </c>
      <c r="AB303" s="118">
        <v>0</v>
      </c>
      <c r="AC303" s="118">
        <v>0</v>
      </c>
      <c r="AD303" s="122">
        <f t="shared" ref="AD303:AD315" si="237">AC303-SUM(Q303:AB303)</f>
        <v>0</v>
      </c>
      <c r="AE303" s="118">
        <v>0</v>
      </c>
      <c r="AF303" s="118">
        <v>0</v>
      </c>
      <c r="AG303" s="118">
        <v>0</v>
      </c>
      <c r="AH303" s="118">
        <v>0</v>
      </c>
      <c r="AI303" s="118">
        <v>0</v>
      </c>
      <c r="AJ303" s="118">
        <v>0</v>
      </c>
      <c r="AK303" s="118">
        <v>0</v>
      </c>
      <c r="AL303" s="118">
        <v>0</v>
      </c>
      <c r="AM303" s="118">
        <v>0</v>
      </c>
      <c r="AN303" s="118">
        <v>0</v>
      </c>
      <c r="AO303" s="118">
        <v>0</v>
      </c>
      <c r="AP303" s="118">
        <v>0</v>
      </c>
      <c r="AQ303" s="118">
        <v>0</v>
      </c>
      <c r="AR303" s="122">
        <f t="shared" ref="AR303:AR315" si="238">AQ303-SUM(AE303:AP303)</f>
        <v>0</v>
      </c>
      <c r="AS303" s="118">
        <v>0</v>
      </c>
      <c r="AT303" s="118">
        <v>0</v>
      </c>
      <c r="AU303" s="118">
        <v>0</v>
      </c>
      <c r="AV303" s="118">
        <v>0</v>
      </c>
      <c r="AW303" s="118">
        <v>0</v>
      </c>
      <c r="AX303" s="118">
        <v>0</v>
      </c>
      <c r="AY303" s="118">
        <v>0</v>
      </c>
      <c r="AZ303" s="118">
        <v>0</v>
      </c>
      <c r="BA303" s="118">
        <v>0</v>
      </c>
      <c r="BB303" s="118">
        <v>0</v>
      </c>
      <c r="BC303" s="118">
        <v>0</v>
      </c>
      <c r="BD303" s="118">
        <v>0</v>
      </c>
      <c r="BE303" s="118">
        <v>0</v>
      </c>
      <c r="BF303" s="122">
        <f t="shared" ref="BF303:BF315" si="239">BE303-SUM(AS303:BD303)</f>
        <v>0</v>
      </c>
      <c r="BG303" s="118">
        <v>0</v>
      </c>
      <c r="BH303" s="118">
        <v>0</v>
      </c>
      <c r="BI303" s="118">
        <v>0</v>
      </c>
      <c r="BJ303" s="118">
        <v>0</v>
      </c>
      <c r="BK303" s="118">
        <v>0</v>
      </c>
      <c r="BL303" s="118">
        <v>0</v>
      </c>
      <c r="BM303" s="118">
        <v>0</v>
      </c>
      <c r="BN303" s="118">
        <v>0</v>
      </c>
      <c r="BO303" s="118">
        <v>0</v>
      </c>
      <c r="BP303" s="118">
        <v>0</v>
      </c>
      <c r="BQ303" s="118">
        <v>0</v>
      </c>
      <c r="BR303" s="118">
        <v>0</v>
      </c>
      <c r="BS303" s="118">
        <v>0</v>
      </c>
      <c r="BT303" s="122">
        <f t="shared" ref="BT303:BT315" si="240">BS303-SUM(BG303:BR303)</f>
        <v>0</v>
      </c>
      <c r="BU303" s="118">
        <v>0</v>
      </c>
      <c r="BV303" s="118">
        <v>0</v>
      </c>
      <c r="BW303" s="118">
        <v>0</v>
      </c>
      <c r="BX303" s="118">
        <v>0</v>
      </c>
      <c r="BY303" s="118">
        <v>0</v>
      </c>
      <c r="BZ303" s="118">
        <v>0</v>
      </c>
      <c r="CA303" s="118">
        <v>0</v>
      </c>
      <c r="CB303" s="118">
        <v>0</v>
      </c>
      <c r="CC303" s="118">
        <v>0</v>
      </c>
      <c r="CD303" s="118">
        <v>0</v>
      </c>
      <c r="CE303" s="118">
        <v>0</v>
      </c>
      <c r="CF303" s="118">
        <v>0</v>
      </c>
      <c r="CG303" s="118">
        <v>0</v>
      </c>
      <c r="CH303" s="122">
        <f t="shared" ref="CH303:CH315" si="241">CG303-SUM(BU303:CF303)</f>
        <v>0</v>
      </c>
    </row>
    <row r="304" spans="1:86" ht="12.25" hidden="1" customHeight="1" outlineLevel="1">
      <c r="A304" s="26">
        <v>710</v>
      </c>
      <c r="B304" s="1" t="s">
        <v>374</v>
      </c>
      <c r="C304" s="118">
        <v>0</v>
      </c>
      <c r="D304" s="118">
        <v>0</v>
      </c>
      <c r="E304" s="118">
        <v>0</v>
      </c>
      <c r="F304" s="118">
        <v>0</v>
      </c>
      <c r="G304" s="118">
        <v>0</v>
      </c>
      <c r="H304" s="118">
        <v>0</v>
      </c>
      <c r="I304" s="118">
        <v>0</v>
      </c>
      <c r="J304" s="118">
        <v>0</v>
      </c>
      <c r="K304" s="118">
        <v>0</v>
      </c>
      <c r="L304" s="118">
        <v>0</v>
      </c>
      <c r="M304" s="118">
        <v>0</v>
      </c>
      <c r="N304" s="118">
        <v>0</v>
      </c>
      <c r="O304" s="118">
        <v>0</v>
      </c>
      <c r="P304" s="122">
        <f t="shared" si="236"/>
        <v>0</v>
      </c>
      <c r="Q304" s="118">
        <v>0</v>
      </c>
      <c r="R304" s="118">
        <v>0</v>
      </c>
      <c r="S304" s="118">
        <v>0</v>
      </c>
      <c r="T304" s="118">
        <v>0</v>
      </c>
      <c r="U304" s="118">
        <v>0</v>
      </c>
      <c r="V304" s="118">
        <v>0</v>
      </c>
      <c r="W304" s="118">
        <v>0</v>
      </c>
      <c r="X304" s="118">
        <v>0</v>
      </c>
      <c r="Y304" s="118">
        <v>0</v>
      </c>
      <c r="Z304" s="118">
        <v>0</v>
      </c>
      <c r="AA304" s="118">
        <v>0</v>
      </c>
      <c r="AB304" s="118">
        <v>0</v>
      </c>
      <c r="AC304" s="118">
        <v>0</v>
      </c>
      <c r="AD304" s="122">
        <f t="shared" si="237"/>
        <v>0</v>
      </c>
      <c r="AE304" s="118">
        <v>0</v>
      </c>
      <c r="AF304" s="118">
        <v>0</v>
      </c>
      <c r="AG304" s="118">
        <v>0</v>
      </c>
      <c r="AH304" s="118">
        <v>0</v>
      </c>
      <c r="AI304" s="118">
        <v>0</v>
      </c>
      <c r="AJ304" s="118">
        <v>0</v>
      </c>
      <c r="AK304" s="118">
        <v>0</v>
      </c>
      <c r="AL304" s="118">
        <v>0</v>
      </c>
      <c r="AM304" s="118">
        <v>0</v>
      </c>
      <c r="AN304" s="118">
        <v>0</v>
      </c>
      <c r="AO304" s="118">
        <v>0</v>
      </c>
      <c r="AP304" s="118">
        <v>0</v>
      </c>
      <c r="AQ304" s="118">
        <v>0</v>
      </c>
      <c r="AR304" s="122">
        <f t="shared" si="238"/>
        <v>0</v>
      </c>
      <c r="AS304" s="118">
        <v>0</v>
      </c>
      <c r="AT304" s="118">
        <v>0</v>
      </c>
      <c r="AU304" s="118">
        <v>0</v>
      </c>
      <c r="AV304" s="118">
        <v>0</v>
      </c>
      <c r="AW304" s="118">
        <v>0</v>
      </c>
      <c r="AX304" s="118">
        <v>0</v>
      </c>
      <c r="AY304" s="118">
        <v>0</v>
      </c>
      <c r="AZ304" s="118">
        <v>0</v>
      </c>
      <c r="BA304" s="118">
        <v>0</v>
      </c>
      <c r="BB304" s="118">
        <v>0</v>
      </c>
      <c r="BC304" s="118">
        <v>0</v>
      </c>
      <c r="BD304" s="118">
        <v>0</v>
      </c>
      <c r="BE304" s="118">
        <v>0</v>
      </c>
      <c r="BF304" s="122">
        <f t="shared" si="239"/>
        <v>0</v>
      </c>
      <c r="BG304" s="118">
        <v>0</v>
      </c>
      <c r="BH304" s="118">
        <v>0</v>
      </c>
      <c r="BI304" s="118">
        <v>0</v>
      </c>
      <c r="BJ304" s="118">
        <v>0</v>
      </c>
      <c r="BK304" s="118">
        <v>0</v>
      </c>
      <c r="BL304" s="118">
        <v>0</v>
      </c>
      <c r="BM304" s="118">
        <v>0</v>
      </c>
      <c r="BN304" s="118">
        <v>0</v>
      </c>
      <c r="BO304" s="118">
        <v>0</v>
      </c>
      <c r="BP304" s="118">
        <v>0</v>
      </c>
      <c r="BQ304" s="118">
        <v>0</v>
      </c>
      <c r="BR304" s="118">
        <v>0</v>
      </c>
      <c r="BS304" s="118">
        <v>0</v>
      </c>
      <c r="BT304" s="122">
        <f t="shared" si="240"/>
        <v>0</v>
      </c>
      <c r="BU304" s="118">
        <v>0</v>
      </c>
      <c r="BV304" s="118">
        <v>0</v>
      </c>
      <c r="BW304" s="118">
        <v>0</v>
      </c>
      <c r="BX304" s="118">
        <v>0</v>
      </c>
      <c r="BY304" s="118">
        <v>0</v>
      </c>
      <c r="BZ304" s="118">
        <v>0</v>
      </c>
      <c r="CA304" s="118">
        <v>0</v>
      </c>
      <c r="CB304" s="118">
        <v>0</v>
      </c>
      <c r="CC304" s="118">
        <v>0</v>
      </c>
      <c r="CD304" s="118">
        <v>0</v>
      </c>
      <c r="CE304" s="118">
        <v>0</v>
      </c>
      <c r="CF304" s="118">
        <v>0</v>
      </c>
      <c r="CG304" s="118">
        <v>0</v>
      </c>
      <c r="CH304" s="122">
        <f t="shared" si="241"/>
        <v>0</v>
      </c>
    </row>
    <row r="305" spans="1:86" ht="12.25" hidden="1" customHeight="1" outlineLevel="1">
      <c r="A305" s="26">
        <v>720</v>
      </c>
      <c r="B305" s="1" t="s">
        <v>375</v>
      </c>
      <c r="C305" s="118">
        <v>0</v>
      </c>
      <c r="D305" s="118">
        <v>0</v>
      </c>
      <c r="E305" s="118">
        <v>0</v>
      </c>
      <c r="F305" s="118">
        <v>0</v>
      </c>
      <c r="G305" s="118">
        <v>0</v>
      </c>
      <c r="H305" s="118">
        <v>0</v>
      </c>
      <c r="I305" s="118">
        <v>0</v>
      </c>
      <c r="J305" s="118">
        <v>0</v>
      </c>
      <c r="K305" s="118">
        <v>0</v>
      </c>
      <c r="L305" s="118">
        <v>0</v>
      </c>
      <c r="M305" s="118">
        <v>0</v>
      </c>
      <c r="N305" s="118">
        <v>0</v>
      </c>
      <c r="O305" s="118">
        <v>0</v>
      </c>
      <c r="P305" s="122">
        <f t="shared" si="236"/>
        <v>0</v>
      </c>
      <c r="Q305" s="118">
        <v>0</v>
      </c>
      <c r="R305" s="118">
        <v>0</v>
      </c>
      <c r="S305" s="118">
        <v>0</v>
      </c>
      <c r="T305" s="118">
        <v>0</v>
      </c>
      <c r="U305" s="118">
        <v>0</v>
      </c>
      <c r="V305" s="118">
        <v>0</v>
      </c>
      <c r="W305" s="118">
        <v>0</v>
      </c>
      <c r="X305" s="118">
        <v>0</v>
      </c>
      <c r="Y305" s="118">
        <v>0</v>
      </c>
      <c r="Z305" s="118">
        <v>0</v>
      </c>
      <c r="AA305" s="118">
        <v>0</v>
      </c>
      <c r="AB305" s="118">
        <v>0</v>
      </c>
      <c r="AC305" s="118">
        <v>0</v>
      </c>
      <c r="AD305" s="122">
        <f t="shared" si="237"/>
        <v>0</v>
      </c>
      <c r="AE305" s="118">
        <v>0</v>
      </c>
      <c r="AF305" s="118">
        <v>0</v>
      </c>
      <c r="AG305" s="118">
        <v>0</v>
      </c>
      <c r="AH305" s="118">
        <v>0</v>
      </c>
      <c r="AI305" s="118">
        <v>0</v>
      </c>
      <c r="AJ305" s="118">
        <v>0</v>
      </c>
      <c r="AK305" s="118">
        <v>0</v>
      </c>
      <c r="AL305" s="118">
        <v>0</v>
      </c>
      <c r="AM305" s="118">
        <v>0</v>
      </c>
      <c r="AN305" s="118">
        <v>0</v>
      </c>
      <c r="AO305" s="118">
        <v>0</v>
      </c>
      <c r="AP305" s="118">
        <v>0</v>
      </c>
      <c r="AQ305" s="118">
        <v>0</v>
      </c>
      <c r="AR305" s="122">
        <f t="shared" si="238"/>
        <v>0</v>
      </c>
      <c r="AS305" s="118">
        <v>0</v>
      </c>
      <c r="AT305" s="118">
        <v>0</v>
      </c>
      <c r="AU305" s="118">
        <v>0</v>
      </c>
      <c r="AV305" s="118">
        <v>0</v>
      </c>
      <c r="AW305" s="118">
        <v>0</v>
      </c>
      <c r="AX305" s="118">
        <v>0</v>
      </c>
      <c r="AY305" s="118">
        <v>0</v>
      </c>
      <c r="AZ305" s="118">
        <v>0</v>
      </c>
      <c r="BA305" s="118">
        <v>0</v>
      </c>
      <c r="BB305" s="118">
        <v>0</v>
      </c>
      <c r="BC305" s="118">
        <v>0</v>
      </c>
      <c r="BD305" s="118">
        <v>0</v>
      </c>
      <c r="BE305" s="118">
        <v>0</v>
      </c>
      <c r="BF305" s="122">
        <f t="shared" si="239"/>
        <v>0</v>
      </c>
      <c r="BG305" s="118">
        <v>0</v>
      </c>
      <c r="BH305" s="118">
        <v>0</v>
      </c>
      <c r="BI305" s="118">
        <v>0</v>
      </c>
      <c r="BJ305" s="118">
        <v>0</v>
      </c>
      <c r="BK305" s="118">
        <v>0</v>
      </c>
      <c r="BL305" s="118">
        <v>0</v>
      </c>
      <c r="BM305" s="118">
        <v>0</v>
      </c>
      <c r="BN305" s="118">
        <v>0</v>
      </c>
      <c r="BO305" s="118">
        <v>0</v>
      </c>
      <c r="BP305" s="118">
        <v>0</v>
      </c>
      <c r="BQ305" s="118">
        <v>0</v>
      </c>
      <c r="BR305" s="118">
        <v>0</v>
      </c>
      <c r="BS305" s="118">
        <v>0</v>
      </c>
      <c r="BT305" s="122">
        <f t="shared" si="240"/>
        <v>0</v>
      </c>
      <c r="BU305" s="118">
        <v>0</v>
      </c>
      <c r="BV305" s="118">
        <v>0</v>
      </c>
      <c r="BW305" s="118">
        <v>0</v>
      </c>
      <c r="BX305" s="118">
        <v>0</v>
      </c>
      <c r="BY305" s="118">
        <v>0</v>
      </c>
      <c r="BZ305" s="118">
        <v>0</v>
      </c>
      <c r="CA305" s="118">
        <v>0</v>
      </c>
      <c r="CB305" s="118">
        <v>0</v>
      </c>
      <c r="CC305" s="118">
        <v>0</v>
      </c>
      <c r="CD305" s="118">
        <v>0</v>
      </c>
      <c r="CE305" s="118">
        <v>0</v>
      </c>
      <c r="CF305" s="118">
        <v>0</v>
      </c>
      <c r="CG305" s="118">
        <v>0</v>
      </c>
      <c r="CH305" s="122">
        <f t="shared" si="241"/>
        <v>0</v>
      </c>
    </row>
    <row r="306" spans="1:86" ht="12.25" hidden="1" customHeight="1" outlineLevel="1">
      <c r="A306" s="26">
        <v>730</v>
      </c>
      <c r="B306" s="1" t="s">
        <v>376</v>
      </c>
      <c r="C306" s="118">
        <v>0</v>
      </c>
      <c r="D306" s="118">
        <v>0</v>
      </c>
      <c r="E306" s="118">
        <v>0</v>
      </c>
      <c r="F306" s="118">
        <v>0</v>
      </c>
      <c r="G306" s="118">
        <v>0</v>
      </c>
      <c r="H306" s="118">
        <v>0</v>
      </c>
      <c r="I306" s="118">
        <v>0</v>
      </c>
      <c r="J306" s="118">
        <v>0</v>
      </c>
      <c r="K306" s="118">
        <v>0</v>
      </c>
      <c r="L306" s="118">
        <v>0</v>
      </c>
      <c r="M306" s="118">
        <v>0</v>
      </c>
      <c r="N306" s="118">
        <v>0</v>
      </c>
      <c r="O306" s="118">
        <v>0</v>
      </c>
      <c r="P306" s="122">
        <f t="shared" si="236"/>
        <v>0</v>
      </c>
      <c r="Q306" s="118">
        <v>0</v>
      </c>
      <c r="R306" s="118">
        <v>0</v>
      </c>
      <c r="S306" s="118">
        <v>0</v>
      </c>
      <c r="T306" s="118">
        <v>0</v>
      </c>
      <c r="U306" s="118">
        <v>0</v>
      </c>
      <c r="V306" s="118">
        <v>0</v>
      </c>
      <c r="W306" s="118">
        <v>0</v>
      </c>
      <c r="X306" s="118">
        <v>0</v>
      </c>
      <c r="Y306" s="118">
        <v>0</v>
      </c>
      <c r="Z306" s="118">
        <v>0</v>
      </c>
      <c r="AA306" s="118">
        <v>0</v>
      </c>
      <c r="AB306" s="118">
        <v>0</v>
      </c>
      <c r="AC306" s="118">
        <v>0</v>
      </c>
      <c r="AD306" s="122">
        <f t="shared" si="237"/>
        <v>0</v>
      </c>
      <c r="AE306" s="118">
        <v>0</v>
      </c>
      <c r="AF306" s="118">
        <v>0</v>
      </c>
      <c r="AG306" s="118">
        <v>0</v>
      </c>
      <c r="AH306" s="118">
        <v>0</v>
      </c>
      <c r="AI306" s="118">
        <v>0</v>
      </c>
      <c r="AJ306" s="118">
        <v>0</v>
      </c>
      <c r="AK306" s="118">
        <v>0</v>
      </c>
      <c r="AL306" s="118">
        <v>0</v>
      </c>
      <c r="AM306" s="118">
        <v>0</v>
      </c>
      <c r="AN306" s="118">
        <v>0</v>
      </c>
      <c r="AO306" s="118">
        <v>0</v>
      </c>
      <c r="AP306" s="118">
        <v>0</v>
      </c>
      <c r="AQ306" s="118">
        <v>0</v>
      </c>
      <c r="AR306" s="122">
        <f t="shared" si="238"/>
        <v>0</v>
      </c>
      <c r="AS306" s="118">
        <v>0</v>
      </c>
      <c r="AT306" s="118">
        <v>0</v>
      </c>
      <c r="AU306" s="118">
        <v>0</v>
      </c>
      <c r="AV306" s="118">
        <v>0</v>
      </c>
      <c r="AW306" s="118">
        <v>0</v>
      </c>
      <c r="AX306" s="118">
        <v>0</v>
      </c>
      <c r="AY306" s="118">
        <v>0</v>
      </c>
      <c r="AZ306" s="118">
        <v>0</v>
      </c>
      <c r="BA306" s="118">
        <v>0</v>
      </c>
      <c r="BB306" s="118">
        <v>0</v>
      </c>
      <c r="BC306" s="118">
        <v>0</v>
      </c>
      <c r="BD306" s="118">
        <v>0</v>
      </c>
      <c r="BE306" s="118">
        <v>0</v>
      </c>
      <c r="BF306" s="122">
        <f t="shared" si="239"/>
        <v>0</v>
      </c>
      <c r="BG306" s="118">
        <v>0</v>
      </c>
      <c r="BH306" s="118">
        <v>0</v>
      </c>
      <c r="BI306" s="118">
        <v>0</v>
      </c>
      <c r="BJ306" s="118">
        <v>0</v>
      </c>
      <c r="BK306" s="118">
        <v>0</v>
      </c>
      <c r="BL306" s="118">
        <v>0</v>
      </c>
      <c r="BM306" s="118">
        <v>0</v>
      </c>
      <c r="BN306" s="118">
        <v>0</v>
      </c>
      <c r="BO306" s="118">
        <v>0</v>
      </c>
      <c r="BP306" s="118">
        <v>0</v>
      </c>
      <c r="BQ306" s="118">
        <v>0</v>
      </c>
      <c r="BR306" s="118">
        <v>0</v>
      </c>
      <c r="BS306" s="118">
        <v>0</v>
      </c>
      <c r="BT306" s="122">
        <f t="shared" si="240"/>
        <v>0</v>
      </c>
      <c r="BU306" s="118">
        <v>0</v>
      </c>
      <c r="BV306" s="118">
        <v>0</v>
      </c>
      <c r="BW306" s="118">
        <v>0</v>
      </c>
      <c r="BX306" s="118">
        <v>0</v>
      </c>
      <c r="BY306" s="118">
        <v>0</v>
      </c>
      <c r="BZ306" s="118">
        <v>0</v>
      </c>
      <c r="CA306" s="118">
        <v>0</v>
      </c>
      <c r="CB306" s="118">
        <v>0</v>
      </c>
      <c r="CC306" s="118">
        <v>0</v>
      </c>
      <c r="CD306" s="118">
        <v>0</v>
      </c>
      <c r="CE306" s="118">
        <v>0</v>
      </c>
      <c r="CF306" s="118">
        <v>0</v>
      </c>
      <c r="CG306" s="118">
        <v>0</v>
      </c>
      <c r="CH306" s="122">
        <f t="shared" si="241"/>
        <v>0</v>
      </c>
    </row>
    <row r="307" spans="1:86" ht="12.25" hidden="1" customHeight="1" outlineLevel="1">
      <c r="A307" s="26">
        <v>732</v>
      </c>
      <c r="B307" s="1" t="s">
        <v>377</v>
      </c>
      <c r="C307" s="118">
        <v>0</v>
      </c>
      <c r="D307" s="118">
        <v>0</v>
      </c>
      <c r="E307" s="118">
        <v>0</v>
      </c>
      <c r="F307" s="118">
        <v>0</v>
      </c>
      <c r="G307" s="118">
        <v>0</v>
      </c>
      <c r="H307" s="118">
        <v>0</v>
      </c>
      <c r="I307" s="118">
        <v>0</v>
      </c>
      <c r="J307" s="118">
        <v>0</v>
      </c>
      <c r="K307" s="118">
        <v>0</v>
      </c>
      <c r="L307" s="118">
        <v>0</v>
      </c>
      <c r="M307" s="118">
        <v>0</v>
      </c>
      <c r="N307" s="118">
        <v>0</v>
      </c>
      <c r="O307" s="118">
        <v>0</v>
      </c>
      <c r="P307" s="122">
        <f t="shared" si="236"/>
        <v>0</v>
      </c>
      <c r="Q307" s="118">
        <v>0</v>
      </c>
      <c r="R307" s="118">
        <v>0</v>
      </c>
      <c r="S307" s="118">
        <v>0</v>
      </c>
      <c r="T307" s="118">
        <v>0</v>
      </c>
      <c r="U307" s="118">
        <v>0</v>
      </c>
      <c r="V307" s="118">
        <v>0</v>
      </c>
      <c r="W307" s="118">
        <v>0</v>
      </c>
      <c r="X307" s="118">
        <v>0</v>
      </c>
      <c r="Y307" s="118">
        <v>0</v>
      </c>
      <c r="Z307" s="118">
        <v>0</v>
      </c>
      <c r="AA307" s="118">
        <v>0</v>
      </c>
      <c r="AB307" s="118">
        <v>0</v>
      </c>
      <c r="AC307" s="118">
        <v>0</v>
      </c>
      <c r="AD307" s="122">
        <f t="shared" si="237"/>
        <v>0</v>
      </c>
      <c r="AE307" s="118">
        <v>0</v>
      </c>
      <c r="AF307" s="118">
        <v>0</v>
      </c>
      <c r="AG307" s="118">
        <v>0</v>
      </c>
      <c r="AH307" s="118">
        <v>0</v>
      </c>
      <c r="AI307" s="118">
        <v>0</v>
      </c>
      <c r="AJ307" s="118">
        <v>0</v>
      </c>
      <c r="AK307" s="118">
        <v>0</v>
      </c>
      <c r="AL307" s="118">
        <v>0</v>
      </c>
      <c r="AM307" s="118">
        <v>0</v>
      </c>
      <c r="AN307" s="118">
        <v>0</v>
      </c>
      <c r="AO307" s="118">
        <v>0</v>
      </c>
      <c r="AP307" s="118">
        <v>0</v>
      </c>
      <c r="AQ307" s="118">
        <v>0</v>
      </c>
      <c r="AR307" s="122">
        <f t="shared" si="238"/>
        <v>0</v>
      </c>
      <c r="AS307" s="118">
        <v>0</v>
      </c>
      <c r="AT307" s="118">
        <v>0</v>
      </c>
      <c r="AU307" s="118">
        <v>0</v>
      </c>
      <c r="AV307" s="118">
        <v>0</v>
      </c>
      <c r="AW307" s="118">
        <v>0</v>
      </c>
      <c r="AX307" s="118">
        <v>0</v>
      </c>
      <c r="AY307" s="118">
        <v>0</v>
      </c>
      <c r="AZ307" s="118">
        <v>0</v>
      </c>
      <c r="BA307" s="118">
        <v>0</v>
      </c>
      <c r="BB307" s="118">
        <v>0</v>
      </c>
      <c r="BC307" s="118">
        <v>0</v>
      </c>
      <c r="BD307" s="118">
        <v>0</v>
      </c>
      <c r="BE307" s="118">
        <v>0</v>
      </c>
      <c r="BF307" s="122">
        <f t="shared" si="239"/>
        <v>0</v>
      </c>
      <c r="BG307" s="118">
        <v>0</v>
      </c>
      <c r="BH307" s="118">
        <v>0</v>
      </c>
      <c r="BI307" s="118">
        <v>0</v>
      </c>
      <c r="BJ307" s="118">
        <v>0</v>
      </c>
      <c r="BK307" s="118">
        <v>0</v>
      </c>
      <c r="BL307" s="118">
        <v>0</v>
      </c>
      <c r="BM307" s="118">
        <v>0</v>
      </c>
      <c r="BN307" s="118">
        <v>0</v>
      </c>
      <c r="BO307" s="118">
        <v>0</v>
      </c>
      <c r="BP307" s="118">
        <v>0</v>
      </c>
      <c r="BQ307" s="118">
        <v>0</v>
      </c>
      <c r="BR307" s="118">
        <v>0</v>
      </c>
      <c r="BS307" s="118">
        <v>0</v>
      </c>
      <c r="BT307" s="122">
        <f t="shared" si="240"/>
        <v>0</v>
      </c>
      <c r="BU307" s="118">
        <v>0</v>
      </c>
      <c r="BV307" s="118">
        <v>0</v>
      </c>
      <c r="BW307" s="118">
        <v>0</v>
      </c>
      <c r="BX307" s="118">
        <v>0</v>
      </c>
      <c r="BY307" s="118">
        <v>0</v>
      </c>
      <c r="BZ307" s="118">
        <v>0</v>
      </c>
      <c r="CA307" s="118">
        <v>0</v>
      </c>
      <c r="CB307" s="118">
        <v>0</v>
      </c>
      <c r="CC307" s="118">
        <v>0</v>
      </c>
      <c r="CD307" s="118">
        <v>0</v>
      </c>
      <c r="CE307" s="118">
        <v>0</v>
      </c>
      <c r="CF307" s="118">
        <v>0</v>
      </c>
      <c r="CG307" s="118">
        <v>0</v>
      </c>
      <c r="CH307" s="122">
        <f t="shared" si="241"/>
        <v>0</v>
      </c>
    </row>
    <row r="308" spans="1:86" ht="12.25" hidden="1" customHeight="1" outlineLevel="1">
      <c r="A308" s="26">
        <v>733</v>
      </c>
      <c r="B308" s="1" t="s">
        <v>378</v>
      </c>
      <c r="C308" s="118">
        <v>0</v>
      </c>
      <c r="D308" s="118">
        <v>0</v>
      </c>
      <c r="E308" s="118">
        <v>0</v>
      </c>
      <c r="F308" s="118">
        <v>0</v>
      </c>
      <c r="G308" s="118">
        <v>0</v>
      </c>
      <c r="H308" s="118">
        <v>0</v>
      </c>
      <c r="I308" s="118">
        <v>0</v>
      </c>
      <c r="J308" s="118">
        <v>0</v>
      </c>
      <c r="K308" s="118">
        <v>0</v>
      </c>
      <c r="L308" s="118">
        <v>0</v>
      </c>
      <c r="M308" s="118">
        <v>0</v>
      </c>
      <c r="N308" s="118">
        <v>0</v>
      </c>
      <c r="O308" s="118">
        <v>0</v>
      </c>
      <c r="P308" s="122">
        <f t="shared" si="236"/>
        <v>0</v>
      </c>
      <c r="Q308" s="118">
        <v>0</v>
      </c>
      <c r="R308" s="118">
        <v>0</v>
      </c>
      <c r="S308" s="118">
        <v>0</v>
      </c>
      <c r="T308" s="118">
        <v>0</v>
      </c>
      <c r="U308" s="118">
        <v>0</v>
      </c>
      <c r="V308" s="118">
        <v>0</v>
      </c>
      <c r="W308" s="118">
        <v>0</v>
      </c>
      <c r="X308" s="118">
        <v>0</v>
      </c>
      <c r="Y308" s="118">
        <v>0</v>
      </c>
      <c r="Z308" s="118">
        <v>0</v>
      </c>
      <c r="AA308" s="118">
        <v>0</v>
      </c>
      <c r="AB308" s="118">
        <v>0</v>
      </c>
      <c r="AC308" s="118">
        <v>0</v>
      </c>
      <c r="AD308" s="122">
        <f t="shared" si="237"/>
        <v>0</v>
      </c>
      <c r="AE308" s="118">
        <v>0</v>
      </c>
      <c r="AF308" s="118">
        <v>0</v>
      </c>
      <c r="AG308" s="118">
        <v>0</v>
      </c>
      <c r="AH308" s="118">
        <v>0</v>
      </c>
      <c r="AI308" s="118">
        <v>0</v>
      </c>
      <c r="AJ308" s="118">
        <v>0</v>
      </c>
      <c r="AK308" s="118">
        <v>0</v>
      </c>
      <c r="AL308" s="118">
        <v>0</v>
      </c>
      <c r="AM308" s="118">
        <v>0</v>
      </c>
      <c r="AN308" s="118">
        <v>0</v>
      </c>
      <c r="AO308" s="118">
        <v>0</v>
      </c>
      <c r="AP308" s="118">
        <v>0</v>
      </c>
      <c r="AQ308" s="118">
        <v>0</v>
      </c>
      <c r="AR308" s="122">
        <f t="shared" si="238"/>
        <v>0</v>
      </c>
      <c r="AS308" s="118">
        <v>0</v>
      </c>
      <c r="AT308" s="118">
        <v>0</v>
      </c>
      <c r="AU308" s="118">
        <v>0</v>
      </c>
      <c r="AV308" s="118">
        <v>0</v>
      </c>
      <c r="AW308" s="118">
        <v>0</v>
      </c>
      <c r="AX308" s="118">
        <v>0</v>
      </c>
      <c r="AY308" s="118">
        <v>0</v>
      </c>
      <c r="AZ308" s="118">
        <v>0</v>
      </c>
      <c r="BA308" s="118">
        <v>0</v>
      </c>
      <c r="BB308" s="118">
        <v>0</v>
      </c>
      <c r="BC308" s="118">
        <v>0</v>
      </c>
      <c r="BD308" s="118">
        <v>0</v>
      </c>
      <c r="BE308" s="118">
        <v>0</v>
      </c>
      <c r="BF308" s="122">
        <f t="shared" si="239"/>
        <v>0</v>
      </c>
      <c r="BG308" s="118">
        <v>0</v>
      </c>
      <c r="BH308" s="118">
        <v>0</v>
      </c>
      <c r="BI308" s="118">
        <v>0</v>
      </c>
      <c r="BJ308" s="118">
        <v>0</v>
      </c>
      <c r="BK308" s="118">
        <v>0</v>
      </c>
      <c r="BL308" s="118">
        <v>0</v>
      </c>
      <c r="BM308" s="118">
        <v>0</v>
      </c>
      <c r="BN308" s="118">
        <v>0</v>
      </c>
      <c r="BO308" s="118">
        <v>0</v>
      </c>
      <c r="BP308" s="118">
        <v>0</v>
      </c>
      <c r="BQ308" s="118">
        <v>0</v>
      </c>
      <c r="BR308" s="118">
        <v>0</v>
      </c>
      <c r="BS308" s="118">
        <v>0</v>
      </c>
      <c r="BT308" s="122">
        <f t="shared" si="240"/>
        <v>0</v>
      </c>
      <c r="BU308" s="118">
        <v>0</v>
      </c>
      <c r="BV308" s="118">
        <v>0</v>
      </c>
      <c r="BW308" s="118">
        <v>0</v>
      </c>
      <c r="BX308" s="118">
        <v>0</v>
      </c>
      <c r="BY308" s="118">
        <v>0</v>
      </c>
      <c r="BZ308" s="118">
        <v>0</v>
      </c>
      <c r="CA308" s="118">
        <v>0</v>
      </c>
      <c r="CB308" s="118">
        <v>0</v>
      </c>
      <c r="CC308" s="118">
        <v>0</v>
      </c>
      <c r="CD308" s="118">
        <v>0</v>
      </c>
      <c r="CE308" s="118">
        <v>0</v>
      </c>
      <c r="CF308" s="118">
        <v>0</v>
      </c>
      <c r="CG308" s="118">
        <v>0</v>
      </c>
      <c r="CH308" s="122">
        <f t="shared" si="241"/>
        <v>0</v>
      </c>
    </row>
    <row r="309" spans="1:86" ht="12.25" hidden="1" customHeight="1" outlineLevel="1">
      <c r="A309" s="26">
        <v>734</v>
      </c>
      <c r="B309" s="1" t="s">
        <v>379</v>
      </c>
      <c r="C309" s="118">
        <v>0</v>
      </c>
      <c r="D309" s="118">
        <v>0</v>
      </c>
      <c r="E309" s="118">
        <v>0</v>
      </c>
      <c r="F309" s="118">
        <v>0</v>
      </c>
      <c r="G309" s="118">
        <v>0</v>
      </c>
      <c r="H309" s="118">
        <v>0</v>
      </c>
      <c r="I309" s="118">
        <v>0</v>
      </c>
      <c r="J309" s="118">
        <v>0</v>
      </c>
      <c r="K309" s="118">
        <v>0</v>
      </c>
      <c r="L309" s="118">
        <v>0</v>
      </c>
      <c r="M309" s="118">
        <v>0</v>
      </c>
      <c r="N309" s="118">
        <v>0</v>
      </c>
      <c r="O309" s="118">
        <v>0</v>
      </c>
      <c r="P309" s="122">
        <f t="shared" si="236"/>
        <v>0</v>
      </c>
      <c r="Q309" s="118">
        <v>0</v>
      </c>
      <c r="R309" s="118">
        <v>0</v>
      </c>
      <c r="S309" s="118">
        <v>0</v>
      </c>
      <c r="T309" s="118">
        <v>0</v>
      </c>
      <c r="U309" s="118">
        <v>0</v>
      </c>
      <c r="V309" s="118">
        <v>0</v>
      </c>
      <c r="W309" s="118">
        <v>0</v>
      </c>
      <c r="X309" s="118">
        <v>0</v>
      </c>
      <c r="Y309" s="118">
        <v>0</v>
      </c>
      <c r="Z309" s="118">
        <v>0</v>
      </c>
      <c r="AA309" s="118">
        <v>0</v>
      </c>
      <c r="AB309" s="118">
        <v>0</v>
      </c>
      <c r="AC309" s="118">
        <v>0</v>
      </c>
      <c r="AD309" s="122">
        <f t="shared" si="237"/>
        <v>0</v>
      </c>
      <c r="AE309" s="118">
        <v>0</v>
      </c>
      <c r="AF309" s="118">
        <v>0</v>
      </c>
      <c r="AG309" s="118">
        <v>0</v>
      </c>
      <c r="AH309" s="118">
        <v>0</v>
      </c>
      <c r="AI309" s="118">
        <v>0</v>
      </c>
      <c r="AJ309" s="118">
        <v>0</v>
      </c>
      <c r="AK309" s="118">
        <v>0</v>
      </c>
      <c r="AL309" s="118">
        <v>0</v>
      </c>
      <c r="AM309" s="118">
        <v>0</v>
      </c>
      <c r="AN309" s="118">
        <v>0</v>
      </c>
      <c r="AO309" s="118">
        <v>0</v>
      </c>
      <c r="AP309" s="118">
        <v>0</v>
      </c>
      <c r="AQ309" s="118">
        <v>0</v>
      </c>
      <c r="AR309" s="122">
        <f t="shared" si="238"/>
        <v>0</v>
      </c>
      <c r="AS309" s="118">
        <v>0</v>
      </c>
      <c r="AT309" s="118">
        <v>0</v>
      </c>
      <c r="AU309" s="118">
        <v>0</v>
      </c>
      <c r="AV309" s="118">
        <v>0</v>
      </c>
      <c r="AW309" s="118">
        <v>0</v>
      </c>
      <c r="AX309" s="118">
        <v>0</v>
      </c>
      <c r="AY309" s="118">
        <v>0</v>
      </c>
      <c r="AZ309" s="118">
        <v>0</v>
      </c>
      <c r="BA309" s="118">
        <v>0</v>
      </c>
      <c r="BB309" s="118">
        <v>0</v>
      </c>
      <c r="BC309" s="118">
        <v>0</v>
      </c>
      <c r="BD309" s="118">
        <v>0</v>
      </c>
      <c r="BE309" s="118">
        <v>0</v>
      </c>
      <c r="BF309" s="122">
        <f t="shared" si="239"/>
        <v>0</v>
      </c>
      <c r="BG309" s="118">
        <v>0</v>
      </c>
      <c r="BH309" s="118">
        <v>0</v>
      </c>
      <c r="BI309" s="118">
        <v>0</v>
      </c>
      <c r="BJ309" s="118">
        <v>0</v>
      </c>
      <c r="BK309" s="118">
        <v>0</v>
      </c>
      <c r="BL309" s="118">
        <v>0</v>
      </c>
      <c r="BM309" s="118">
        <v>0</v>
      </c>
      <c r="BN309" s="118">
        <v>0</v>
      </c>
      <c r="BO309" s="118">
        <v>0</v>
      </c>
      <c r="BP309" s="118">
        <v>0</v>
      </c>
      <c r="BQ309" s="118">
        <v>0</v>
      </c>
      <c r="BR309" s="118">
        <v>0</v>
      </c>
      <c r="BS309" s="118">
        <v>0</v>
      </c>
      <c r="BT309" s="122">
        <f t="shared" si="240"/>
        <v>0</v>
      </c>
      <c r="BU309" s="118">
        <v>0</v>
      </c>
      <c r="BV309" s="118">
        <v>0</v>
      </c>
      <c r="BW309" s="118">
        <v>0</v>
      </c>
      <c r="BX309" s="118">
        <v>0</v>
      </c>
      <c r="BY309" s="118">
        <v>0</v>
      </c>
      <c r="BZ309" s="118">
        <v>0</v>
      </c>
      <c r="CA309" s="118">
        <v>0</v>
      </c>
      <c r="CB309" s="118">
        <v>0</v>
      </c>
      <c r="CC309" s="118">
        <v>0</v>
      </c>
      <c r="CD309" s="118">
        <v>0</v>
      </c>
      <c r="CE309" s="118">
        <v>0</v>
      </c>
      <c r="CF309" s="118">
        <v>0</v>
      </c>
      <c r="CG309" s="118">
        <v>0</v>
      </c>
      <c r="CH309" s="122">
        <f t="shared" si="241"/>
        <v>0</v>
      </c>
    </row>
    <row r="310" spans="1:86" ht="12.25" hidden="1" customHeight="1" outlineLevel="1">
      <c r="A310" s="26">
        <v>735</v>
      </c>
      <c r="B310" s="1" t="s">
        <v>380</v>
      </c>
      <c r="C310" s="118">
        <v>0</v>
      </c>
      <c r="D310" s="118">
        <v>0</v>
      </c>
      <c r="E310" s="118">
        <v>0</v>
      </c>
      <c r="F310" s="118">
        <v>0</v>
      </c>
      <c r="G310" s="118">
        <v>0</v>
      </c>
      <c r="H310" s="118">
        <v>0</v>
      </c>
      <c r="I310" s="118">
        <v>0</v>
      </c>
      <c r="J310" s="118">
        <v>0</v>
      </c>
      <c r="K310" s="118">
        <v>0</v>
      </c>
      <c r="L310" s="118">
        <v>0</v>
      </c>
      <c r="M310" s="118">
        <v>0</v>
      </c>
      <c r="N310" s="118">
        <v>0</v>
      </c>
      <c r="O310" s="118">
        <v>0</v>
      </c>
      <c r="P310" s="122">
        <f t="shared" si="236"/>
        <v>0</v>
      </c>
      <c r="Q310" s="118">
        <v>0</v>
      </c>
      <c r="R310" s="118">
        <v>0</v>
      </c>
      <c r="S310" s="118">
        <v>0</v>
      </c>
      <c r="T310" s="118">
        <v>0</v>
      </c>
      <c r="U310" s="118">
        <v>0</v>
      </c>
      <c r="V310" s="118">
        <v>0</v>
      </c>
      <c r="W310" s="118">
        <v>0</v>
      </c>
      <c r="X310" s="118">
        <v>0</v>
      </c>
      <c r="Y310" s="118">
        <v>0</v>
      </c>
      <c r="Z310" s="118">
        <v>0</v>
      </c>
      <c r="AA310" s="118">
        <v>0</v>
      </c>
      <c r="AB310" s="118">
        <v>0</v>
      </c>
      <c r="AC310" s="118">
        <v>0</v>
      </c>
      <c r="AD310" s="122">
        <f t="shared" si="237"/>
        <v>0</v>
      </c>
      <c r="AE310" s="118">
        <v>0</v>
      </c>
      <c r="AF310" s="118">
        <v>0</v>
      </c>
      <c r="AG310" s="118">
        <v>0</v>
      </c>
      <c r="AH310" s="118">
        <v>0</v>
      </c>
      <c r="AI310" s="118">
        <v>0</v>
      </c>
      <c r="AJ310" s="118">
        <v>0</v>
      </c>
      <c r="AK310" s="118">
        <v>0</v>
      </c>
      <c r="AL310" s="118">
        <v>0</v>
      </c>
      <c r="AM310" s="118">
        <v>0</v>
      </c>
      <c r="AN310" s="118">
        <v>0</v>
      </c>
      <c r="AO310" s="118">
        <v>0</v>
      </c>
      <c r="AP310" s="118">
        <v>0</v>
      </c>
      <c r="AQ310" s="118">
        <v>0</v>
      </c>
      <c r="AR310" s="122">
        <f t="shared" si="238"/>
        <v>0</v>
      </c>
      <c r="AS310" s="118">
        <v>0</v>
      </c>
      <c r="AT310" s="118">
        <v>0</v>
      </c>
      <c r="AU310" s="118">
        <v>0</v>
      </c>
      <c r="AV310" s="118">
        <v>0</v>
      </c>
      <c r="AW310" s="118">
        <v>0</v>
      </c>
      <c r="AX310" s="118">
        <v>0</v>
      </c>
      <c r="AY310" s="118">
        <v>0</v>
      </c>
      <c r="AZ310" s="118">
        <v>0</v>
      </c>
      <c r="BA310" s="118">
        <v>0</v>
      </c>
      <c r="BB310" s="118">
        <v>0</v>
      </c>
      <c r="BC310" s="118">
        <v>0</v>
      </c>
      <c r="BD310" s="118">
        <v>0</v>
      </c>
      <c r="BE310" s="118">
        <v>0</v>
      </c>
      <c r="BF310" s="122">
        <f t="shared" si="239"/>
        <v>0</v>
      </c>
      <c r="BG310" s="118">
        <v>0</v>
      </c>
      <c r="BH310" s="118">
        <v>0</v>
      </c>
      <c r="BI310" s="118">
        <v>0</v>
      </c>
      <c r="BJ310" s="118">
        <v>0</v>
      </c>
      <c r="BK310" s="118">
        <v>0</v>
      </c>
      <c r="BL310" s="118">
        <v>0</v>
      </c>
      <c r="BM310" s="118">
        <v>0</v>
      </c>
      <c r="BN310" s="118">
        <v>0</v>
      </c>
      <c r="BO310" s="118">
        <v>0</v>
      </c>
      <c r="BP310" s="118">
        <v>0</v>
      </c>
      <c r="BQ310" s="118">
        <v>0</v>
      </c>
      <c r="BR310" s="118">
        <v>0</v>
      </c>
      <c r="BS310" s="118">
        <v>0</v>
      </c>
      <c r="BT310" s="122">
        <f t="shared" si="240"/>
        <v>0</v>
      </c>
      <c r="BU310" s="118">
        <v>0</v>
      </c>
      <c r="BV310" s="118">
        <v>0</v>
      </c>
      <c r="BW310" s="118">
        <v>0</v>
      </c>
      <c r="BX310" s="118">
        <v>0</v>
      </c>
      <c r="BY310" s="118">
        <v>0</v>
      </c>
      <c r="BZ310" s="118">
        <v>0</v>
      </c>
      <c r="CA310" s="118">
        <v>0</v>
      </c>
      <c r="CB310" s="118">
        <v>0</v>
      </c>
      <c r="CC310" s="118">
        <v>0</v>
      </c>
      <c r="CD310" s="118">
        <v>0</v>
      </c>
      <c r="CE310" s="118">
        <v>0</v>
      </c>
      <c r="CF310" s="118">
        <v>0</v>
      </c>
      <c r="CG310" s="118">
        <v>0</v>
      </c>
      <c r="CH310" s="122">
        <f t="shared" si="241"/>
        <v>0</v>
      </c>
    </row>
    <row r="311" spans="1:86" ht="12.25" hidden="1" customHeight="1" outlineLevel="1">
      <c r="A311" s="26">
        <v>739</v>
      </c>
      <c r="B311" s="1" t="s">
        <v>381</v>
      </c>
      <c r="C311" s="118">
        <v>0</v>
      </c>
      <c r="D311" s="118">
        <v>0</v>
      </c>
      <c r="E311" s="118">
        <v>0</v>
      </c>
      <c r="F311" s="118">
        <v>0</v>
      </c>
      <c r="G311" s="118">
        <v>0</v>
      </c>
      <c r="H311" s="118">
        <v>0</v>
      </c>
      <c r="I311" s="118">
        <v>0</v>
      </c>
      <c r="J311" s="118">
        <v>0</v>
      </c>
      <c r="K311" s="118">
        <v>0</v>
      </c>
      <c r="L311" s="118">
        <v>0</v>
      </c>
      <c r="M311" s="118">
        <v>0</v>
      </c>
      <c r="N311" s="118">
        <v>0</v>
      </c>
      <c r="O311" s="118">
        <v>0</v>
      </c>
      <c r="P311" s="122">
        <f t="shared" si="236"/>
        <v>0</v>
      </c>
      <c r="Q311" s="118">
        <v>0</v>
      </c>
      <c r="R311" s="118">
        <v>0</v>
      </c>
      <c r="S311" s="118">
        <v>0</v>
      </c>
      <c r="T311" s="118">
        <v>0</v>
      </c>
      <c r="U311" s="118">
        <v>0</v>
      </c>
      <c r="V311" s="118">
        <v>0</v>
      </c>
      <c r="W311" s="118">
        <v>0</v>
      </c>
      <c r="X311" s="118">
        <v>0</v>
      </c>
      <c r="Y311" s="118">
        <v>0</v>
      </c>
      <c r="Z311" s="118">
        <v>0</v>
      </c>
      <c r="AA311" s="118">
        <v>0</v>
      </c>
      <c r="AB311" s="118">
        <v>0</v>
      </c>
      <c r="AC311" s="118">
        <v>0</v>
      </c>
      <c r="AD311" s="122">
        <f t="shared" si="237"/>
        <v>0</v>
      </c>
      <c r="AE311" s="118">
        <v>0</v>
      </c>
      <c r="AF311" s="118">
        <v>0</v>
      </c>
      <c r="AG311" s="118">
        <v>0</v>
      </c>
      <c r="AH311" s="118">
        <v>0</v>
      </c>
      <c r="AI311" s="118">
        <v>0</v>
      </c>
      <c r="AJ311" s="118">
        <v>0</v>
      </c>
      <c r="AK311" s="118">
        <v>0</v>
      </c>
      <c r="AL311" s="118">
        <v>0</v>
      </c>
      <c r="AM311" s="118">
        <v>0</v>
      </c>
      <c r="AN311" s="118">
        <v>0</v>
      </c>
      <c r="AO311" s="118">
        <v>0</v>
      </c>
      <c r="AP311" s="118">
        <v>0</v>
      </c>
      <c r="AQ311" s="118">
        <v>0</v>
      </c>
      <c r="AR311" s="122">
        <f t="shared" si="238"/>
        <v>0</v>
      </c>
      <c r="AS311" s="118">
        <v>0</v>
      </c>
      <c r="AT311" s="118">
        <v>0</v>
      </c>
      <c r="AU311" s="118">
        <v>0</v>
      </c>
      <c r="AV311" s="118">
        <v>0</v>
      </c>
      <c r="AW311" s="118">
        <v>0</v>
      </c>
      <c r="AX311" s="118">
        <v>0</v>
      </c>
      <c r="AY311" s="118">
        <v>0</v>
      </c>
      <c r="AZ311" s="118">
        <v>0</v>
      </c>
      <c r="BA311" s="118">
        <v>0</v>
      </c>
      <c r="BB311" s="118">
        <v>0</v>
      </c>
      <c r="BC311" s="118">
        <v>0</v>
      </c>
      <c r="BD311" s="118">
        <v>0</v>
      </c>
      <c r="BE311" s="118">
        <v>0</v>
      </c>
      <c r="BF311" s="122">
        <f t="shared" si="239"/>
        <v>0</v>
      </c>
      <c r="BG311" s="118">
        <v>0</v>
      </c>
      <c r="BH311" s="118">
        <v>0</v>
      </c>
      <c r="BI311" s="118">
        <v>0</v>
      </c>
      <c r="BJ311" s="118">
        <v>0</v>
      </c>
      <c r="BK311" s="118">
        <v>0</v>
      </c>
      <c r="BL311" s="118">
        <v>0</v>
      </c>
      <c r="BM311" s="118">
        <v>0</v>
      </c>
      <c r="BN311" s="118">
        <v>0</v>
      </c>
      <c r="BO311" s="118">
        <v>0</v>
      </c>
      <c r="BP311" s="118">
        <v>0</v>
      </c>
      <c r="BQ311" s="118">
        <v>0</v>
      </c>
      <c r="BR311" s="118">
        <v>0</v>
      </c>
      <c r="BS311" s="118">
        <v>0</v>
      </c>
      <c r="BT311" s="122">
        <f t="shared" si="240"/>
        <v>0</v>
      </c>
      <c r="BU311" s="118">
        <v>0</v>
      </c>
      <c r="BV311" s="118">
        <v>0</v>
      </c>
      <c r="BW311" s="118">
        <v>0</v>
      </c>
      <c r="BX311" s="118">
        <v>0</v>
      </c>
      <c r="BY311" s="118">
        <v>0</v>
      </c>
      <c r="BZ311" s="118">
        <v>0</v>
      </c>
      <c r="CA311" s="118">
        <v>0</v>
      </c>
      <c r="CB311" s="118">
        <v>0</v>
      </c>
      <c r="CC311" s="118">
        <v>0</v>
      </c>
      <c r="CD311" s="118">
        <v>0</v>
      </c>
      <c r="CE311" s="118">
        <v>0</v>
      </c>
      <c r="CF311" s="118">
        <v>0</v>
      </c>
      <c r="CG311" s="118">
        <v>0</v>
      </c>
      <c r="CH311" s="122">
        <f t="shared" si="241"/>
        <v>0</v>
      </c>
    </row>
    <row r="312" spans="1:86" ht="12.25" hidden="1" customHeight="1" outlineLevel="1">
      <c r="A312" s="26">
        <v>772</v>
      </c>
      <c r="B312" s="1" t="s">
        <v>382</v>
      </c>
      <c r="C312" s="118">
        <v>0</v>
      </c>
      <c r="D312" s="118">
        <v>0</v>
      </c>
      <c r="E312" s="118">
        <v>0</v>
      </c>
      <c r="F312" s="118">
        <v>0</v>
      </c>
      <c r="G312" s="118">
        <v>0</v>
      </c>
      <c r="H312" s="118">
        <v>0</v>
      </c>
      <c r="I312" s="118">
        <v>0</v>
      </c>
      <c r="J312" s="118">
        <v>0</v>
      </c>
      <c r="K312" s="118">
        <v>0</v>
      </c>
      <c r="L312" s="118">
        <v>0</v>
      </c>
      <c r="M312" s="118">
        <v>0</v>
      </c>
      <c r="N312" s="118">
        <v>0</v>
      </c>
      <c r="O312" s="118">
        <v>0</v>
      </c>
      <c r="P312" s="122">
        <f t="shared" si="236"/>
        <v>0</v>
      </c>
      <c r="Q312" s="118">
        <v>0</v>
      </c>
      <c r="R312" s="118">
        <v>0</v>
      </c>
      <c r="S312" s="118">
        <v>0</v>
      </c>
      <c r="T312" s="118">
        <v>0</v>
      </c>
      <c r="U312" s="118">
        <v>0</v>
      </c>
      <c r="V312" s="118">
        <v>0</v>
      </c>
      <c r="W312" s="118">
        <v>0</v>
      </c>
      <c r="X312" s="118">
        <v>0</v>
      </c>
      <c r="Y312" s="118">
        <v>0</v>
      </c>
      <c r="Z312" s="118">
        <v>0</v>
      </c>
      <c r="AA312" s="118">
        <v>0</v>
      </c>
      <c r="AB312" s="118">
        <v>0</v>
      </c>
      <c r="AC312" s="118">
        <v>0</v>
      </c>
      <c r="AD312" s="122">
        <f t="shared" si="237"/>
        <v>0</v>
      </c>
      <c r="AE312" s="118">
        <v>0</v>
      </c>
      <c r="AF312" s="118">
        <v>0</v>
      </c>
      <c r="AG312" s="118">
        <v>0</v>
      </c>
      <c r="AH312" s="118">
        <v>0</v>
      </c>
      <c r="AI312" s="118">
        <v>0</v>
      </c>
      <c r="AJ312" s="118">
        <v>0</v>
      </c>
      <c r="AK312" s="118">
        <v>0</v>
      </c>
      <c r="AL312" s="118">
        <v>0</v>
      </c>
      <c r="AM312" s="118">
        <v>0</v>
      </c>
      <c r="AN312" s="118">
        <v>0</v>
      </c>
      <c r="AO312" s="118">
        <v>0</v>
      </c>
      <c r="AP312" s="118">
        <v>0</v>
      </c>
      <c r="AQ312" s="118">
        <v>0</v>
      </c>
      <c r="AR312" s="122">
        <f t="shared" si="238"/>
        <v>0</v>
      </c>
      <c r="AS312" s="118">
        <v>0</v>
      </c>
      <c r="AT312" s="118">
        <v>0</v>
      </c>
      <c r="AU312" s="118">
        <v>0</v>
      </c>
      <c r="AV312" s="118">
        <v>0</v>
      </c>
      <c r="AW312" s="118">
        <v>0</v>
      </c>
      <c r="AX312" s="118">
        <v>0</v>
      </c>
      <c r="AY312" s="118">
        <v>0</v>
      </c>
      <c r="AZ312" s="118">
        <v>0</v>
      </c>
      <c r="BA312" s="118">
        <v>0</v>
      </c>
      <c r="BB312" s="118">
        <v>0</v>
      </c>
      <c r="BC312" s="118">
        <v>0</v>
      </c>
      <c r="BD312" s="118">
        <v>0</v>
      </c>
      <c r="BE312" s="118">
        <v>0</v>
      </c>
      <c r="BF312" s="122">
        <f t="shared" si="239"/>
        <v>0</v>
      </c>
      <c r="BG312" s="118">
        <v>0</v>
      </c>
      <c r="BH312" s="118">
        <v>0</v>
      </c>
      <c r="BI312" s="118">
        <v>0</v>
      </c>
      <c r="BJ312" s="118">
        <v>0</v>
      </c>
      <c r="BK312" s="118">
        <v>0</v>
      </c>
      <c r="BL312" s="118">
        <v>0</v>
      </c>
      <c r="BM312" s="118">
        <v>0</v>
      </c>
      <c r="BN312" s="118">
        <v>0</v>
      </c>
      <c r="BO312" s="118">
        <v>0</v>
      </c>
      <c r="BP312" s="118">
        <v>0</v>
      </c>
      <c r="BQ312" s="118">
        <v>0</v>
      </c>
      <c r="BR312" s="118">
        <v>0</v>
      </c>
      <c r="BS312" s="118">
        <v>0</v>
      </c>
      <c r="BT312" s="122">
        <f t="shared" si="240"/>
        <v>0</v>
      </c>
      <c r="BU312" s="118">
        <v>0</v>
      </c>
      <c r="BV312" s="118">
        <v>0</v>
      </c>
      <c r="BW312" s="118">
        <v>0</v>
      </c>
      <c r="BX312" s="118">
        <v>0</v>
      </c>
      <c r="BY312" s="118">
        <v>0</v>
      </c>
      <c r="BZ312" s="118">
        <v>0</v>
      </c>
      <c r="CA312" s="118">
        <v>0</v>
      </c>
      <c r="CB312" s="118">
        <v>0</v>
      </c>
      <c r="CC312" s="118">
        <v>0</v>
      </c>
      <c r="CD312" s="118">
        <v>0</v>
      </c>
      <c r="CE312" s="118">
        <v>0</v>
      </c>
      <c r="CF312" s="118">
        <v>0</v>
      </c>
      <c r="CG312" s="118">
        <v>0</v>
      </c>
      <c r="CH312" s="122">
        <f t="shared" si="241"/>
        <v>0</v>
      </c>
    </row>
    <row r="313" spans="1:86" ht="12.25" hidden="1" customHeight="1" outlineLevel="1">
      <c r="A313" s="26">
        <v>774</v>
      </c>
      <c r="B313" s="1" t="s">
        <v>383</v>
      </c>
      <c r="C313" s="118">
        <v>0</v>
      </c>
      <c r="D313" s="118">
        <v>0</v>
      </c>
      <c r="E313" s="118">
        <v>0</v>
      </c>
      <c r="F313" s="118">
        <v>0</v>
      </c>
      <c r="G313" s="118">
        <v>0</v>
      </c>
      <c r="H313" s="118">
        <v>0</v>
      </c>
      <c r="I313" s="118">
        <v>0</v>
      </c>
      <c r="J313" s="118">
        <v>0</v>
      </c>
      <c r="K313" s="118">
        <v>0</v>
      </c>
      <c r="L313" s="118">
        <v>0</v>
      </c>
      <c r="M313" s="118">
        <v>0</v>
      </c>
      <c r="N313" s="118">
        <v>0</v>
      </c>
      <c r="O313" s="118">
        <v>0</v>
      </c>
      <c r="P313" s="122">
        <f t="shared" si="236"/>
        <v>0</v>
      </c>
      <c r="Q313" s="118">
        <v>0</v>
      </c>
      <c r="R313" s="118">
        <v>0</v>
      </c>
      <c r="S313" s="118">
        <v>0</v>
      </c>
      <c r="T313" s="118">
        <v>0</v>
      </c>
      <c r="U313" s="118">
        <v>0</v>
      </c>
      <c r="V313" s="118">
        <v>0</v>
      </c>
      <c r="W313" s="118">
        <v>0</v>
      </c>
      <c r="X313" s="118">
        <v>0</v>
      </c>
      <c r="Y313" s="118">
        <v>0</v>
      </c>
      <c r="Z313" s="118">
        <v>0</v>
      </c>
      <c r="AA313" s="118">
        <v>0</v>
      </c>
      <c r="AB313" s="118">
        <v>0</v>
      </c>
      <c r="AC313" s="118">
        <v>0</v>
      </c>
      <c r="AD313" s="122">
        <f t="shared" si="237"/>
        <v>0</v>
      </c>
      <c r="AE313" s="118">
        <v>0</v>
      </c>
      <c r="AF313" s="118">
        <v>0</v>
      </c>
      <c r="AG313" s="118">
        <v>0</v>
      </c>
      <c r="AH313" s="118">
        <v>0</v>
      </c>
      <c r="AI313" s="118">
        <v>0</v>
      </c>
      <c r="AJ313" s="118">
        <v>0</v>
      </c>
      <c r="AK313" s="118">
        <v>0</v>
      </c>
      <c r="AL313" s="118">
        <v>0</v>
      </c>
      <c r="AM313" s="118">
        <v>0</v>
      </c>
      <c r="AN313" s="118">
        <v>0</v>
      </c>
      <c r="AO313" s="118">
        <v>0</v>
      </c>
      <c r="AP313" s="118">
        <v>0</v>
      </c>
      <c r="AQ313" s="118">
        <v>0</v>
      </c>
      <c r="AR313" s="122">
        <f t="shared" si="238"/>
        <v>0</v>
      </c>
      <c r="AS313" s="118">
        <v>0</v>
      </c>
      <c r="AT313" s="118">
        <v>0</v>
      </c>
      <c r="AU313" s="118">
        <v>0</v>
      </c>
      <c r="AV313" s="118">
        <v>0</v>
      </c>
      <c r="AW313" s="118">
        <v>0</v>
      </c>
      <c r="AX313" s="118">
        <v>0</v>
      </c>
      <c r="AY313" s="118">
        <v>0</v>
      </c>
      <c r="AZ313" s="118">
        <v>0</v>
      </c>
      <c r="BA313" s="118">
        <v>0</v>
      </c>
      <c r="BB313" s="118">
        <v>0</v>
      </c>
      <c r="BC313" s="118">
        <v>0</v>
      </c>
      <c r="BD313" s="118">
        <v>0</v>
      </c>
      <c r="BE313" s="118">
        <v>0</v>
      </c>
      <c r="BF313" s="122">
        <f t="shared" si="239"/>
        <v>0</v>
      </c>
      <c r="BG313" s="118">
        <v>0</v>
      </c>
      <c r="BH313" s="118">
        <v>0</v>
      </c>
      <c r="BI313" s="118">
        <v>0</v>
      </c>
      <c r="BJ313" s="118">
        <v>0</v>
      </c>
      <c r="BK313" s="118">
        <v>0</v>
      </c>
      <c r="BL313" s="118">
        <v>0</v>
      </c>
      <c r="BM313" s="118">
        <v>0</v>
      </c>
      <c r="BN313" s="118">
        <v>0</v>
      </c>
      <c r="BO313" s="118">
        <v>0</v>
      </c>
      <c r="BP313" s="118">
        <v>0</v>
      </c>
      <c r="BQ313" s="118">
        <v>0</v>
      </c>
      <c r="BR313" s="118">
        <v>0</v>
      </c>
      <c r="BS313" s="118">
        <v>0</v>
      </c>
      <c r="BT313" s="122">
        <f t="shared" si="240"/>
        <v>0</v>
      </c>
      <c r="BU313" s="118">
        <v>0</v>
      </c>
      <c r="BV313" s="118">
        <v>0</v>
      </c>
      <c r="BW313" s="118">
        <v>0</v>
      </c>
      <c r="BX313" s="118">
        <v>0</v>
      </c>
      <c r="BY313" s="118">
        <v>0</v>
      </c>
      <c r="BZ313" s="118">
        <v>0</v>
      </c>
      <c r="CA313" s="118">
        <v>0</v>
      </c>
      <c r="CB313" s="118">
        <v>0</v>
      </c>
      <c r="CC313" s="118">
        <v>0</v>
      </c>
      <c r="CD313" s="118">
        <v>0</v>
      </c>
      <c r="CE313" s="118">
        <v>0</v>
      </c>
      <c r="CF313" s="118">
        <v>0</v>
      </c>
      <c r="CG313" s="118">
        <v>0</v>
      </c>
      <c r="CH313" s="122">
        <f t="shared" si="241"/>
        <v>0</v>
      </c>
    </row>
    <row r="314" spans="1:86" ht="12.25" hidden="1" customHeight="1" outlineLevel="1">
      <c r="A314" s="26">
        <v>776</v>
      </c>
      <c r="B314" s="1" t="s">
        <v>384</v>
      </c>
      <c r="C314" s="118">
        <v>0</v>
      </c>
      <c r="D314" s="118">
        <v>0</v>
      </c>
      <c r="E314" s="118">
        <v>0</v>
      </c>
      <c r="F314" s="118">
        <v>0</v>
      </c>
      <c r="G314" s="118">
        <v>0</v>
      </c>
      <c r="H314" s="118">
        <v>0</v>
      </c>
      <c r="I314" s="118">
        <v>0</v>
      </c>
      <c r="J314" s="118">
        <v>0</v>
      </c>
      <c r="K314" s="118">
        <v>0</v>
      </c>
      <c r="L314" s="118">
        <v>0</v>
      </c>
      <c r="M314" s="118">
        <v>0</v>
      </c>
      <c r="N314" s="118">
        <v>0</v>
      </c>
      <c r="O314" s="118">
        <v>0</v>
      </c>
      <c r="P314" s="122">
        <f t="shared" si="236"/>
        <v>0</v>
      </c>
      <c r="Q314" s="118">
        <v>0</v>
      </c>
      <c r="R314" s="118">
        <v>0</v>
      </c>
      <c r="S314" s="118">
        <v>0</v>
      </c>
      <c r="T314" s="118">
        <v>0</v>
      </c>
      <c r="U314" s="118">
        <v>0</v>
      </c>
      <c r="V314" s="118">
        <v>0</v>
      </c>
      <c r="W314" s="118">
        <v>0</v>
      </c>
      <c r="X314" s="118">
        <v>0</v>
      </c>
      <c r="Y314" s="118">
        <v>0</v>
      </c>
      <c r="Z314" s="118">
        <v>0</v>
      </c>
      <c r="AA314" s="118">
        <v>0</v>
      </c>
      <c r="AB314" s="118">
        <v>0</v>
      </c>
      <c r="AC314" s="118">
        <v>0</v>
      </c>
      <c r="AD314" s="122">
        <f t="shared" si="237"/>
        <v>0</v>
      </c>
      <c r="AE314" s="118">
        <v>0</v>
      </c>
      <c r="AF314" s="118">
        <v>0</v>
      </c>
      <c r="AG314" s="118">
        <v>0</v>
      </c>
      <c r="AH314" s="118">
        <v>0</v>
      </c>
      <c r="AI314" s="118">
        <v>0</v>
      </c>
      <c r="AJ314" s="118">
        <v>0</v>
      </c>
      <c r="AK314" s="118">
        <v>0</v>
      </c>
      <c r="AL314" s="118">
        <v>0</v>
      </c>
      <c r="AM314" s="118">
        <v>0</v>
      </c>
      <c r="AN314" s="118">
        <v>0</v>
      </c>
      <c r="AO314" s="118">
        <v>0</v>
      </c>
      <c r="AP314" s="118">
        <v>0</v>
      </c>
      <c r="AQ314" s="118">
        <v>0</v>
      </c>
      <c r="AR314" s="122">
        <f t="shared" si="238"/>
        <v>0</v>
      </c>
      <c r="AS314" s="118">
        <v>0</v>
      </c>
      <c r="AT314" s="118">
        <v>0</v>
      </c>
      <c r="AU314" s="118">
        <v>0</v>
      </c>
      <c r="AV314" s="118">
        <v>0</v>
      </c>
      <c r="AW314" s="118">
        <v>0</v>
      </c>
      <c r="AX314" s="118">
        <v>0</v>
      </c>
      <c r="AY314" s="118">
        <v>0</v>
      </c>
      <c r="AZ314" s="118">
        <v>0</v>
      </c>
      <c r="BA314" s="118">
        <v>0</v>
      </c>
      <c r="BB314" s="118">
        <v>0</v>
      </c>
      <c r="BC314" s="118">
        <v>0</v>
      </c>
      <c r="BD314" s="118">
        <v>0</v>
      </c>
      <c r="BE314" s="118">
        <v>0</v>
      </c>
      <c r="BF314" s="122">
        <f t="shared" si="239"/>
        <v>0</v>
      </c>
      <c r="BG314" s="118">
        <v>0</v>
      </c>
      <c r="BH314" s="118">
        <v>0</v>
      </c>
      <c r="BI314" s="118">
        <v>0</v>
      </c>
      <c r="BJ314" s="118">
        <v>0</v>
      </c>
      <c r="BK314" s="118">
        <v>0</v>
      </c>
      <c r="BL314" s="118">
        <v>0</v>
      </c>
      <c r="BM314" s="118">
        <v>0</v>
      </c>
      <c r="BN314" s="118">
        <v>0</v>
      </c>
      <c r="BO314" s="118">
        <v>0</v>
      </c>
      <c r="BP314" s="118">
        <v>0</v>
      </c>
      <c r="BQ314" s="118">
        <v>0</v>
      </c>
      <c r="BR314" s="118">
        <v>0</v>
      </c>
      <c r="BS314" s="118">
        <v>0</v>
      </c>
      <c r="BT314" s="122">
        <f t="shared" si="240"/>
        <v>0</v>
      </c>
      <c r="BU314" s="118">
        <v>0</v>
      </c>
      <c r="BV314" s="118">
        <v>0</v>
      </c>
      <c r="BW314" s="118">
        <v>0</v>
      </c>
      <c r="BX314" s="118">
        <v>0</v>
      </c>
      <c r="BY314" s="118">
        <v>0</v>
      </c>
      <c r="BZ314" s="118">
        <v>0</v>
      </c>
      <c r="CA314" s="118">
        <v>0</v>
      </c>
      <c r="CB314" s="118">
        <v>0</v>
      </c>
      <c r="CC314" s="118">
        <v>0</v>
      </c>
      <c r="CD314" s="118">
        <v>0</v>
      </c>
      <c r="CE314" s="118">
        <v>0</v>
      </c>
      <c r="CF314" s="118">
        <v>0</v>
      </c>
      <c r="CG314" s="118">
        <v>0</v>
      </c>
      <c r="CH314" s="122">
        <f t="shared" si="241"/>
        <v>0</v>
      </c>
    </row>
    <row r="315" spans="1:86" ht="12.25" hidden="1" customHeight="1" outlineLevel="1">
      <c r="A315" s="26">
        <v>790</v>
      </c>
      <c r="B315" s="1" t="s">
        <v>385</v>
      </c>
      <c r="C315" s="118">
        <v>0</v>
      </c>
      <c r="D315" s="118">
        <v>0</v>
      </c>
      <c r="E315" s="118">
        <v>0</v>
      </c>
      <c r="F315" s="118">
        <v>0</v>
      </c>
      <c r="G315" s="118">
        <v>0</v>
      </c>
      <c r="H315" s="118">
        <v>0</v>
      </c>
      <c r="I315" s="118">
        <v>0</v>
      </c>
      <c r="J315" s="118">
        <v>0</v>
      </c>
      <c r="K315" s="118">
        <v>0</v>
      </c>
      <c r="L315" s="118">
        <v>0</v>
      </c>
      <c r="M315" s="118">
        <v>0</v>
      </c>
      <c r="N315" s="118">
        <v>0</v>
      </c>
      <c r="O315" s="118">
        <v>0</v>
      </c>
      <c r="P315" s="122">
        <f t="shared" si="236"/>
        <v>0</v>
      </c>
      <c r="Q315" s="118">
        <v>0</v>
      </c>
      <c r="R315" s="118">
        <v>0</v>
      </c>
      <c r="S315" s="118">
        <v>0</v>
      </c>
      <c r="T315" s="118">
        <v>0</v>
      </c>
      <c r="U315" s="118">
        <v>0</v>
      </c>
      <c r="V315" s="118">
        <v>0</v>
      </c>
      <c r="W315" s="118">
        <v>0</v>
      </c>
      <c r="X315" s="118">
        <v>0</v>
      </c>
      <c r="Y315" s="118">
        <v>0</v>
      </c>
      <c r="Z315" s="118">
        <v>0</v>
      </c>
      <c r="AA315" s="118">
        <v>0</v>
      </c>
      <c r="AB315" s="118">
        <v>0</v>
      </c>
      <c r="AC315" s="118">
        <v>0</v>
      </c>
      <c r="AD315" s="122">
        <f t="shared" si="237"/>
        <v>0</v>
      </c>
      <c r="AE315" s="118">
        <v>0</v>
      </c>
      <c r="AF315" s="118">
        <v>0</v>
      </c>
      <c r="AG315" s="118">
        <v>0</v>
      </c>
      <c r="AH315" s="118">
        <v>0</v>
      </c>
      <c r="AI315" s="118">
        <v>0</v>
      </c>
      <c r="AJ315" s="118">
        <v>0</v>
      </c>
      <c r="AK315" s="118">
        <v>0</v>
      </c>
      <c r="AL315" s="118">
        <v>0</v>
      </c>
      <c r="AM315" s="118">
        <v>0</v>
      </c>
      <c r="AN315" s="118">
        <v>0</v>
      </c>
      <c r="AO315" s="118">
        <v>0</v>
      </c>
      <c r="AP315" s="118">
        <v>0</v>
      </c>
      <c r="AQ315" s="118">
        <v>0</v>
      </c>
      <c r="AR315" s="122">
        <f t="shared" si="238"/>
        <v>0</v>
      </c>
      <c r="AS315" s="118">
        <v>0</v>
      </c>
      <c r="AT315" s="118">
        <v>0</v>
      </c>
      <c r="AU315" s="118">
        <v>0</v>
      </c>
      <c r="AV315" s="118">
        <v>0</v>
      </c>
      <c r="AW315" s="118">
        <v>0</v>
      </c>
      <c r="AX315" s="118">
        <v>0</v>
      </c>
      <c r="AY315" s="118">
        <v>0</v>
      </c>
      <c r="AZ315" s="118">
        <v>0</v>
      </c>
      <c r="BA315" s="118">
        <v>0</v>
      </c>
      <c r="BB315" s="118">
        <v>0</v>
      </c>
      <c r="BC315" s="118">
        <v>0</v>
      </c>
      <c r="BD315" s="118">
        <v>0</v>
      </c>
      <c r="BE315" s="118">
        <v>0</v>
      </c>
      <c r="BF315" s="122">
        <f t="shared" si="239"/>
        <v>0</v>
      </c>
      <c r="BG315" s="118">
        <v>0</v>
      </c>
      <c r="BH315" s="118">
        <v>0</v>
      </c>
      <c r="BI315" s="118">
        <v>0</v>
      </c>
      <c r="BJ315" s="118">
        <v>0</v>
      </c>
      <c r="BK315" s="118">
        <v>0</v>
      </c>
      <c r="BL315" s="118">
        <v>0</v>
      </c>
      <c r="BM315" s="118">
        <v>0</v>
      </c>
      <c r="BN315" s="118">
        <v>0</v>
      </c>
      <c r="BO315" s="118">
        <v>0</v>
      </c>
      <c r="BP315" s="118">
        <v>0</v>
      </c>
      <c r="BQ315" s="118">
        <v>0</v>
      </c>
      <c r="BR315" s="118">
        <v>0</v>
      </c>
      <c r="BS315" s="118">
        <v>0</v>
      </c>
      <c r="BT315" s="122">
        <f t="shared" si="240"/>
        <v>0</v>
      </c>
      <c r="BU315" s="118">
        <v>0</v>
      </c>
      <c r="BV315" s="118">
        <v>0</v>
      </c>
      <c r="BW315" s="118">
        <v>0</v>
      </c>
      <c r="BX315" s="118">
        <v>0</v>
      </c>
      <c r="BY315" s="118">
        <v>0</v>
      </c>
      <c r="BZ315" s="118">
        <v>0</v>
      </c>
      <c r="CA315" s="118">
        <v>0</v>
      </c>
      <c r="CB315" s="118">
        <v>0</v>
      </c>
      <c r="CC315" s="118">
        <v>0</v>
      </c>
      <c r="CD315" s="118">
        <v>0</v>
      </c>
      <c r="CE315" s="118">
        <v>0</v>
      </c>
      <c r="CF315" s="118">
        <v>0</v>
      </c>
      <c r="CG315" s="118">
        <v>0</v>
      </c>
      <c r="CH315" s="122">
        <f t="shared" si="241"/>
        <v>0</v>
      </c>
    </row>
    <row r="316" spans="1:86" ht="12.25" hidden="1" customHeight="1" outlineLevel="1">
      <c r="A316" s="26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22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22"/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22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18"/>
      <c r="BC316" s="118"/>
      <c r="BD316" s="118"/>
      <c r="BE316" s="118"/>
      <c r="BF316" s="122"/>
      <c r="BG316" s="118"/>
      <c r="BH316" s="118"/>
      <c r="BI316" s="118"/>
      <c r="BJ316" s="118"/>
      <c r="BK316" s="118"/>
      <c r="BL316" s="118"/>
      <c r="BM316" s="118"/>
      <c r="BN316" s="118"/>
      <c r="BO316" s="118"/>
      <c r="BP316" s="118"/>
      <c r="BQ316" s="118"/>
      <c r="BR316" s="118"/>
      <c r="BS316" s="118"/>
      <c r="BT316" s="122"/>
      <c r="BU316" s="118"/>
      <c r="BV316" s="118"/>
      <c r="BW316" s="118"/>
      <c r="BX316" s="118"/>
      <c r="BY316" s="118"/>
      <c r="BZ316" s="118"/>
      <c r="CA316" s="118"/>
      <c r="CB316" s="118"/>
      <c r="CC316" s="118"/>
      <c r="CD316" s="118"/>
      <c r="CE316" s="118"/>
      <c r="CF316" s="118"/>
      <c r="CG316" s="118"/>
      <c r="CH316" s="122"/>
    </row>
    <row r="317" spans="1:86" ht="12.25" customHeight="1" collapsed="1">
      <c r="A317" s="24"/>
      <c r="B317" s="1" t="s">
        <v>134</v>
      </c>
      <c r="C317" s="5">
        <f t="shared" ref="C317:O317" si="242">SUM(C302:C316)</f>
        <v>0</v>
      </c>
      <c r="D317" s="5">
        <f t="shared" si="242"/>
        <v>0</v>
      </c>
      <c r="E317" s="5">
        <f t="shared" si="242"/>
        <v>0</v>
      </c>
      <c r="F317" s="5">
        <f t="shared" si="242"/>
        <v>0</v>
      </c>
      <c r="G317" s="5">
        <f t="shared" si="242"/>
        <v>0</v>
      </c>
      <c r="H317" s="5">
        <f t="shared" si="242"/>
        <v>0</v>
      </c>
      <c r="I317" s="5">
        <f t="shared" si="242"/>
        <v>0</v>
      </c>
      <c r="J317" s="5">
        <f t="shared" si="242"/>
        <v>0</v>
      </c>
      <c r="K317" s="5">
        <f t="shared" si="242"/>
        <v>0</v>
      </c>
      <c r="L317" s="5">
        <f t="shared" si="242"/>
        <v>0</v>
      </c>
      <c r="M317" s="5">
        <f t="shared" si="242"/>
        <v>0</v>
      </c>
      <c r="N317" s="5">
        <f t="shared" si="242"/>
        <v>0</v>
      </c>
      <c r="O317" s="5">
        <f t="shared" si="242"/>
        <v>0</v>
      </c>
      <c r="P317" s="122">
        <f t="shared" si="230"/>
        <v>0</v>
      </c>
      <c r="Q317" s="5">
        <f t="shared" ref="Q317:AC317" si="243">SUM(Q302:Q316)</f>
        <v>0</v>
      </c>
      <c r="R317" s="5">
        <f t="shared" si="243"/>
        <v>0</v>
      </c>
      <c r="S317" s="5">
        <f t="shared" si="243"/>
        <v>0</v>
      </c>
      <c r="T317" s="5">
        <f t="shared" si="243"/>
        <v>0</v>
      </c>
      <c r="U317" s="5">
        <f t="shared" si="243"/>
        <v>0</v>
      </c>
      <c r="V317" s="5">
        <f t="shared" si="243"/>
        <v>0</v>
      </c>
      <c r="W317" s="5">
        <f t="shared" si="243"/>
        <v>0</v>
      </c>
      <c r="X317" s="5">
        <f t="shared" si="243"/>
        <v>0</v>
      </c>
      <c r="Y317" s="5">
        <f t="shared" si="243"/>
        <v>0</v>
      </c>
      <c r="Z317" s="5">
        <f t="shared" si="243"/>
        <v>0</v>
      </c>
      <c r="AA317" s="5">
        <f t="shared" si="243"/>
        <v>0</v>
      </c>
      <c r="AB317" s="5">
        <f t="shared" si="243"/>
        <v>0</v>
      </c>
      <c r="AC317" s="5">
        <f t="shared" si="243"/>
        <v>0</v>
      </c>
      <c r="AD317" s="122">
        <f t="shared" si="231"/>
        <v>0</v>
      </c>
      <c r="AE317" s="5">
        <f t="shared" ref="AE317:AQ317" si="244">SUM(AE302:AE316)</f>
        <v>0</v>
      </c>
      <c r="AF317" s="5">
        <f t="shared" si="244"/>
        <v>0</v>
      </c>
      <c r="AG317" s="5">
        <f t="shared" si="244"/>
        <v>0</v>
      </c>
      <c r="AH317" s="5">
        <f t="shared" si="244"/>
        <v>0</v>
      </c>
      <c r="AI317" s="5">
        <f t="shared" si="244"/>
        <v>0</v>
      </c>
      <c r="AJ317" s="5">
        <f t="shared" si="244"/>
        <v>0</v>
      </c>
      <c r="AK317" s="5">
        <f t="shared" si="244"/>
        <v>0</v>
      </c>
      <c r="AL317" s="5">
        <f t="shared" si="244"/>
        <v>0</v>
      </c>
      <c r="AM317" s="5">
        <f t="shared" si="244"/>
        <v>0</v>
      </c>
      <c r="AN317" s="5">
        <f t="shared" si="244"/>
        <v>0</v>
      </c>
      <c r="AO317" s="5">
        <f t="shared" si="244"/>
        <v>0</v>
      </c>
      <c r="AP317" s="5">
        <f t="shared" si="244"/>
        <v>0</v>
      </c>
      <c r="AQ317" s="5">
        <f t="shared" si="244"/>
        <v>0</v>
      </c>
      <c r="AR317" s="122">
        <f t="shared" si="232"/>
        <v>0</v>
      </c>
      <c r="AS317" s="5">
        <f t="shared" ref="AS317:BE317" si="245">SUM(AS302:AS316)</f>
        <v>0</v>
      </c>
      <c r="AT317" s="5">
        <f t="shared" si="245"/>
        <v>0</v>
      </c>
      <c r="AU317" s="5">
        <f t="shared" si="245"/>
        <v>0</v>
      </c>
      <c r="AV317" s="5">
        <f t="shared" si="245"/>
        <v>0</v>
      </c>
      <c r="AW317" s="5">
        <f t="shared" si="245"/>
        <v>0</v>
      </c>
      <c r="AX317" s="5">
        <f t="shared" si="245"/>
        <v>0</v>
      </c>
      <c r="AY317" s="5">
        <f t="shared" si="245"/>
        <v>0</v>
      </c>
      <c r="AZ317" s="5">
        <f t="shared" si="245"/>
        <v>0</v>
      </c>
      <c r="BA317" s="5">
        <f t="shared" si="245"/>
        <v>0</v>
      </c>
      <c r="BB317" s="5">
        <f t="shared" si="245"/>
        <v>0</v>
      </c>
      <c r="BC317" s="5">
        <f t="shared" si="245"/>
        <v>0</v>
      </c>
      <c r="BD317" s="5">
        <f t="shared" si="245"/>
        <v>0</v>
      </c>
      <c r="BE317" s="5">
        <f t="shared" si="245"/>
        <v>0</v>
      </c>
      <c r="BF317" s="122">
        <f t="shared" si="233"/>
        <v>0</v>
      </c>
      <c r="BG317" s="5">
        <f t="shared" ref="BG317:BS317" si="246">SUM(BG302:BG316)</f>
        <v>0</v>
      </c>
      <c r="BH317" s="5">
        <f t="shared" si="246"/>
        <v>0</v>
      </c>
      <c r="BI317" s="5">
        <f t="shared" si="246"/>
        <v>0</v>
      </c>
      <c r="BJ317" s="5">
        <f t="shared" si="246"/>
        <v>0</v>
      </c>
      <c r="BK317" s="5">
        <f t="shared" si="246"/>
        <v>0</v>
      </c>
      <c r="BL317" s="5">
        <f t="shared" si="246"/>
        <v>0</v>
      </c>
      <c r="BM317" s="5">
        <f t="shared" si="246"/>
        <v>0</v>
      </c>
      <c r="BN317" s="5">
        <f t="shared" si="246"/>
        <v>0</v>
      </c>
      <c r="BO317" s="5">
        <f t="shared" si="246"/>
        <v>0</v>
      </c>
      <c r="BP317" s="5">
        <f t="shared" si="246"/>
        <v>0</v>
      </c>
      <c r="BQ317" s="5">
        <f t="shared" si="246"/>
        <v>0</v>
      </c>
      <c r="BR317" s="5">
        <f t="shared" si="246"/>
        <v>0</v>
      </c>
      <c r="BS317" s="5">
        <f t="shared" si="246"/>
        <v>0</v>
      </c>
      <c r="BT317" s="122">
        <f t="shared" si="234"/>
        <v>0</v>
      </c>
      <c r="BU317" s="5">
        <f t="shared" ref="BU317:CG317" si="247">SUM(BU302:BU316)</f>
        <v>0</v>
      </c>
      <c r="BV317" s="5">
        <f t="shared" si="247"/>
        <v>0</v>
      </c>
      <c r="BW317" s="5">
        <f t="shared" si="247"/>
        <v>0</v>
      </c>
      <c r="BX317" s="5">
        <f t="shared" si="247"/>
        <v>0</v>
      </c>
      <c r="BY317" s="5">
        <f t="shared" si="247"/>
        <v>0</v>
      </c>
      <c r="BZ317" s="5">
        <f t="shared" si="247"/>
        <v>0</v>
      </c>
      <c r="CA317" s="5">
        <f t="shared" si="247"/>
        <v>0</v>
      </c>
      <c r="CB317" s="5">
        <f t="shared" si="247"/>
        <v>0</v>
      </c>
      <c r="CC317" s="5">
        <f t="shared" si="247"/>
        <v>0</v>
      </c>
      <c r="CD317" s="5">
        <f t="shared" si="247"/>
        <v>0</v>
      </c>
      <c r="CE317" s="5">
        <f t="shared" si="247"/>
        <v>0</v>
      </c>
      <c r="CF317" s="5">
        <f t="shared" si="247"/>
        <v>0</v>
      </c>
      <c r="CG317" s="5">
        <f t="shared" si="247"/>
        <v>0</v>
      </c>
      <c r="CH317" s="122">
        <f t="shared" si="235"/>
        <v>0</v>
      </c>
    </row>
    <row r="318" spans="1:86" ht="12.25" hidden="1" customHeight="1" outlineLevel="1">
      <c r="A318" s="27" t="s">
        <v>25</v>
      </c>
      <c r="B318" s="10" t="s">
        <v>25</v>
      </c>
      <c r="C318" s="118"/>
      <c r="D318" s="118" t="s">
        <v>25</v>
      </c>
      <c r="E318" s="118" t="s">
        <v>25</v>
      </c>
      <c r="F318" s="118" t="s">
        <v>25</v>
      </c>
      <c r="G318" s="118" t="s">
        <v>25</v>
      </c>
      <c r="H318" s="118" t="s">
        <v>25</v>
      </c>
      <c r="I318" s="118" t="s">
        <v>25</v>
      </c>
      <c r="J318" s="118" t="s">
        <v>25</v>
      </c>
      <c r="K318" s="118" t="s">
        <v>25</v>
      </c>
      <c r="L318" s="118" t="s">
        <v>25</v>
      </c>
      <c r="M318" s="118" t="s">
        <v>25</v>
      </c>
      <c r="N318" s="118" t="s">
        <v>25</v>
      </c>
      <c r="O318" s="118" t="s">
        <v>25</v>
      </c>
      <c r="P318" s="122" t="s">
        <v>25</v>
      </c>
      <c r="Q318" s="118"/>
      <c r="R318" s="118" t="s">
        <v>25</v>
      </c>
      <c r="S318" s="118" t="s">
        <v>25</v>
      </c>
      <c r="T318" s="118" t="s">
        <v>25</v>
      </c>
      <c r="U318" s="118" t="s">
        <v>25</v>
      </c>
      <c r="V318" s="118" t="s">
        <v>25</v>
      </c>
      <c r="W318" s="118" t="s">
        <v>25</v>
      </c>
      <c r="X318" s="118" t="s">
        <v>25</v>
      </c>
      <c r="Y318" s="118" t="s">
        <v>25</v>
      </c>
      <c r="Z318" s="118" t="s">
        <v>25</v>
      </c>
      <c r="AA318" s="118" t="s">
        <v>25</v>
      </c>
      <c r="AB318" s="118" t="s">
        <v>25</v>
      </c>
      <c r="AC318" s="118" t="s">
        <v>25</v>
      </c>
      <c r="AD318" s="122" t="s">
        <v>25</v>
      </c>
      <c r="AE318" s="118"/>
      <c r="AF318" s="118" t="s">
        <v>25</v>
      </c>
      <c r="AG318" s="118" t="s">
        <v>25</v>
      </c>
      <c r="AH318" s="118" t="s">
        <v>25</v>
      </c>
      <c r="AI318" s="118" t="s">
        <v>25</v>
      </c>
      <c r="AJ318" s="118" t="s">
        <v>25</v>
      </c>
      <c r="AK318" s="118" t="s">
        <v>25</v>
      </c>
      <c r="AL318" s="118" t="s">
        <v>25</v>
      </c>
      <c r="AM318" s="118" t="s">
        <v>25</v>
      </c>
      <c r="AN318" s="118" t="s">
        <v>25</v>
      </c>
      <c r="AO318" s="118" t="s">
        <v>25</v>
      </c>
      <c r="AP318" s="118" t="s">
        <v>25</v>
      </c>
      <c r="AQ318" s="118" t="s">
        <v>25</v>
      </c>
      <c r="AR318" s="122" t="s">
        <v>25</v>
      </c>
      <c r="AS318" s="118"/>
      <c r="AT318" s="118" t="s">
        <v>25</v>
      </c>
      <c r="AU318" s="118" t="s">
        <v>25</v>
      </c>
      <c r="AV318" s="118" t="s">
        <v>25</v>
      </c>
      <c r="AW318" s="118" t="s">
        <v>25</v>
      </c>
      <c r="AX318" s="118" t="s">
        <v>25</v>
      </c>
      <c r="AY318" s="118" t="s">
        <v>25</v>
      </c>
      <c r="AZ318" s="118" t="s">
        <v>25</v>
      </c>
      <c r="BA318" s="118" t="s">
        <v>25</v>
      </c>
      <c r="BB318" s="118" t="s">
        <v>25</v>
      </c>
      <c r="BC318" s="118" t="s">
        <v>25</v>
      </c>
      <c r="BD318" s="118" t="s">
        <v>25</v>
      </c>
      <c r="BE318" s="118" t="s">
        <v>25</v>
      </c>
      <c r="BF318" s="122" t="s">
        <v>25</v>
      </c>
      <c r="BG318" s="118"/>
      <c r="BH318" s="118" t="s">
        <v>25</v>
      </c>
      <c r="BI318" s="118" t="s">
        <v>25</v>
      </c>
      <c r="BJ318" s="118" t="s">
        <v>25</v>
      </c>
      <c r="BK318" s="118" t="s">
        <v>25</v>
      </c>
      <c r="BL318" s="118" t="s">
        <v>25</v>
      </c>
      <c r="BM318" s="118" t="s">
        <v>25</v>
      </c>
      <c r="BN318" s="118" t="s">
        <v>25</v>
      </c>
      <c r="BO318" s="118" t="s">
        <v>25</v>
      </c>
      <c r="BP318" s="118" t="s">
        <v>25</v>
      </c>
      <c r="BQ318" s="118" t="s">
        <v>25</v>
      </c>
      <c r="BR318" s="118" t="s">
        <v>25</v>
      </c>
      <c r="BS318" s="118" t="s">
        <v>25</v>
      </c>
      <c r="BT318" s="122" t="s">
        <v>25</v>
      </c>
      <c r="BU318" s="118"/>
      <c r="BV318" s="118" t="s">
        <v>25</v>
      </c>
      <c r="BW318" s="118" t="s">
        <v>25</v>
      </c>
      <c r="BX318" s="118" t="s">
        <v>25</v>
      </c>
      <c r="BY318" s="118" t="s">
        <v>25</v>
      </c>
      <c r="BZ318" s="118" t="s">
        <v>25</v>
      </c>
      <c r="CA318" s="118" t="s">
        <v>25</v>
      </c>
      <c r="CB318" s="118" t="s">
        <v>25</v>
      </c>
      <c r="CC318" s="118" t="s">
        <v>25</v>
      </c>
      <c r="CD318" s="118" t="s">
        <v>25</v>
      </c>
      <c r="CE318" s="118" t="s">
        <v>25</v>
      </c>
      <c r="CF318" s="118" t="s">
        <v>25</v>
      </c>
      <c r="CG318" s="118" t="s">
        <v>25</v>
      </c>
      <c r="CH318" s="122" t="s">
        <v>25</v>
      </c>
    </row>
    <row r="319" spans="1:86" ht="12.25" hidden="1" customHeight="1" outlineLevel="1">
      <c r="A319" s="25" t="s">
        <v>125</v>
      </c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122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122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122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122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122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122"/>
    </row>
    <row r="320" spans="1:86" ht="12.25" hidden="1" customHeight="1" outlineLevel="1">
      <c r="A320" s="26" t="s">
        <v>25</v>
      </c>
      <c r="C320" s="118">
        <v>0</v>
      </c>
      <c r="D320" s="118">
        <v>0</v>
      </c>
      <c r="E320" s="118">
        <v>0</v>
      </c>
      <c r="F320" s="118">
        <v>0</v>
      </c>
      <c r="G320" s="118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0</v>
      </c>
      <c r="O320" s="118">
        <v>0</v>
      </c>
      <c r="P320" s="122">
        <f t="shared" ref="P320:P335" si="248">O320-SUM(C320:N320)</f>
        <v>0</v>
      </c>
      <c r="Q320" s="118">
        <v>0</v>
      </c>
      <c r="R320" s="118">
        <v>0</v>
      </c>
      <c r="S320" s="118">
        <v>0</v>
      </c>
      <c r="T320" s="118">
        <v>0</v>
      </c>
      <c r="U320" s="118">
        <v>0</v>
      </c>
      <c r="V320" s="118">
        <v>0</v>
      </c>
      <c r="W320" s="118">
        <v>0</v>
      </c>
      <c r="X320" s="118">
        <v>0</v>
      </c>
      <c r="Y320" s="118">
        <v>0</v>
      </c>
      <c r="Z320" s="118">
        <v>0</v>
      </c>
      <c r="AA320" s="118">
        <v>0</v>
      </c>
      <c r="AB320" s="118">
        <v>0</v>
      </c>
      <c r="AC320" s="118">
        <v>0</v>
      </c>
      <c r="AD320" s="122">
        <f t="shared" ref="AD320:AD335" si="249">AC320-SUM(Q320:AB320)</f>
        <v>0</v>
      </c>
      <c r="AE320" s="118">
        <v>0</v>
      </c>
      <c r="AF320" s="118">
        <v>0</v>
      </c>
      <c r="AG320" s="118">
        <v>0</v>
      </c>
      <c r="AH320" s="118">
        <v>0</v>
      </c>
      <c r="AI320" s="118">
        <v>0</v>
      </c>
      <c r="AJ320" s="118">
        <v>0</v>
      </c>
      <c r="AK320" s="118">
        <v>0</v>
      </c>
      <c r="AL320" s="118">
        <v>0</v>
      </c>
      <c r="AM320" s="118">
        <v>0</v>
      </c>
      <c r="AN320" s="118">
        <v>0</v>
      </c>
      <c r="AO320" s="118">
        <v>0</v>
      </c>
      <c r="AP320" s="118">
        <v>0</v>
      </c>
      <c r="AQ320" s="118">
        <v>0</v>
      </c>
      <c r="AR320" s="122">
        <f t="shared" ref="AR320:AR335" si="250">AQ320-SUM(AE320:AP320)</f>
        <v>0</v>
      </c>
      <c r="AS320" s="118">
        <v>0</v>
      </c>
      <c r="AT320" s="118">
        <v>0</v>
      </c>
      <c r="AU320" s="118">
        <v>0</v>
      </c>
      <c r="AV320" s="118">
        <v>0</v>
      </c>
      <c r="AW320" s="118">
        <v>0</v>
      </c>
      <c r="AX320" s="118">
        <v>0</v>
      </c>
      <c r="AY320" s="118">
        <v>0</v>
      </c>
      <c r="AZ320" s="118">
        <v>0</v>
      </c>
      <c r="BA320" s="118">
        <v>0</v>
      </c>
      <c r="BB320" s="118">
        <v>0</v>
      </c>
      <c r="BC320" s="118">
        <v>0</v>
      </c>
      <c r="BD320" s="118">
        <v>0</v>
      </c>
      <c r="BE320" s="118">
        <v>0</v>
      </c>
      <c r="BF320" s="122">
        <f t="shared" ref="BF320:BF335" si="251">BE320-SUM(AS320:BD320)</f>
        <v>0</v>
      </c>
      <c r="BG320" s="118">
        <v>0</v>
      </c>
      <c r="BH320" s="118">
        <v>0</v>
      </c>
      <c r="BI320" s="118">
        <v>0</v>
      </c>
      <c r="BJ320" s="118">
        <v>0</v>
      </c>
      <c r="BK320" s="118">
        <v>0</v>
      </c>
      <c r="BL320" s="118">
        <v>0</v>
      </c>
      <c r="BM320" s="118">
        <v>0</v>
      </c>
      <c r="BN320" s="118">
        <v>0</v>
      </c>
      <c r="BO320" s="118">
        <v>0</v>
      </c>
      <c r="BP320" s="118">
        <v>0</v>
      </c>
      <c r="BQ320" s="118">
        <v>0</v>
      </c>
      <c r="BR320" s="118">
        <v>0</v>
      </c>
      <c r="BS320" s="118">
        <v>0</v>
      </c>
      <c r="BT320" s="122">
        <f t="shared" ref="BT320:BT335" si="252">BS320-SUM(BG320:BR320)</f>
        <v>0</v>
      </c>
      <c r="BU320" s="118">
        <v>0</v>
      </c>
      <c r="BV320" s="118">
        <v>0</v>
      </c>
      <c r="BW320" s="118">
        <v>0</v>
      </c>
      <c r="BX320" s="118">
        <v>0</v>
      </c>
      <c r="BY320" s="118">
        <v>0</v>
      </c>
      <c r="BZ320" s="118">
        <v>0</v>
      </c>
      <c r="CA320" s="118">
        <v>0</v>
      </c>
      <c r="CB320" s="118">
        <v>0</v>
      </c>
      <c r="CC320" s="118">
        <v>0</v>
      </c>
      <c r="CD320" s="118">
        <v>0</v>
      </c>
      <c r="CE320" s="118">
        <v>0</v>
      </c>
      <c r="CF320" s="118">
        <v>0</v>
      </c>
      <c r="CG320" s="118">
        <v>0</v>
      </c>
      <c r="CH320" s="122">
        <f t="shared" ref="CH320:CH335" si="253">CG320-SUM(BU320:CF320)</f>
        <v>0</v>
      </c>
    </row>
    <row r="321" spans="1:86" ht="12.25" hidden="1" customHeight="1" outlineLevel="1">
      <c r="A321" s="26">
        <v>800</v>
      </c>
      <c r="B321" s="1" t="s">
        <v>125</v>
      </c>
      <c r="C321" s="118">
        <v>0</v>
      </c>
      <c r="D321" s="118">
        <v>0</v>
      </c>
      <c r="E321" s="118">
        <v>0</v>
      </c>
      <c r="F321" s="118">
        <v>0</v>
      </c>
      <c r="G321" s="118">
        <v>0</v>
      </c>
      <c r="H321" s="118">
        <v>0</v>
      </c>
      <c r="I321" s="118">
        <v>0</v>
      </c>
      <c r="J321" s="118">
        <v>0</v>
      </c>
      <c r="K321" s="118">
        <v>0</v>
      </c>
      <c r="L321" s="118">
        <v>0</v>
      </c>
      <c r="M321" s="118">
        <v>0</v>
      </c>
      <c r="N321" s="118">
        <v>0</v>
      </c>
      <c r="O321" s="118">
        <v>0</v>
      </c>
      <c r="P321" s="122">
        <f t="shared" ref="P321:P333" si="254">O321-SUM(C321:N321)</f>
        <v>0</v>
      </c>
      <c r="Q321" s="118">
        <v>0</v>
      </c>
      <c r="R321" s="118">
        <v>0</v>
      </c>
      <c r="S321" s="118">
        <v>0</v>
      </c>
      <c r="T321" s="118">
        <v>0</v>
      </c>
      <c r="U321" s="118">
        <v>0</v>
      </c>
      <c r="V321" s="118">
        <v>0</v>
      </c>
      <c r="W321" s="118">
        <v>0</v>
      </c>
      <c r="X321" s="118">
        <v>0</v>
      </c>
      <c r="Y321" s="118">
        <v>0</v>
      </c>
      <c r="Z321" s="118">
        <v>0</v>
      </c>
      <c r="AA321" s="118">
        <v>0</v>
      </c>
      <c r="AB321" s="118">
        <v>0</v>
      </c>
      <c r="AC321" s="118">
        <v>0</v>
      </c>
      <c r="AD321" s="122">
        <f t="shared" ref="AD321:AD333" si="255">AC321-SUM(Q321:AB321)</f>
        <v>0</v>
      </c>
      <c r="AE321" s="118">
        <v>0</v>
      </c>
      <c r="AF321" s="118">
        <v>0</v>
      </c>
      <c r="AG321" s="118">
        <v>0</v>
      </c>
      <c r="AH321" s="118">
        <v>0</v>
      </c>
      <c r="AI321" s="118">
        <v>0</v>
      </c>
      <c r="AJ321" s="118">
        <v>0</v>
      </c>
      <c r="AK321" s="118">
        <v>0</v>
      </c>
      <c r="AL321" s="118">
        <v>0</v>
      </c>
      <c r="AM321" s="118">
        <v>0</v>
      </c>
      <c r="AN321" s="118">
        <v>0</v>
      </c>
      <c r="AO321" s="118">
        <v>0</v>
      </c>
      <c r="AP321" s="118">
        <v>0</v>
      </c>
      <c r="AQ321" s="118">
        <v>0</v>
      </c>
      <c r="AR321" s="122">
        <f t="shared" ref="AR321:AR333" si="256">AQ321-SUM(AE321:AP321)</f>
        <v>0</v>
      </c>
      <c r="AS321" s="118">
        <v>0</v>
      </c>
      <c r="AT321" s="118">
        <v>0</v>
      </c>
      <c r="AU321" s="118">
        <v>0</v>
      </c>
      <c r="AV321" s="118">
        <v>0</v>
      </c>
      <c r="AW321" s="118">
        <v>0</v>
      </c>
      <c r="AX321" s="118">
        <v>0</v>
      </c>
      <c r="AY321" s="118">
        <v>0</v>
      </c>
      <c r="AZ321" s="118">
        <v>0</v>
      </c>
      <c r="BA321" s="118">
        <v>0</v>
      </c>
      <c r="BB321" s="118">
        <v>0</v>
      </c>
      <c r="BC321" s="118">
        <v>0</v>
      </c>
      <c r="BD321" s="118">
        <v>0</v>
      </c>
      <c r="BE321" s="118">
        <v>0</v>
      </c>
      <c r="BF321" s="122">
        <f t="shared" ref="BF321:BF333" si="257">BE321-SUM(AS321:BD321)</f>
        <v>0</v>
      </c>
      <c r="BG321" s="118">
        <v>0</v>
      </c>
      <c r="BH321" s="118">
        <v>0</v>
      </c>
      <c r="BI321" s="118">
        <v>0</v>
      </c>
      <c r="BJ321" s="118">
        <v>0</v>
      </c>
      <c r="BK321" s="118">
        <v>0</v>
      </c>
      <c r="BL321" s="118">
        <v>0</v>
      </c>
      <c r="BM321" s="118">
        <v>0</v>
      </c>
      <c r="BN321" s="118">
        <v>0</v>
      </c>
      <c r="BO321" s="118">
        <v>0</v>
      </c>
      <c r="BP321" s="118">
        <v>0</v>
      </c>
      <c r="BQ321" s="118">
        <v>0</v>
      </c>
      <c r="BR321" s="118">
        <v>0</v>
      </c>
      <c r="BS321" s="118">
        <v>0</v>
      </c>
      <c r="BT321" s="122">
        <f t="shared" ref="BT321:BT333" si="258">BS321-SUM(BG321:BR321)</f>
        <v>0</v>
      </c>
      <c r="BU321" s="118">
        <v>0</v>
      </c>
      <c r="BV321" s="118">
        <v>0</v>
      </c>
      <c r="BW321" s="118">
        <v>0</v>
      </c>
      <c r="BX321" s="118">
        <v>0</v>
      </c>
      <c r="BY321" s="118">
        <v>0</v>
      </c>
      <c r="BZ321" s="118">
        <v>0</v>
      </c>
      <c r="CA321" s="118">
        <v>0</v>
      </c>
      <c r="CB321" s="118">
        <v>0</v>
      </c>
      <c r="CC321" s="118">
        <v>0</v>
      </c>
      <c r="CD321" s="118">
        <v>0</v>
      </c>
      <c r="CE321" s="118">
        <v>0</v>
      </c>
      <c r="CF321" s="118">
        <v>0</v>
      </c>
      <c r="CG321" s="118">
        <v>0</v>
      </c>
      <c r="CH321" s="122">
        <f t="shared" ref="CH321:CH333" si="259">CG321-SUM(BU321:CF321)</f>
        <v>0</v>
      </c>
    </row>
    <row r="322" spans="1:86" ht="12.25" hidden="1" customHeight="1" outlineLevel="1">
      <c r="A322" s="26">
        <v>810</v>
      </c>
      <c r="B322" s="1" t="s">
        <v>386</v>
      </c>
      <c r="C322" s="118">
        <v>400</v>
      </c>
      <c r="D322" s="118">
        <v>0</v>
      </c>
      <c r="E322" s="118">
        <v>0</v>
      </c>
      <c r="F322" s="118">
        <v>0</v>
      </c>
      <c r="G322" s="118">
        <v>0</v>
      </c>
      <c r="H322" s="118">
        <v>2745</v>
      </c>
      <c r="I322" s="118">
        <v>208.25</v>
      </c>
      <c r="J322" s="118">
        <v>0</v>
      </c>
      <c r="K322" s="118">
        <v>10.437499999999799</v>
      </c>
      <c r="L322" s="118">
        <v>10.437499999999799</v>
      </c>
      <c r="M322" s="118">
        <v>10.437499999999799</v>
      </c>
      <c r="N322" s="118">
        <v>10.437499999999799</v>
      </c>
      <c r="O322" s="118">
        <v>3395</v>
      </c>
      <c r="P322" s="122">
        <f t="shared" si="254"/>
        <v>0</v>
      </c>
      <c r="Q322" s="118">
        <v>41.6666666666667</v>
      </c>
      <c r="R322" s="118">
        <v>41.6666666666667</v>
      </c>
      <c r="S322" s="118">
        <v>41.6666666666667</v>
      </c>
      <c r="T322" s="118">
        <v>41.6666666666667</v>
      </c>
      <c r="U322" s="118">
        <v>41.6666666666667</v>
      </c>
      <c r="V322" s="118">
        <v>41.6666666666667</v>
      </c>
      <c r="W322" s="118">
        <v>41.6666666666667</v>
      </c>
      <c r="X322" s="118">
        <v>41.6666666666667</v>
      </c>
      <c r="Y322" s="118">
        <v>41.6666666666667</v>
      </c>
      <c r="Z322" s="118">
        <v>41.6666666666667</v>
      </c>
      <c r="AA322" s="118">
        <v>41.6666666666667</v>
      </c>
      <c r="AB322" s="118">
        <v>41.6666666666667</v>
      </c>
      <c r="AC322" s="118">
        <v>500</v>
      </c>
      <c r="AD322" s="122">
        <f t="shared" si="255"/>
        <v>0</v>
      </c>
      <c r="AE322" s="118">
        <v>41.6666666666667</v>
      </c>
      <c r="AF322" s="118">
        <v>41.6666666666667</v>
      </c>
      <c r="AG322" s="118">
        <v>41.6666666666667</v>
      </c>
      <c r="AH322" s="118">
        <v>41.6666666666667</v>
      </c>
      <c r="AI322" s="118">
        <v>41.6666666666667</v>
      </c>
      <c r="AJ322" s="118">
        <v>41.6666666666667</v>
      </c>
      <c r="AK322" s="118">
        <v>41.6666666666667</v>
      </c>
      <c r="AL322" s="118">
        <v>41.6666666666667</v>
      </c>
      <c r="AM322" s="118">
        <v>41.6666666666667</v>
      </c>
      <c r="AN322" s="118">
        <v>41.6666666666667</v>
      </c>
      <c r="AO322" s="118">
        <v>41.6666666666667</v>
      </c>
      <c r="AP322" s="118">
        <v>41.6666666666667</v>
      </c>
      <c r="AQ322" s="118">
        <v>500</v>
      </c>
      <c r="AR322" s="122">
        <f t="shared" si="256"/>
        <v>0</v>
      </c>
      <c r="AS322" s="118">
        <v>41.6666666666667</v>
      </c>
      <c r="AT322" s="118">
        <v>41.6666666666667</v>
      </c>
      <c r="AU322" s="118">
        <v>41.6666666666667</v>
      </c>
      <c r="AV322" s="118">
        <v>41.6666666666667</v>
      </c>
      <c r="AW322" s="118">
        <v>41.6666666666667</v>
      </c>
      <c r="AX322" s="118">
        <v>41.6666666666667</v>
      </c>
      <c r="AY322" s="118">
        <v>41.6666666666667</v>
      </c>
      <c r="AZ322" s="118">
        <v>41.6666666666667</v>
      </c>
      <c r="BA322" s="118">
        <v>41.6666666666667</v>
      </c>
      <c r="BB322" s="118">
        <v>41.6666666666667</v>
      </c>
      <c r="BC322" s="118">
        <v>41.6666666666667</v>
      </c>
      <c r="BD322" s="118">
        <v>41.6666666666667</v>
      </c>
      <c r="BE322" s="118">
        <v>500</v>
      </c>
      <c r="BF322" s="122">
        <f t="shared" si="257"/>
        <v>0</v>
      </c>
      <c r="BG322" s="118">
        <v>41.6666666666667</v>
      </c>
      <c r="BH322" s="118">
        <v>41.6666666666667</v>
      </c>
      <c r="BI322" s="118">
        <v>41.6666666666667</v>
      </c>
      <c r="BJ322" s="118">
        <v>41.6666666666667</v>
      </c>
      <c r="BK322" s="118">
        <v>41.6666666666667</v>
      </c>
      <c r="BL322" s="118">
        <v>41.6666666666667</v>
      </c>
      <c r="BM322" s="118">
        <v>41.6666666666667</v>
      </c>
      <c r="BN322" s="118">
        <v>41.6666666666667</v>
      </c>
      <c r="BO322" s="118">
        <v>41.6666666666667</v>
      </c>
      <c r="BP322" s="118">
        <v>41.6666666666667</v>
      </c>
      <c r="BQ322" s="118">
        <v>41.6666666666667</v>
      </c>
      <c r="BR322" s="118">
        <v>41.6666666666667</v>
      </c>
      <c r="BS322" s="118">
        <v>500</v>
      </c>
      <c r="BT322" s="122">
        <f t="shared" si="258"/>
        <v>0</v>
      </c>
      <c r="BU322" s="118">
        <v>41.6666666666667</v>
      </c>
      <c r="BV322" s="118">
        <v>41.6666666666667</v>
      </c>
      <c r="BW322" s="118">
        <v>41.6666666666667</v>
      </c>
      <c r="BX322" s="118">
        <v>41.6666666666667</v>
      </c>
      <c r="BY322" s="118">
        <v>41.6666666666667</v>
      </c>
      <c r="BZ322" s="118">
        <v>41.6666666666667</v>
      </c>
      <c r="CA322" s="118">
        <v>41.6666666666667</v>
      </c>
      <c r="CB322" s="118">
        <v>41.6666666666667</v>
      </c>
      <c r="CC322" s="118">
        <v>41.6666666666667</v>
      </c>
      <c r="CD322" s="118">
        <v>41.6666666666667</v>
      </c>
      <c r="CE322" s="118">
        <v>41.6666666666667</v>
      </c>
      <c r="CF322" s="118">
        <v>41.6666666666667</v>
      </c>
      <c r="CG322" s="118">
        <v>500</v>
      </c>
      <c r="CH322" s="122">
        <f t="shared" si="259"/>
        <v>0</v>
      </c>
    </row>
    <row r="323" spans="1:86" ht="12.25" hidden="1" customHeight="1" outlineLevel="1">
      <c r="A323" s="26">
        <v>830</v>
      </c>
      <c r="B323" s="1" t="s">
        <v>387</v>
      </c>
      <c r="C323" s="118">
        <v>0</v>
      </c>
      <c r="D323" s="118">
        <v>0</v>
      </c>
      <c r="E323" s="118">
        <v>0</v>
      </c>
      <c r="F323" s="118">
        <v>0</v>
      </c>
      <c r="G323" s="118">
        <v>0</v>
      </c>
      <c r="H323" s="118">
        <v>0</v>
      </c>
      <c r="I323" s="118">
        <v>0</v>
      </c>
      <c r="J323" s="118">
        <v>0</v>
      </c>
      <c r="K323" s="118">
        <v>0</v>
      </c>
      <c r="L323" s="118">
        <v>0</v>
      </c>
      <c r="M323" s="118">
        <v>0</v>
      </c>
      <c r="N323" s="118">
        <v>0</v>
      </c>
      <c r="O323" s="118">
        <v>0</v>
      </c>
      <c r="P323" s="122">
        <f t="shared" si="254"/>
        <v>0</v>
      </c>
      <c r="Q323" s="118">
        <v>0</v>
      </c>
      <c r="R323" s="118">
        <v>0</v>
      </c>
      <c r="S323" s="118">
        <v>0</v>
      </c>
      <c r="T323" s="118">
        <v>0</v>
      </c>
      <c r="U323" s="118">
        <v>0</v>
      </c>
      <c r="V323" s="118">
        <v>0</v>
      </c>
      <c r="W323" s="118">
        <v>0</v>
      </c>
      <c r="X323" s="118">
        <v>0</v>
      </c>
      <c r="Y323" s="118">
        <v>0</v>
      </c>
      <c r="Z323" s="118">
        <v>0</v>
      </c>
      <c r="AA323" s="118">
        <v>0</v>
      </c>
      <c r="AB323" s="118">
        <v>0</v>
      </c>
      <c r="AC323" s="118">
        <v>0</v>
      </c>
      <c r="AD323" s="122">
        <f t="shared" si="255"/>
        <v>0</v>
      </c>
      <c r="AE323" s="118">
        <v>0</v>
      </c>
      <c r="AF323" s="118">
        <v>0</v>
      </c>
      <c r="AG323" s="118">
        <v>0</v>
      </c>
      <c r="AH323" s="118">
        <v>0</v>
      </c>
      <c r="AI323" s="118">
        <v>0</v>
      </c>
      <c r="AJ323" s="118">
        <v>0</v>
      </c>
      <c r="AK323" s="118">
        <v>0</v>
      </c>
      <c r="AL323" s="118">
        <v>0</v>
      </c>
      <c r="AM323" s="118">
        <v>0</v>
      </c>
      <c r="AN323" s="118">
        <v>0</v>
      </c>
      <c r="AO323" s="118">
        <v>0</v>
      </c>
      <c r="AP323" s="118">
        <v>0</v>
      </c>
      <c r="AQ323" s="118">
        <v>0</v>
      </c>
      <c r="AR323" s="122">
        <f t="shared" si="256"/>
        <v>0</v>
      </c>
      <c r="AS323" s="118">
        <v>0</v>
      </c>
      <c r="AT323" s="118">
        <v>0</v>
      </c>
      <c r="AU323" s="118">
        <v>0</v>
      </c>
      <c r="AV323" s="118">
        <v>0</v>
      </c>
      <c r="AW323" s="118">
        <v>0</v>
      </c>
      <c r="AX323" s="118">
        <v>0</v>
      </c>
      <c r="AY323" s="118">
        <v>0</v>
      </c>
      <c r="AZ323" s="118">
        <v>0</v>
      </c>
      <c r="BA323" s="118">
        <v>0</v>
      </c>
      <c r="BB323" s="118">
        <v>0</v>
      </c>
      <c r="BC323" s="118">
        <v>0</v>
      </c>
      <c r="BD323" s="118">
        <v>0</v>
      </c>
      <c r="BE323" s="118">
        <v>0</v>
      </c>
      <c r="BF323" s="122">
        <f t="shared" si="257"/>
        <v>0</v>
      </c>
      <c r="BG323" s="118">
        <v>0</v>
      </c>
      <c r="BH323" s="118">
        <v>0</v>
      </c>
      <c r="BI323" s="118">
        <v>0</v>
      </c>
      <c r="BJ323" s="118">
        <v>0</v>
      </c>
      <c r="BK323" s="118">
        <v>0</v>
      </c>
      <c r="BL323" s="118">
        <v>0</v>
      </c>
      <c r="BM323" s="118">
        <v>0</v>
      </c>
      <c r="BN323" s="118">
        <v>0</v>
      </c>
      <c r="BO323" s="118">
        <v>0</v>
      </c>
      <c r="BP323" s="118">
        <v>0</v>
      </c>
      <c r="BQ323" s="118">
        <v>0</v>
      </c>
      <c r="BR323" s="118">
        <v>0</v>
      </c>
      <c r="BS323" s="118">
        <v>0</v>
      </c>
      <c r="BT323" s="122">
        <f t="shared" si="258"/>
        <v>0</v>
      </c>
      <c r="BU323" s="118">
        <v>0</v>
      </c>
      <c r="BV323" s="118">
        <v>0</v>
      </c>
      <c r="BW323" s="118">
        <v>0</v>
      </c>
      <c r="BX323" s="118">
        <v>0</v>
      </c>
      <c r="BY323" s="118">
        <v>0</v>
      </c>
      <c r="BZ323" s="118">
        <v>0</v>
      </c>
      <c r="CA323" s="118">
        <v>0</v>
      </c>
      <c r="CB323" s="118">
        <v>0</v>
      </c>
      <c r="CC323" s="118">
        <v>0</v>
      </c>
      <c r="CD323" s="118">
        <v>0</v>
      </c>
      <c r="CE323" s="118">
        <v>0</v>
      </c>
      <c r="CF323" s="118">
        <v>0</v>
      </c>
      <c r="CG323" s="118">
        <v>0</v>
      </c>
      <c r="CH323" s="122">
        <f t="shared" si="259"/>
        <v>0</v>
      </c>
    </row>
    <row r="324" spans="1:86" ht="12.25" hidden="1" customHeight="1" outlineLevel="1">
      <c r="A324" s="26">
        <v>832</v>
      </c>
      <c r="B324" s="1" t="s">
        <v>388</v>
      </c>
      <c r="C324" s="118">
        <v>0</v>
      </c>
      <c r="D324" s="118">
        <v>0</v>
      </c>
      <c r="E324" s="118">
        <v>0</v>
      </c>
      <c r="F324" s="118">
        <v>0</v>
      </c>
      <c r="G324" s="118">
        <v>0</v>
      </c>
      <c r="H324" s="118">
        <v>0</v>
      </c>
      <c r="I324" s="118">
        <v>0</v>
      </c>
      <c r="J324" s="118">
        <v>0</v>
      </c>
      <c r="K324" s="118">
        <v>3750</v>
      </c>
      <c r="L324" s="118">
        <v>416.66666666666703</v>
      </c>
      <c r="M324" s="118">
        <v>416.66666666666703</v>
      </c>
      <c r="N324" s="118">
        <v>416.66666666666703</v>
      </c>
      <c r="O324" s="118">
        <v>5000</v>
      </c>
      <c r="P324" s="122">
        <f t="shared" si="254"/>
        <v>0</v>
      </c>
      <c r="Q324" s="118">
        <v>0</v>
      </c>
      <c r="R324" s="118">
        <v>0</v>
      </c>
      <c r="S324" s="118">
        <v>0</v>
      </c>
      <c r="T324" s="118">
        <v>0</v>
      </c>
      <c r="U324" s="118">
        <v>0</v>
      </c>
      <c r="V324" s="118">
        <v>0</v>
      </c>
      <c r="W324" s="118">
        <v>0</v>
      </c>
      <c r="X324" s="118">
        <v>0</v>
      </c>
      <c r="Y324" s="118">
        <v>0</v>
      </c>
      <c r="Z324" s="118">
        <v>0</v>
      </c>
      <c r="AA324" s="118">
        <v>0</v>
      </c>
      <c r="AB324" s="118">
        <v>0</v>
      </c>
      <c r="AC324" s="118">
        <v>0</v>
      </c>
      <c r="AD324" s="122">
        <f t="shared" si="255"/>
        <v>0</v>
      </c>
      <c r="AE324" s="118">
        <v>0</v>
      </c>
      <c r="AF324" s="118">
        <v>0</v>
      </c>
      <c r="AG324" s="118">
        <v>0</v>
      </c>
      <c r="AH324" s="118">
        <v>0</v>
      </c>
      <c r="AI324" s="118">
        <v>0</v>
      </c>
      <c r="AJ324" s="118">
        <v>0</v>
      </c>
      <c r="AK324" s="118">
        <v>0</v>
      </c>
      <c r="AL324" s="118">
        <v>0</v>
      </c>
      <c r="AM324" s="118">
        <v>0</v>
      </c>
      <c r="AN324" s="118">
        <v>0</v>
      </c>
      <c r="AO324" s="118">
        <v>0</v>
      </c>
      <c r="AP324" s="118">
        <v>0</v>
      </c>
      <c r="AQ324" s="118">
        <v>0</v>
      </c>
      <c r="AR324" s="122">
        <f t="shared" si="256"/>
        <v>0</v>
      </c>
      <c r="AS324" s="118">
        <v>0</v>
      </c>
      <c r="AT324" s="118">
        <v>0</v>
      </c>
      <c r="AU324" s="118">
        <v>0</v>
      </c>
      <c r="AV324" s="118">
        <v>0</v>
      </c>
      <c r="AW324" s="118">
        <v>0</v>
      </c>
      <c r="AX324" s="118">
        <v>0</v>
      </c>
      <c r="AY324" s="118">
        <v>0</v>
      </c>
      <c r="AZ324" s="118">
        <v>0</v>
      </c>
      <c r="BA324" s="118">
        <v>0</v>
      </c>
      <c r="BB324" s="118">
        <v>0</v>
      </c>
      <c r="BC324" s="118">
        <v>0</v>
      </c>
      <c r="BD324" s="118">
        <v>0</v>
      </c>
      <c r="BE324" s="118">
        <v>0</v>
      </c>
      <c r="BF324" s="122">
        <f t="shared" si="257"/>
        <v>0</v>
      </c>
      <c r="BG324" s="118">
        <v>0</v>
      </c>
      <c r="BH324" s="118">
        <v>0</v>
      </c>
      <c r="BI324" s="118">
        <v>0</v>
      </c>
      <c r="BJ324" s="118">
        <v>0</v>
      </c>
      <c r="BK324" s="118">
        <v>0</v>
      </c>
      <c r="BL324" s="118">
        <v>0</v>
      </c>
      <c r="BM324" s="118">
        <v>0</v>
      </c>
      <c r="BN324" s="118">
        <v>0</v>
      </c>
      <c r="BO324" s="118">
        <v>0</v>
      </c>
      <c r="BP324" s="118">
        <v>0</v>
      </c>
      <c r="BQ324" s="118">
        <v>0</v>
      </c>
      <c r="BR324" s="118">
        <v>0</v>
      </c>
      <c r="BS324" s="118">
        <v>0</v>
      </c>
      <c r="BT324" s="122">
        <f t="shared" si="258"/>
        <v>0</v>
      </c>
      <c r="BU324" s="118">
        <v>0</v>
      </c>
      <c r="BV324" s="118">
        <v>0</v>
      </c>
      <c r="BW324" s="118">
        <v>0</v>
      </c>
      <c r="BX324" s="118">
        <v>0</v>
      </c>
      <c r="BY324" s="118">
        <v>0</v>
      </c>
      <c r="BZ324" s="118">
        <v>0</v>
      </c>
      <c r="CA324" s="118">
        <v>0</v>
      </c>
      <c r="CB324" s="118">
        <v>0</v>
      </c>
      <c r="CC324" s="118">
        <v>0</v>
      </c>
      <c r="CD324" s="118">
        <v>0</v>
      </c>
      <c r="CE324" s="118">
        <v>0</v>
      </c>
      <c r="CF324" s="118">
        <v>0</v>
      </c>
      <c r="CG324" s="118">
        <v>0</v>
      </c>
      <c r="CH324" s="122">
        <f t="shared" si="259"/>
        <v>0</v>
      </c>
    </row>
    <row r="325" spans="1:86" ht="12.25" hidden="1" customHeight="1" outlineLevel="1">
      <c r="A325" s="26">
        <v>832.1</v>
      </c>
      <c r="B325" s="1" t="s">
        <v>389</v>
      </c>
      <c r="C325" s="118">
        <v>0</v>
      </c>
      <c r="D325" s="118">
        <v>0</v>
      </c>
      <c r="E325" s="118">
        <v>0</v>
      </c>
      <c r="F325" s="118">
        <v>0</v>
      </c>
      <c r="G325" s="118">
        <v>0</v>
      </c>
      <c r="H325" s="118">
        <v>0</v>
      </c>
      <c r="I325" s="118">
        <v>0</v>
      </c>
      <c r="J325" s="118">
        <v>0</v>
      </c>
      <c r="K325" s="118">
        <v>0</v>
      </c>
      <c r="L325" s="118">
        <v>0</v>
      </c>
      <c r="M325" s="118">
        <v>0</v>
      </c>
      <c r="N325" s="118">
        <v>0</v>
      </c>
      <c r="O325" s="118">
        <v>0</v>
      </c>
      <c r="P325" s="122">
        <f t="shared" si="254"/>
        <v>0</v>
      </c>
      <c r="Q325" s="118">
        <v>0</v>
      </c>
      <c r="R325" s="118">
        <v>0</v>
      </c>
      <c r="S325" s="118">
        <v>0</v>
      </c>
      <c r="T325" s="118">
        <v>0</v>
      </c>
      <c r="U325" s="118">
        <v>0</v>
      </c>
      <c r="V325" s="118">
        <v>0</v>
      </c>
      <c r="W325" s="118">
        <v>0</v>
      </c>
      <c r="X325" s="118">
        <v>0</v>
      </c>
      <c r="Y325" s="118">
        <v>0</v>
      </c>
      <c r="Z325" s="118">
        <v>0</v>
      </c>
      <c r="AA325" s="118">
        <v>0</v>
      </c>
      <c r="AB325" s="118">
        <v>0</v>
      </c>
      <c r="AC325" s="118">
        <v>0</v>
      </c>
      <c r="AD325" s="122">
        <f t="shared" si="255"/>
        <v>0</v>
      </c>
      <c r="AE325" s="118">
        <v>0</v>
      </c>
      <c r="AF325" s="118">
        <v>0</v>
      </c>
      <c r="AG325" s="118">
        <v>0</v>
      </c>
      <c r="AH325" s="118">
        <v>0</v>
      </c>
      <c r="AI325" s="118">
        <v>0</v>
      </c>
      <c r="AJ325" s="118">
        <v>0</v>
      </c>
      <c r="AK325" s="118">
        <v>0</v>
      </c>
      <c r="AL325" s="118">
        <v>0</v>
      </c>
      <c r="AM325" s="118">
        <v>0</v>
      </c>
      <c r="AN325" s="118">
        <v>0</v>
      </c>
      <c r="AO325" s="118">
        <v>0</v>
      </c>
      <c r="AP325" s="118">
        <v>0</v>
      </c>
      <c r="AQ325" s="118">
        <v>0</v>
      </c>
      <c r="AR325" s="122">
        <f t="shared" si="256"/>
        <v>0</v>
      </c>
      <c r="AS325" s="118">
        <v>0</v>
      </c>
      <c r="AT325" s="118">
        <v>0</v>
      </c>
      <c r="AU325" s="118">
        <v>0</v>
      </c>
      <c r="AV325" s="118">
        <v>0</v>
      </c>
      <c r="AW325" s="118">
        <v>0</v>
      </c>
      <c r="AX325" s="118">
        <v>0</v>
      </c>
      <c r="AY325" s="118">
        <v>0</v>
      </c>
      <c r="AZ325" s="118">
        <v>0</v>
      </c>
      <c r="BA325" s="118">
        <v>0</v>
      </c>
      <c r="BB325" s="118">
        <v>0</v>
      </c>
      <c r="BC325" s="118">
        <v>0</v>
      </c>
      <c r="BD325" s="118">
        <v>0</v>
      </c>
      <c r="BE325" s="118">
        <v>0</v>
      </c>
      <c r="BF325" s="122">
        <f t="shared" si="257"/>
        <v>0</v>
      </c>
      <c r="BG325" s="118">
        <v>0</v>
      </c>
      <c r="BH325" s="118">
        <v>0</v>
      </c>
      <c r="BI325" s="118">
        <v>0</v>
      </c>
      <c r="BJ325" s="118">
        <v>0</v>
      </c>
      <c r="BK325" s="118">
        <v>0</v>
      </c>
      <c r="BL325" s="118">
        <v>0</v>
      </c>
      <c r="BM325" s="118">
        <v>0</v>
      </c>
      <c r="BN325" s="118">
        <v>0</v>
      </c>
      <c r="BO325" s="118">
        <v>0</v>
      </c>
      <c r="BP325" s="118">
        <v>0</v>
      </c>
      <c r="BQ325" s="118">
        <v>0</v>
      </c>
      <c r="BR325" s="118">
        <v>0</v>
      </c>
      <c r="BS325" s="118">
        <v>0</v>
      </c>
      <c r="BT325" s="122">
        <f t="shared" si="258"/>
        <v>0</v>
      </c>
      <c r="BU325" s="118">
        <v>0</v>
      </c>
      <c r="BV325" s="118">
        <v>0</v>
      </c>
      <c r="BW325" s="118">
        <v>0</v>
      </c>
      <c r="BX325" s="118">
        <v>0</v>
      </c>
      <c r="BY325" s="118">
        <v>0</v>
      </c>
      <c r="BZ325" s="118">
        <v>0</v>
      </c>
      <c r="CA325" s="118">
        <v>0</v>
      </c>
      <c r="CB325" s="118">
        <v>0</v>
      </c>
      <c r="CC325" s="118">
        <v>0</v>
      </c>
      <c r="CD325" s="118">
        <v>0</v>
      </c>
      <c r="CE325" s="118">
        <v>0</v>
      </c>
      <c r="CF325" s="118">
        <v>0</v>
      </c>
      <c r="CG325" s="118">
        <v>0</v>
      </c>
      <c r="CH325" s="122">
        <f t="shared" si="259"/>
        <v>0</v>
      </c>
    </row>
    <row r="326" spans="1:86" ht="12.25" hidden="1" customHeight="1" outlineLevel="1">
      <c r="A326" s="26">
        <v>832.2</v>
      </c>
      <c r="B326" s="1" t="s">
        <v>390</v>
      </c>
      <c r="C326" s="118">
        <v>0</v>
      </c>
      <c r="D326" s="118">
        <v>0</v>
      </c>
      <c r="E326" s="118">
        <v>0</v>
      </c>
      <c r="F326" s="118">
        <v>0</v>
      </c>
      <c r="G326" s="118">
        <v>0</v>
      </c>
      <c r="H326" s="118">
        <v>0</v>
      </c>
      <c r="I326" s="118">
        <v>0</v>
      </c>
      <c r="J326" s="118">
        <v>0</v>
      </c>
      <c r="K326" s="118">
        <v>0</v>
      </c>
      <c r="L326" s="118">
        <v>0</v>
      </c>
      <c r="M326" s="118">
        <v>0</v>
      </c>
      <c r="N326" s="118">
        <v>0</v>
      </c>
      <c r="O326" s="118">
        <v>0</v>
      </c>
      <c r="P326" s="122">
        <f t="shared" si="254"/>
        <v>0</v>
      </c>
      <c r="Q326" s="118">
        <v>0</v>
      </c>
      <c r="R326" s="118">
        <v>0</v>
      </c>
      <c r="S326" s="118">
        <v>0</v>
      </c>
      <c r="T326" s="118">
        <v>0</v>
      </c>
      <c r="U326" s="118">
        <v>0</v>
      </c>
      <c r="V326" s="118">
        <v>0</v>
      </c>
      <c r="W326" s="118">
        <v>0</v>
      </c>
      <c r="X326" s="118">
        <v>0</v>
      </c>
      <c r="Y326" s="118">
        <v>0</v>
      </c>
      <c r="Z326" s="118">
        <v>0</v>
      </c>
      <c r="AA326" s="118">
        <v>0</v>
      </c>
      <c r="AB326" s="118">
        <v>0</v>
      </c>
      <c r="AC326" s="118">
        <v>0</v>
      </c>
      <c r="AD326" s="122">
        <f t="shared" si="255"/>
        <v>0</v>
      </c>
      <c r="AE326" s="118">
        <v>0</v>
      </c>
      <c r="AF326" s="118">
        <v>0</v>
      </c>
      <c r="AG326" s="118">
        <v>0</v>
      </c>
      <c r="AH326" s="118">
        <v>0</v>
      </c>
      <c r="AI326" s="118">
        <v>0</v>
      </c>
      <c r="AJ326" s="118">
        <v>0</v>
      </c>
      <c r="AK326" s="118">
        <v>0</v>
      </c>
      <c r="AL326" s="118">
        <v>0</v>
      </c>
      <c r="AM326" s="118">
        <v>0</v>
      </c>
      <c r="AN326" s="118">
        <v>0</v>
      </c>
      <c r="AO326" s="118">
        <v>0</v>
      </c>
      <c r="AP326" s="118">
        <v>0</v>
      </c>
      <c r="AQ326" s="118">
        <v>0</v>
      </c>
      <c r="AR326" s="122">
        <f t="shared" si="256"/>
        <v>0</v>
      </c>
      <c r="AS326" s="118">
        <v>0</v>
      </c>
      <c r="AT326" s="118">
        <v>0</v>
      </c>
      <c r="AU326" s="118">
        <v>0</v>
      </c>
      <c r="AV326" s="118">
        <v>0</v>
      </c>
      <c r="AW326" s="118">
        <v>0</v>
      </c>
      <c r="AX326" s="118">
        <v>0</v>
      </c>
      <c r="AY326" s="118">
        <v>0</v>
      </c>
      <c r="AZ326" s="118">
        <v>0</v>
      </c>
      <c r="BA326" s="118">
        <v>0</v>
      </c>
      <c r="BB326" s="118">
        <v>0</v>
      </c>
      <c r="BC326" s="118">
        <v>0</v>
      </c>
      <c r="BD326" s="118">
        <v>0</v>
      </c>
      <c r="BE326" s="118">
        <v>0</v>
      </c>
      <c r="BF326" s="122">
        <f t="shared" si="257"/>
        <v>0</v>
      </c>
      <c r="BG326" s="118">
        <v>0</v>
      </c>
      <c r="BH326" s="118">
        <v>0</v>
      </c>
      <c r="BI326" s="118">
        <v>0</v>
      </c>
      <c r="BJ326" s="118">
        <v>0</v>
      </c>
      <c r="BK326" s="118">
        <v>0</v>
      </c>
      <c r="BL326" s="118">
        <v>0</v>
      </c>
      <c r="BM326" s="118">
        <v>0</v>
      </c>
      <c r="BN326" s="118">
        <v>0</v>
      </c>
      <c r="BO326" s="118">
        <v>0</v>
      </c>
      <c r="BP326" s="118">
        <v>0</v>
      </c>
      <c r="BQ326" s="118">
        <v>0</v>
      </c>
      <c r="BR326" s="118">
        <v>0</v>
      </c>
      <c r="BS326" s="118">
        <v>0</v>
      </c>
      <c r="BT326" s="122">
        <f t="shared" si="258"/>
        <v>0</v>
      </c>
      <c r="BU326" s="118">
        <v>0</v>
      </c>
      <c r="BV326" s="118">
        <v>0</v>
      </c>
      <c r="BW326" s="118">
        <v>0</v>
      </c>
      <c r="BX326" s="118">
        <v>0</v>
      </c>
      <c r="BY326" s="118">
        <v>0</v>
      </c>
      <c r="BZ326" s="118">
        <v>0</v>
      </c>
      <c r="CA326" s="118">
        <v>0</v>
      </c>
      <c r="CB326" s="118">
        <v>0</v>
      </c>
      <c r="CC326" s="118">
        <v>0</v>
      </c>
      <c r="CD326" s="118">
        <v>0</v>
      </c>
      <c r="CE326" s="118">
        <v>0</v>
      </c>
      <c r="CF326" s="118">
        <v>0</v>
      </c>
      <c r="CG326" s="118">
        <v>0</v>
      </c>
      <c r="CH326" s="122">
        <f t="shared" si="259"/>
        <v>0</v>
      </c>
    </row>
    <row r="327" spans="1:86" ht="12.25" hidden="1" customHeight="1" outlineLevel="1">
      <c r="A327" s="26">
        <v>890</v>
      </c>
      <c r="B327" s="1" t="s">
        <v>391</v>
      </c>
      <c r="C327" s="118">
        <v>0</v>
      </c>
      <c r="D327" s="118">
        <v>0</v>
      </c>
      <c r="E327" s="118">
        <v>0</v>
      </c>
      <c r="F327" s="118">
        <v>0</v>
      </c>
      <c r="G327" s="118">
        <v>0</v>
      </c>
      <c r="H327" s="118">
        <v>0</v>
      </c>
      <c r="I327" s="118">
        <v>0</v>
      </c>
      <c r="J327" s="118">
        <v>0</v>
      </c>
      <c r="K327" s="118">
        <v>0</v>
      </c>
      <c r="L327" s="118">
        <v>0</v>
      </c>
      <c r="M327" s="118">
        <v>0</v>
      </c>
      <c r="N327" s="118">
        <v>0</v>
      </c>
      <c r="O327" s="118">
        <v>0</v>
      </c>
      <c r="P327" s="122">
        <f t="shared" si="254"/>
        <v>0</v>
      </c>
      <c r="Q327" s="118">
        <v>0</v>
      </c>
      <c r="R327" s="118">
        <v>0</v>
      </c>
      <c r="S327" s="118">
        <v>0</v>
      </c>
      <c r="T327" s="118">
        <v>0</v>
      </c>
      <c r="U327" s="118">
        <v>0</v>
      </c>
      <c r="V327" s="118">
        <v>0</v>
      </c>
      <c r="W327" s="118">
        <v>0</v>
      </c>
      <c r="X327" s="118">
        <v>0</v>
      </c>
      <c r="Y327" s="118">
        <v>0</v>
      </c>
      <c r="Z327" s="118">
        <v>0</v>
      </c>
      <c r="AA327" s="118">
        <v>0</v>
      </c>
      <c r="AB327" s="118">
        <v>0</v>
      </c>
      <c r="AC327" s="118">
        <v>0</v>
      </c>
      <c r="AD327" s="122">
        <f t="shared" si="255"/>
        <v>0</v>
      </c>
      <c r="AE327" s="118">
        <v>0</v>
      </c>
      <c r="AF327" s="118">
        <v>0</v>
      </c>
      <c r="AG327" s="118">
        <v>0</v>
      </c>
      <c r="AH327" s="118">
        <v>0</v>
      </c>
      <c r="AI327" s="118">
        <v>0</v>
      </c>
      <c r="AJ327" s="118">
        <v>0</v>
      </c>
      <c r="AK327" s="118">
        <v>0</v>
      </c>
      <c r="AL327" s="118">
        <v>0</v>
      </c>
      <c r="AM327" s="118">
        <v>0</v>
      </c>
      <c r="AN327" s="118">
        <v>0</v>
      </c>
      <c r="AO327" s="118">
        <v>0</v>
      </c>
      <c r="AP327" s="118">
        <v>0</v>
      </c>
      <c r="AQ327" s="118">
        <v>0</v>
      </c>
      <c r="AR327" s="122">
        <f t="shared" si="256"/>
        <v>0</v>
      </c>
      <c r="AS327" s="118">
        <v>0</v>
      </c>
      <c r="AT327" s="118">
        <v>0</v>
      </c>
      <c r="AU327" s="118">
        <v>0</v>
      </c>
      <c r="AV327" s="118">
        <v>0</v>
      </c>
      <c r="AW327" s="118">
        <v>0</v>
      </c>
      <c r="AX327" s="118">
        <v>0</v>
      </c>
      <c r="AY327" s="118">
        <v>0</v>
      </c>
      <c r="AZ327" s="118">
        <v>0</v>
      </c>
      <c r="BA327" s="118">
        <v>0</v>
      </c>
      <c r="BB327" s="118">
        <v>0</v>
      </c>
      <c r="BC327" s="118">
        <v>0</v>
      </c>
      <c r="BD327" s="118">
        <v>0</v>
      </c>
      <c r="BE327" s="118">
        <v>0</v>
      </c>
      <c r="BF327" s="122">
        <f t="shared" si="257"/>
        <v>0</v>
      </c>
      <c r="BG327" s="118">
        <v>0</v>
      </c>
      <c r="BH327" s="118">
        <v>0</v>
      </c>
      <c r="BI327" s="118">
        <v>0</v>
      </c>
      <c r="BJ327" s="118">
        <v>0</v>
      </c>
      <c r="BK327" s="118">
        <v>0</v>
      </c>
      <c r="BL327" s="118">
        <v>0</v>
      </c>
      <c r="BM327" s="118">
        <v>0</v>
      </c>
      <c r="BN327" s="118">
        <v>0</v>
      </c>
      <c r="BO327" s="118">
        <v>0</v>
      </c>
      <c r="BP327" s="118">
        <v>0</v>
      </c>
      <c r="BQ327" s="118">
        <v>0</v>
      </c>
      <c r="BR327" s="118">
        <v>0</v>
      </c>
      <c r="BS327" s="118">
        <v>0</v>
      </c>
      <c r="BT327" s="122">
        <f t="shared" si="258"/>
        <v>0</v>
      </c>
      <c r="BU327" s="118">
        <v>0</v>
      </c>
      <c r="BV327" s="118">
        <v>0</v>
      </c>
      <c r="BW327" s="118">
        <v>0</v>
      </c>
      <c r="BX327" s="118">
        <v>0</v>
      </c>
      <c r="BY327" s="118">
        <v>0</v>
      </c>
      <c r="BZ327" s="118">
        <v>0</v>
      </c>
      <c r="CA327" s="118">
        <v>0</v>
      </c>
      <c r="CB327" s="118">
        <v>0</v>
      </c>
      <c r="CC327" s="118">
        <v>0</v>
      </c>
      <c r="CD327" s="118">
        <v>0</v>
      </c>
      <c r="CE327" s="118">
        <v>0</v>
      </c>
      <c r="CF327" s="118">
        <v>0</v>
      </c>
      <c r="CG327" s="118">
        <v>0</v>
      </c>
      <c r="CH327" s="122">
        <f t="shared" si="259"/>
        <v>0</v>
      </c>
    </row>
    <row r="328" spans="1:86" ht="12.25" hidden="1" customHeight="1" outlineLevel="1">
      <c r="A328" s="26">
        <v>890.1</v>
      </c>
      <c r="B328" s="1" t="s">
        <v>392</v>
      </c>
      <c r="C328" s="118">
        <v>0</v>
      </c>
      <c r="D328" s="118">
        <v>0</v>
      </c>
      <c r="E328" s="118">
        <v>0</v>
      </c>
      <c r="F328" s="118">
        <v>0</v>
      </c>
      <c r="G328" s="118">
        <v>0</v>
      </c>
      <c r="H328" s="118">
        <v>0</v>
      </c>
      <c r="I328" s="118">
        <v>0</v>
      </c>
      <c r="J328" s="118">
        <v>0</v>
      </c>
      <c r="K328" s="118">
        <v>-8625</v>
      </c>
      <c r="L328" s="118">
        <v>0</v>
      </c>
      <c r="M328" s="118">
        <v>0</v>
      </c>
      <c r="N328" s="118">
        <v>0</v>
      </c>
      <c r="O328" s="118">
        <v>-8625</v>
      </c>
      <c r="P328" s="122">
        <f t="shared" si="254"/>
        <v>0</v>
      </c>
      <c r="Q328" s="118">
        <v>0</v>
      </c>
      <c r="R328" s="118">
        <v>0</v>
      </c>
      <c r="S328" s="118">
        <v>0</v>
      </c>
      <c r="T328" s="118">
        <v>0</v>
      </c>
      <c r="U328" s="118">
        <v>0</v>
      </c>
      <c r="V328" s="118">
        <v>0</v>
      </c>
      <c r="W328" s="118">
        <v>0</v>
      </c>
      <c r="X328" s="118">
        <v>0</v>
      </c>
      <c r="Y328" s="118">
        <v>0</v>
      </c>
      <c r="Z328" s="118">
        <v>0</v>
      </c>
      <c r="AA328" s="118">
        <v>0</v>
      </c>
      <c r="AB328" s="118">
        <v>0</v>
      </c>
      <c r="AC328" s="118">
        <v>0</v>
      </c>
      <c r="AD328" s="122">
        <f t="shared" si="255"/>
        <v>0</v>
      </c>
      <c r="AE328" s="118">
        <v>0</v>
      </c>
      <c r="AF328" s="118">
        <v>0</v>
      </c>
      <c r="AG328" s="118">
        <v>0</v>
      </c>
      <c r="AH328" s="118">
        <v>0</v>
      </c>
      <c r="AI328" s="118">
        <v>0</v>
      </c>
      <c r="AJ328" s="118">
        <v>0</v>
      </c>
      <c r="AK328" s="118">
        <v>0</v>
      </c>
      <c r="AL328" s="118">
        <v>0</v>
      </c>
      <c r="AM328" s="118">
        <v>0</v>
      </c>
      <c r="AN328" s="118">
        <v>0</v>
      </c>
      <c r="AO328" s="118">
        <v>0</v>
      </c>
      <c r="AP328" s="118">
        <v>0</v>
      </c>
      <c r="AQ328" s="118">
        <v>0</v>
      </c>
      <c r="AR328" s="122">
        <f t="shared" si="256"/>
        <v>0</v>
      </c>
      <c r="AS328" s="118">
        <v>0</v>
      </c>
      <c r="AT328" s="118">
        <v>0</v>
      </c>
      <c r="AU328" s="118">
        <v>0</v>
      </c>
      <c r="AV328" s="118">
        <v>0</v>
      </c>
      <c r="AW328" s="118">
        <v>0</v>
      </c>
      <c r="AX328" s="118">
        <v>0</v>
      </c>
      <c r="AY328" s="118">
        <v>0</v>
      </c>
      <c r="AZ328" s="118">
        <v>0</v>
      </c>
      <c r="BA328" s="118">
        <v>0</v>
      </c>
      <c r="BB328" s="118">
        <v>0</v>
      </c>
      <c r="BC328" s="118">
        <v>0</v>
      </c>
      <c r="BD328" s="118">
        <v>0</v>
      </c>
      <c r="BE328" s="118">
        <v>0</v>
      </c>
      <c r="BF328" s="122">
        <f t="shared" si="257"/>
        <v>0</v>
      </c>
      <c r="BG328" s="118">
        <v>0</v>
      </c>
      <c r="BH328" s="118">
        <v>0</v>
      </c>
      <c r="BI328" s="118">
        <v>0</v>
      </c>
      <c r="BJ328" s="118">
        <v>0</v>
      </c>
      <c r="BK328" s="118">
        <v>0</v>
      </c>
      <c r="BL328" s="118">
        <v>0</v>
      </c>
      <c r="BM328" s="118">
        <v>0</v>
      </c>
      <c r="BN328" s="118">
        <v>0</v>
      </c>
      <c r="BO328" s="118">
        <v>0</v>
      </c>
      <c r="BP328" s="118">
        <v>0</v>
      </c>
      <c r="BQ328" s="118">
        <v>0</v>
      </c>
      <c r="BR328" s="118">
        <v>0</v>
      </c>
      <c r="BS328" s="118">
        <v>0</v>
      </c>
      <c r="BT328" s="122">
        <f t="shared" si="258"/>
        <v>0</v>
      </c>
      <c r="BU328" s="118">
        <v>0</v>
      </c>
      <c r="BV328" s="118">
        <v>0</v>
      </c>
      <c r="BW328" s="118">
        <v>0</v>
      </c>
      <c r="BX328" s="118">
        <v>0</v>
      </c>
      <c r="BY328" s="118">
        <v>0</v>
      </c>
      <c r="BZ328" s="118">
        <v>0</v>
      </c>
      <c r="CA328" s="118">
        <v>0</v>
      </c>
      <c r="CB328" s="118">
        <v>0</v>
      </c>
      <c r="CC328" s="118">
        <v>0</v>
      </c>
      <c r="CD328" s="118">
        <v>0</v>
      </c>
      <c r="CE328" s="118">
        <v>0</v>
      </c>
      <c r="CF328" s="118">
        <v>0</v>
      </c>
      <c r="CG328" s="118">
        <v>0</v>
      </c>
      <c r="CH328" s="122">
        <f t="shared" si="259"/>
        <v>0</v>
      </c>
    </row>
    <row r="329" spans="1:86" ht="12.25" hidden="1" customHeight="1" outlineLevel="1">
      <c r="A329" s="26">
        <v>892</v>
      </c>
      <c r="B329" s="1" t="s">
        <v>393</v>
      </c>
      <c r="C329" s="118">
        <v>0</v>
      </c>
      <c r="D329" s="118">
        <v>0</v>
      </c>
      <c r="E329" s="118">
        <v>0</v>
      </c>
      <c r="F329" s="118">
        <v>0</v>
      </c>
      <c r="G329" s="118">
        <v>0</v>
      </c>
      <c r="H329" s="118">
        <v>0</v>
      </c>
      <c r="I329" s="118">
        <v>0</v>
      </c>
      <c r="J329" s="118">
        <v>0</v>
      </c>
      <c r="K329" s="118">
        <v>0</v>
      </c>
      <c r="L329" s="118">
        <v>0</v>
      </c>
      <c r="M329" s="118">
        <v>0</v>
      </c>
      <c r="N329" s="118">
        <v>0</v>
      </c>
      <c r="O329" s="118">
        <v>0</v>
      </c>
      <c r="P329" s="122">
        <f t="shared" si="254"/>
        <v>0</v>
      </c>
      <c r="Q329" s="118">
        <v>0</v>
      </c>
      <c r="R329" s="118">
        <v>0</v>
      </c>
      <c r="S329" s="118">
        <v>0</v>
      </c>
      <c r="T329" s="118">
        <v>0</v>
      </c>
      <c r="U329" s="118">
        <v>0</v>
      </c>
      <c r="V329" s="118">
        <v>0</v>
      </c>
      <c r="W329" s="118">
        <v>0</v>
      </c>
      <c r="X329" s="118">
        <v>0</v>
      </c>
      <c r="Y329" s="118">
        <v>0</v>
      </c>
      <c r="Z329" s="118">
        <v>0</v>
      </c>
      <c r="AA329" s="118">
        <v>0</v>
      </c>
      <c r="AB329" s="118">
        <v>0</v>
      </c>
      <c r="AC329" s="118">
        <v>0</v>
      </c>
      <c r="AD329" s="122">
        <f t="shared" si="255"/>
        <v>0</v>
      </c>
      <c r="AE329" s="118">
        <v>0</v>
      </c>
      <c r="AF329" s="118">
        <v>0</v>
      </c>
      <c r="AG329" s="118">
        <v>0</v>
      </c>
      <c r="AH329" s="118">
        <v>0</v>
      </c>
      <c r="AI329" s="118">
        <v>0</v>
      </c>
      <c r="AJ329" s="118">
        <v>0</v>
      </c>
      <c r="AK329" s="118">
        <v>0</v>
      </c>
      <c r="AL329" s="118">
        <v>0</v>
      </c>
      <c r="AM329" s="118">
        <v>0</v>
      </c>
      <c r="AN329" s="118">
        <v>0</v>
      </c>
      <c r="AO329" s="118">
        <v>0</v>
      </c>
      <c r="AP329" s="118">
        <v>0</v>
      </c>
      <c r="AQ329" s="118">
        <v>0</v>
      </c>
      <c r="AR329" s="122">
        <f t="shared" si="256"/>
        <v>0</v>
      </c>
      <c r="AS329" s="118">
        <v>0</v>
      </c>
      <c r="AT329" s="118">
        <v>0</v>
      </c>
      <c r="AU329" s="118">
        <v>0</v>
      </c>
      <c r="AV329" s="118">
        <v>0</v>
      </c>
      <c r="AW329" s="118">
        <v>0</v>
      </c>
      <c r="AX329" s="118">
        <v>0</v>
      </c>
      <c r="AY329" s="118">
        <v>0</v>
      </c>
      <c r="AZ329" s="118">
        <v>0</v>
      </c>
      <c r="BA329" s="118">
        <v>0</v>
      </c>
      <c r="BB329" s="118">
        <v>0</v>
      </c>
      <c r="BC329" s="118">
        <v>0</v>
      </c>
      <c r="BD329" s="118">
        <v>0</v>
      </c>
      <c r="BE329" s="118">
        <v>0</v>
      </c>
      <c r="BF329" s="122">
        <f t="shared" si="257"/>
        <v>0</v>
      </c>
      <c r="BG329" s="118">
        <v>0</v>
      </c>
      <c r="BH329" s="118">
        <v>0</v>
      </c>
      <c r="BI329" s="118">
        <v>0</v>
      </c>
      <c r="BJ329" s="118">
        <v>0</v>
      </c>
      <c r="BK329" s="118">
        <v>0</v>
      </c>
      <c r="BL329" s="118">
        <v>0</v>
      </c>
      <c r="BM329" s="118">
        <v>0</v>
      </c>
      <c r="BN329" s="118">
        <v>0</v>
      </c>
      <c r="BO329" s="118">
        <v>0</v>
      </c>
      <c r="BP329" s="118">
        <v>0</v>
      </c>
      <c r="BQ329" s="118">
        <v>0</v>
      </c>
      <c r="BR329" s="118">
        <v>0</v>
      </c>
      <c r="BS329" s="118">
        <v>0</v>
      </c>
      <c r="BT329" s="122">
        <f t="shared" si="258"/>
        <v>0</v>
      </c>
      <c r="BU329" s="118">
        <v>0</v>
      </c>
      <c r="BV329" s="118">
        <v>0</v>
      </c>
      <c r="BW329" s="118">
        <v>0</v>
      </c>
      <c r="BX329" s="118">
        <v>0</v>
      </c>
      <c r="BY329" s="118">
        <v>0</v>
      </c>
      <c r="BZ329" s="118">
        <v>0</v>
      </c>
      <c r="CA329" s="118">
        <v>0</v>
      </c>
      <c r="CB329" s="118">
        <v>0</v>
      </c>
      <c r="CC329" s="118">
        <v>0</v>
      </c>
      <c r="CD329" s="118">
        <v>0</v>
      </c>
      <c r="CE329" s="118">
        <v>0</v>
      </c>
      <c r="CF329" s="118">
        <v>0</v>
      </c>
      <c r="CG329" s="118">
        <v>0</v>
      </c>
      <c r="CH329" s="122">
        <f t="shared" si="259"/>
        <v>0</v>
      </c>
    </row>
    <row r="330" spans="1:86" ht="12.25" hidden="1" customHeight="1" outlineLevel="1">
      <c r="A330" s="26">
        <v>893</v>
      </c>
      <c r="B330" s="1" t="s">
        <v>394</v>
      </c>
      <c r="C330" s="118">
        <v>0</v>
      </c>
      <c r="D330" s="118">
        <v>0</v>
      </c>
      <c r="E330" s="118">
        <v>0</v>
      </c>
      <c r="F330" s="118">
        <v>0</v>
      </c>
      <c r="G330" s="118">
        <v>0</v>
      </c>
      <c r="H330" s="118">
        <v>0</v>
      </c>
      <c r="I330" s="118">
        <v>0</v>
      </c>
      <c r="J330" s="118">
        <v>0</v>
      </c>
      <c r="K330" s="118">
        <v>0</v>
      </c>
      <c r="L330" s="118">
        <v>0</v>
      </c>
      <c r="M330" s="118">
        <v>0</v>
      </c>
      <c r="N330" s="118">
        <v>0</v>
      </c>
      <c r="O330" s="118">
        <v>0</v>
      </c>
      <c r="P330" s="122">
        <f t="shared" si="254"/>
        <v>0</v>
      </c>
      <c r="Q330" s="118">
        <v>0</v>
      </c>
      <c r="R330" s="118">
        <v>0</v>
      </c>
      <c r="S330" s="118">
        <v>0</v>
      </c>
      <c r="T330" s="118">
        <v>0</v>
      </c>
      <c r="U330" s="118">
        <v>0</v>
      </c>
      <c r="V330" s="118">
        <v>0</v>
      </c>
      <c r="W330" s="118">
        <v>0</v>
      </c>
      <c r="X330" s="118">
        <v>0</v>
      </c>
      <c r="Y330" s="118">
        <v>0</v>
      </c>
      <c r="Z330" s="118">
        <v>0</v>
      </c>
      <c r="AA330" s="118">
        <v>0</v>
      </c>
      <c r="AB330" s="118">
        <v>0</v>
      </c>
      <c r="AC330" s="118">
        <v>0</v>
      </c>
      <c r="AD330" s="122">
        <f t="shared" si="255"/>
        <v>0</v>
      </c>
      <c r="AE330" s="118">
        <v>0</v>
      </c>
      <c r="AF330" s="118">
        <v>0</v>
      </c>
      <c r="AG330" s="118">
        <v>0</v>
      </c>
      <c r="AH330" s="118">
        <v>0</v>
      </c>
      <c r="AI330" s="118">
        <v>0</v>
      </c>
      <c r="AJ330" s="118">
        <v>0</v>
      </c>
      <c r="AK330" s="118">
        <v>0</v>
      </c>
      <c r="AL330" s="118">
        <v>0</v>
      </c>
      <c r="AM330" s="118">
        <v>0</v>
      </c>
      <c r="AN330" s="118">
        <v>0</v>
      </c>
      <c r="AO330" s="118">
        <v>0</v>
      </c>
      <c r="AP330" s="118">
        <v>0</v>
      </c>
      <c r="AQ330" s="118">
        <v>0</v>
      </c>
      <c r="AR330" s="122">
        <f t="shared" si="256"/>
        <v>0</v>
      </c>
      <c r="AS330" s="118">
        <v>0</v>
      </c>
      <c r="AT330" s="118">
        <v>0</v>
      </c>
      <c r="AU330" s="118">
        <v>0</v>
      </c>
      <c r="AV330" s="118">
        <v>0</v>
      </c>
      <c r="AW330" s="118">
        <v>0</v>
      </c>
      <c r="AX330" s="118">
        <v>0</v>
      </c>
      <c r="AY330" s="118">
        <v>0</v>
      </c>
      <c r="AZ330" s="118">
        <v>0</v>
      </c>
      <c r="BA330" s="118">
        <v>0</v>
      </c>
      <c r="BB330" s="118">
        <v>0</v>
      </c>
      <c r="BC330" s="118">
        <v>0</v>
      </c>
      <c r="BD330" s="118">
        <v>0</v>
      </c>
      <c r="BE330" s="118">
        <v>0</v>
      </c>
      <c r="BF330" s="122">
        <f t="shared" si="257"/>
        <v>0</v>
      </c>
      <c r="BG330" s="118">
        <v>0</v>
      </c>
      <c r="BH330" s="118">
        <v>0</v>
      </c>
      <c r="BI330" s="118">
        <v>0</v>
      </c>
      <c r="BJ330" s="118">
        <v>0</v>
      </c>
      <c r="BK330" s="118">
        <v>0</v>
      </c>
      <c r="BL330" s="118">
        <v>0</v>
      </c>
      <c r="BM330" s="118">
        <v>0</v>
      </c>
      <c r="BN330" s="118">
        <v>0</v>
      </c>
      <c r="BO330" s="118">
        <v>0</v>
      </c>
      <c r="BP330" s="118">
        <v>0</v>
      </c>
      <c r="BQ330" s="118">
        <v>0</v>
      </c>
      <c r="BR330" s="118">
        <v>0</v>
      </c>
      <c r="BS330" s="118">
        <v>0</v>
      </c>
      <c r="BT330" s="122">
        <f t="shared" si="258"/>
        <v>0</v>
      </c>
      <c r="BU330" s="118">
        <v>0</v>
      </c>
      <c r="BV330" s="118">
        <v>0</v>
      </c>
      <c r="BW330" s="118">
        <v>0</v>
      </c>
      <c r="BX330" s="118">
        <v>0</v>
      </c>
      <c r="BY330" s="118">
        <v>0</v>
      </c>
      <c r="BZ330" s="118">
        <v>0</v>
      </c>
      <c r="CA330" s="118">
        <v>0</v>
      </c>
      <c r="CB330" s="118">
        <v>0</v>
      </c>
      <c r="CC330" s="118">
        <v>0</v>
      </c>
      <c r="CD330" s="118">
        <v>0</v>
      </c>
      <c r="CE330" s="118">
        <v>0</v>
      </c>
      <c r="CF330" s="118">
        <v>0</v>
      </c>
      <c r="CG330" s="118">
        <v>0</v>
      </c>
      <c r="CH330" s="122">
        <f t="shared" si="259"/>
        <v>0</v>
      </c>
    </row>
    <row r="331" spans="1:86" ht="12.25" hidden="1" customHeight="1" outlineLevel="1">
      <c r="A331" s="26">
        <v>894</v>
      </c>
      <c r="B331" s="1" t="s">
        <v>395</v>
      </c>
      <c r="C331" s="118">
        <v>0</v>
      </c>
      <c r="D331" s="118">
        <v>0</v>
      </c>
      <c r="E331" s="118">
        <v>0</v>
      </c>
      <c r="F331" s="118">
        <v>0</v>
      </c>
      <c r="G331" s="118">
        <v>0</v>
      </c>
      <c r="H331" s="118">
        <v>0</v>
      </c>
      <c r="I331" s="118">
        <v>0</v>
      </c>
      <c r="J331" s="118">
        <v>0</v>
      </c>
      <c r="K331" s="118">
        <v>0</v>
      </c>
      <c r="L331" s="118">
        <v>0</v>
      </c>
      <c r="M331" s="118">
        <v>0</v>
      </c>
      <c r="N331" s="118">
        <v>0</v>
      </c>
      <c r="O331" s="118">
        <v>0</v>
      </c>
      <c r="P331" s="122">
        <f t="shared" si="254"/>
        <v>0</v>
      </c>
      <c r="Q331" s="118">
        <v>0</v>
      </c>
      <c r="R331" s="118">
        <v>0</v>
      </c>
      <c r="S331" s="118">
        <v>0</v>
      </c>
      <c r="T331" s="118">
        <v>0</v>
      </c>
      <c r="U331" s="118">
        <v>0</v>
      </c>
      <c r="V331" s="118">
        <v>0</v>
      </c>
      <c r="W331" s="118">
        <v>0</v>
      </c>
      <c r="X331" s="118">
        <v>0</v>
      </c>
      <c r="Y331" s="118">
        <v>0</v>
      </c>
      <c r="Z331" s="118">
        <v>0</v>
      </c>
      <c r="AA331" s="118">
        <v>0</v>
      </c>
      <c r="AB331" s="118">
        <v>0</v>
      </c>
      <c r="AC331" s="118">
        <v>0</v>
      </c>
      <c r="AD331" s="122">
        <f t="shared" si="255"/>
        <v>0</v>
      </c>
      <c r="AE331" s="118">
        <v>0</v>
      </c>
      <c r="AF331" s="118">
        <v>0</v>
      </c>
      <c r="AG331" s="118">
        <v>0</v>
      </c>
      <c r="AH331" s="118">
        <v>0</v>
      </c>
      <c r="AI331" s="118">
        <v>0</v>
      </c>
      <c r="AJ331" s="118">
        <v>0</v>
      </c>
      <c r="AK331" s="118">
        <v>0</v>
      </c>
      <c r="AL331" s="118">
        <v>0</v>
      </c>
      <c r="AM331" s="118">
        <v>0</v>
      </c>
      <c r="AN331" s="118">
        <v>0</v>
      </c>
      <c r="AO331" s="118">
        <v>0</v>
      </c>
      <c r="AP331" s="118">
        <v>0</v>
      </c>
      <c r="AQ331" s="118">
        <v>0</v>
      </c>
      <c r="AR331" s="122">
        <f t="shared" si="256"/>
        <v>0</v>
      </c>
      <c r="AS331" s="118">
        <v>0</v>
      </c>
      <c r="AT331" s="118">
        <v>0</v>
      </c>
      <c r="AU331" s="118">
        <v>0</v>
      </c>
      <c r="AV331" s="118">
        <v>0</v>
      </c>
      <c r="AW331" s="118">
        <v>0</v>
      </c>
      <c r="AX331" s="118">
        <v>0</v>
      </c>
      <c r="AY331" s="118">
        <v>0</v>
      </c>
      <c r="AZ331" s="118">
        <v>0</v>
      </c>
      <c r="BA331" s="118">
        <v>0</v>
      </c>
      <c r="BB331" s="118">
        <v>0</v>
      </c>
      <c r="BC331" s="118">
        <v>0</v>
      </c>
      <c r="BD331" s="118">
        <v>0</v>
      </c>
      <c r="BE331" s="118">
        <v>0</v>
      </c>
      <c r="BF331" s="122">
        <f t="shared" si="257"/>
        <v>0</v>
      </c>
      <c r="BG331" s="118">
        <v>0</v>
      </c>
      <c r="BH331" s="118">
        <v>0</v>
      </c>
      <c r="BI331" s="118">
        <v>0</v>
      </c>
      <c r="BJ331" s="118">
        <v>0</v>
      </c>
      <c r="BK331" s="118">
        <v>0</v>
      </c>
      <c r="BL331" s="118">
        <v>0</v>
      </c>
      <c r="BM331" s="118">
        <v>0</v>
      </c>
      <c r="BN331" s="118">
        <v>0</v>
      </c>
      <c r="BO331" s="118">
        <v>0</v>
      </c>
      <c r="BP331" s="118">
        <v>0</v>
      </c>
      <c r="BQ331" s="118">
        <v>0</v>
      </c>
      <c r="BR331" s="118">
        <v>0</v>
      </c>
      <c r="BS331" s="118">
        <v>0</v>
      </c>
      <c r="BT331" s="122">
        <f t="shared" si="258"/>
        <v>0</v>
      </c>
      <c r="BU331" s="118">
        <v>0</v>
      </c>
      <c r="BV331" s="118">
        <v>0</v>
      </c>
      <c r="BW331" s="118">
        <v>0</v>
      </c>
      <c r="BX331" s="118">
        <v>0</v>
      </c>
      <c r="BY331" s="118">
        <v>0</v>
      </c>
      <c r="BZ331" s="118">
        <v>0</v>
      </c>
      <c r="CA331" s="118">
        <v>0</v>
      </c>
      <c r="CB331" s="118">
        <v>0</v>
      </c>
      <c r="CC331" s="118">
        <v>0</v>
      </c>
      <c r="CD331" s="118">
        <v>0</v>
      </c>
      <c r="CE331" s="118">
        <v>0</v>
      </c>
      <c r="CF331" s="118">
        <v>0</v>
      </c>
      <c r="CG331" s="118">
        <v>0</v>
      </c>
      <c r="CH331" s="122">
        <f t="shared" si="259"/>
        <v>0</v>
      </c>
    </row>
    <row r="332" spans="1:86" ht="12.25" hidden="1" customHeight="1" outlineLevel="1">
      <c r="A332" s="26">
        <v>898</v>
      </c>
      <c r="B332" s="1" t="s">
        <v>396</v>
      </c>
      <c r="C332" s="118">
        <v>0</v>
      </c>
      <c r="D332" s="118">
        <v>0</v>
      </c>
      <c r="E332" s="118">
        <v>0</v>
      </c>
      <c r="F332" s="118">
        <v>0</v>
      </c>
      <c r="G332" s="118">
        <v>0</v>
      </c>
      <c r="H332" s="118">
        <v>0</v>
      </c>
      <c r="I332" s="118">
        <v>0</v>
      </c>
      <c r="J332" s="118">
        <v>0</v>
      </c>
      <c r="K332" s="118">
        <v>0</v>
      </c>
      <c r="L332" s="118">
        <v>0</v>
      </c>
      <c r="M332" s="118">
        <v>0</v>
      </c>
      <c r="N332" s="118">
        <v>0</v>
      </c>
      <c r="O332" s="118">
        <v>0</v>
      </c>
      <c r="P332" s="122">
        <f t="shared" si="254"/>
        <v>0</v>
      </c>
      <c r="Q332" s="118">
        <v>0</v>
      </c>
      <c r="R332" s="118">
        <v>0</v>
      </c>
      <c r="S332" s="118">
        <v>0</v>
      </c>
      <c r="T332" s="118">
        <v>0</v>
      </c>
      <c r="U332" s="118">
        <v>0</v>
      </c>
      <c r="V332" s="118">
        <v>0</v>
      </c>
      <c r="W332" s="118">
        <v>0</v>
      </c>
      <c r="X332" s="118">
        <v>0</v>
      </c>
      <c r="Y332" s="118">
        <v>0</v>
      </c>
      <c r="Z332" s="118">
        <v>0</v>
      </c>
      <c r="AA332" s="118">
        <v>0</v>
      </c>
      <c r="AB332" s="118">
        <v>0</v>
      </c>
      <c r="AC332" s="118">
        <v>0</v>
      </c>
      <c r="AD332" s="122">
        <f t="shared" si="255"/>
        <v>0</v>
      </c>
      <c r="AE332" s="118">
        <v>0</v>
      </c>
      <c r="AF332" s="118">
        <v>0</v>
      </c>
      <c r="AG332" s="118">
        <v>0</v>
      </c>
      <c r="AH332" s="118">
        <v>0</v>
      </c>
      <c r="AI332" s="118">
        <v>0</v>
      </c>
      <c r="AJ332" s="118">
        <v>0</v>
      </c>
      <c r="AK332" s="118">
        <v>0</v>
      </c>
      <c r="AL332" s="118">
        <v>0</v>
      </c>
      <c r="AM332" s="118">
        <v>0</v>
      </c>
      <c r="AN332" s="118">
        <v>0</v>
      </c>
      <c r="AO332" s="118">
        <v>0</v>
      </c>
      <c r="AP332" s="118">
        <v>0</v>
      </c>
      <c r="AQ332" s="118">
        <v>0</v>
      </c>
      <c r="AR332" s="122">
        <f t="shared" si="256"/>
        <v>0</v>
      </c>
      <c r="AS332" s="118">
        <v>0</v>
      </c>
      <c r="AT332" s="118">
        <v>0</v>
      </c>
      <c r="AU332" s="118">
        <v>0</v>
      </c>
      <c r="AV332" s="118">
        <v>0</v>
      </c>
      <c r="AW332" s="118">
        <v>0</v>
      </c>
      <c r="AX332" s="118">
        <v>0</v>
      </c>
      <c r="AY332" s="118">
        <v>0</v>
      </c>
      <c r="AZ332" s="118">
        <v>0</v>
      </c>
      <c r="BA332" s="118">
        <v>0</v>
      </c>
      <c r="BB332" s="118">
        <v>0</v>
      </c>
      <c r="BC332" s="118">
        <v>0</v>
      </c>
      <c r="BD332" s="118">
        <v>0</v>
      </c>
      <c r="BE332" s="118">
        <v>0</v>
      </c>
      <c r="BF332" s="122">
        <f t="shared" si="257"/>
        <v>0</v>
      </c>
      <c r="BG332" s="118">
        <v>0</v>
      </c>
      <c r="BH332" s="118">
        <v>0</v>
      </c>
      <c r="BI332" s="118">
        <v>0</v>
      </c>
      <c r="BJ332" s="118">
        <v>0</v>
      </c>
      <c r="BK332" s="118">
        <v>0</v>
      </c>
      <c r="BL332" s="118">
        <v>0</v>
      </c>
      <c r="BM332" s="118">
        <v>0</v>
      </c>
      <c r="BN332" s="118">
        <v>0</v>
      </c>
      <c r="BO332" s="118">
        <v>0</v>
      </c>
      <c r="BP332" s="118">
        <v>0</v>
      </c>
      <c r="BQ332" s="118">
        <v>0</v>
      </c>
      <c r="BR332" s="118">
        <v>0</v>
      </c>
      <c r="BS332" s="118">
        <v>0</v>
      </c>
      <c r="BT332" s="122">
        <f t="shared" si="258"/>
        <v>0</v>
      </c>
      <c r="BU332" s="118">
        <v>0</v>
      </c>
      <c r="BV332" s="118">
        <v>0</v>
      </c>
      <c r="BW332" s="118">
        <v>0</v>
      </c>
      <c r="BX332" s="118">
        <v>0</v>
      </c>
      <c r="BY332" s="118">
        <v>0</v>
      </c>
      <c r="BZ332" s="118">
        <v>0</v>
      </c>
      <c r="CA332" s="118">
        <v>0</v>
      </c>
      <c r="CB332" s="118">
        <v>0</v>
      </c>
      <c r="CC332" s="118">
        <v>0</v>
      </c>
      <c r="CD332" s="118">
        <v>0</v>
      </c>
      <c r="CE332" s="118">
        <v>0</v>
      </c>
      <c r="CF332" s="118">
        <v>0</v>
      </c>
      <c r="CG332" s="118">
        <v>0</v>
      </c>
      <c r="CH332" s="122">
        <f t="shared" si="259"/>
        <v>0</v>
      </c>
    </row>
    <row r="333" spans="1:86" ht="12.25" hidden="1" customHeight="1" outlineLevel="1">
      <c r="A333" s="26">
        <v>899</v>
      </c>
      <c r="B333" s="1" t="s">
        <v>397</v>
      </c>
      <c r="C333" s="118">
        <v>0</v>
      </c>
      <c r="D333" s="118">
        <v>0</v>
      </c>
      <c r="E333" s="118">
        <v>0</v>
      </c>
      <c r="F333" s="118">
        <v>0</v>
      </c>
      <c r="G333" s="118">
        <v>0</v>
      </c>
      <c r="H333" s="118">
        <v>0</v>
      </c>
      <c r="I333" s="118">
        <v>0</v>
      </c>
      <c r="J333" s="118">
        <v>0</v>
      </c>
      <c r="K333" s="118">
        <v>0</v>
      </c>
      <c r="L333" s="118">
        <v>0</v>
      </c>
      <c r="M333" s="118">
        <v>0</v>
      </c>
      <c r="N333" s="118">
        <v>0</v>
      </c>
      <c r="O333" s="118">
        <v>0</v>
      </c>
      <c r="P333" s="122">
        <f t="shared" si="254"/>
        <v>0</v>
      </c>
      <c r="Q333" s="118">
        <v>0</v>
      </c>
      <c r="R333" s="118">
        <v>0</v>
      </c>
      <c r="S333" s="118">
        <v>0</v>
      </c>
      <c r="T333" s="118">
        <v>0</v>
      </c>
      <c r="U333" s="118">
        <v>0</v>
      </c>
      <c r="V333" s="118">
        <v>0</v>
      </c>
      <c r="W333" s="118">
        <v>0</v>
      </c>
      <c r="X333" s="118">
        <v>0</v>
      </c>
      <c r="Y333" s="118">
        <v>0</v>
      </c>
      <c r="Z333" s="118">
        <v>0</v>
      </c>
      <c r="AA333" s="118">
        <v>0</v>
      </c>
      <c r="AB333" s="118">
        <v>0</v>
      </c>
      <c r="AC333" s="118">
        <v>0</v>
      </c>
      <c r="AD333" s="122">
        <f t="shared" si="255"/>
        <v>0</v>
      </c>
      <c r="AE333" s="118">
        <v>0</v>
      </c>
      <c r="AF333" s="118">
        <v>0</v>
      </c>
      <c r="AG333" s="118">
        <v>0</v>
      </c>
      <c r="AH333" s="118">
        <v>0</v>
      </c>
      <c r="AI333" s="118">
        <v>0</v>
      </c>
      <c r="AJ333" s="118">
        <v>0</v>
      </c>
      <c r="AK333" s="118">
        <v>0</v>
      </c>
      <c r="AL333" s="118">
        <v>0</v>
      </c>
      <c r="AM333" s="118">
        <v>0</v>
      </c>
      <c r="AN333" s="118">
        <v>0</v>
      </c>
      <c r="AO333" s="118">
        <v>0</v>
      </c>
      <c r="AP333" s="118">
        <v>0</v>
      </c>
      <c r="AQ333" s="118">
        <v>0</v>
      </c>
      <c r="AR333" s="122">
        <f t="shared" si="256"/>
        <v>0</v>
      </c>
      <c r="AS333" s="118">
        <v>0</v>
      </c>
      <c r="AT333" s="118">
        <v>0</v>
      </c>
      <c r="AU333" s="118">
        <v>0</v>
      </c>
      <c r="AV333" s="118">
        <v>0</v>
      </c>
      <c r="AW333" s="118">
        <v>0</v>
      </c>
      <c r="AX333" s="118">
        <v>0</v>
      </c>
      <c r="AY333" s="118">
        <v>0</v>
      </c>
      <c r="AZ333" s="118">
        <v>0</v>
      </c>
      <c r="BA333" s="118">
        <v>0</v>
      </c>
      <c r="BB333" s="118">
        <v>0</v>
      </c>
      <c r="BC333" s="118">
        <v>0</v>
      </c>
      <c r="BD333" s="118">
        <v>0</v>
      </c>
      <c r="BE333" s="118">
        <v>0</v>
      </c>
      <c r="BF333" s="122">
        <f t="shared" si="257"/>
        <v>0</v>
      </c>
      <c r="BG333" s="118">
        <v>0</v>
      </c>
      <c r="BH333" s="118">
        <v>0</v>
      </c>
      <c r="BI333" s="118">
        <v>0</v>
      </c>
      <c r="BJ333" s="118">
        <v>0</v>
      </c>
      <c r="BK333" s="118">
        <v>0</v>
      </c>
      <c r="BL333" s="118">
        <v>0</v>
      </c>
      <c r="BM333" s="118">
        <v>0</v>
      </c>
      <c r="BN333" s="118">
        <v>0</v>
      </c>
      <c r="BO333" s="118">
        <v>0</v>
      </c>
      <c r="BP333" s="118">
        <v>0</v>
      </c>
      <c r="BQ333" s="118">
        <v>0</v>
      </c>
      <c r="BR333" s="118">
        <v>0</v>
      </c>
      <c r="BS333" s="118">
        <v>0</v>
      </c>
      <c r="BT333" s="122">
        <f t="shared" si="258"/>
        <v>0</v>
      </c>
      <c r="BU333" s="118">
        <v>0</v>
      </c>
      <c r="BV333" s="118">
        <v>0</v>
      </c>
      <c r="BW333" s="118">
        <v>0</v>
      </c>
      <c r="BX333" s="118">
        <v>0</v>
      </c>
      <c r="BY333" s="118">
        <v>0</v>
      </c>
      <c r="BZ333" s="118">
        <v>0</v>
      </c>
      <c r="CA333" s="118">
        <v>0</v>
      </c>
      <c r="CB333" s="118">
        <v>0</v>
      </c>
      <c r="CC333" s="118">
        <v>0</v>
      </c>
      <c r="CD333" s="118">
        <v>0</v>
      </c>
      <c r="CE333" s="118">
        <v>0</v>
      </c>
      <c r="CF333" s="118">
        <v>0</v>
      </c>
      <c r="CG333" s="118">
        <v>0</v>
      </c>
      <c r="CH333" s="122">
        <f t="shared" si="259"/>
        <v>0</v>
      </c>
    </row>
    <row r="334" spans="1:86" ht="12.25" hidden="1" customHeight="1" outlineLevel="1">
      <c r="A334" s="26" t="s">
        <v>25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22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22"/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22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  <c r="BE334" s="118"/>
      <c r="BF334" s="122"/>
      <c r="BG334" s="118"/>
      <c r="BH334" s="118"/>
      <c r="BI334" s="118"/>
      <c r="BJ334" s="118"/>
      <c r="BK334" s="118"/>
      <c r="BL334" s="118"/>
      <c r="BM334" s="118"/>
      <c r="BN334" s="118"/>
      <c r="BO334" s="118"/>
      <c r="BP334" s="118"/>
      <c r="BQ334" s="118"/>
      <c r="BR334" s="118"/>
      <c r="BS334" s="118"/>
      <c r="BT334" s="122"/>
      <c r="BU334" s="118"/>
      <c r="BV334" s="118"/>
      <c r="BW334" s="118"/>
      <c r="BX334" s="118"/>
      <c r="BY334" s="118"/>
      <c r="BZ334" s="118"/>
      <c r="CA334" s="118"/>
      <c r="CB334" s="118"/>
      <c r="CC334" s="118"/>
      <c r="CD334" s="118"/>
      <c r="CE334" s="118"/>
      <c r="CF334" s="118"/>
      <c r="CG334" s="118"/>
      <c r="CH334" s="122"/>
    </row>
    <row r="335" spans="1:86" ht="12.25" customHeight="1" collapsed="1">
      <c r="A335" s="24"/>
      <c r="B335" s="1" t="s">
        <v>125</v>
      </c>
      <c r="C335" s="5">
        <f t="shared" ref="C335:O335" si="260">SUM(C320:C334)</f>
        <v>400</v>
      </c>
      <c r="D335" s="5">
        <f t="shared" si="260"/>
        <v>0</v>
      </c>
      <c r="E335" s="5">
        <f t="shared" si="260"/>
        <v>0</v>
      </c>
      <c r="F335" s="5">
        <f t="shared" si="260"/>
        <v>0</v>
      </c>
      <c r="G335" s="5">
        <f t="shared" si="260"/>
        <v>0</v>
      </c>
      <c r="H335" s="5">
        <f t="shared" si="260"/>
        <v>2745</v>
      </c>
      <c r="I335" s="5">
        <f t="shared" si="260"/>
        <v>208.25</v>
      </c>
      <c r="J335" s="5">
        <f t="shared" si="260"/>
        <v>0</v>
      </c>
      <c r="K335" s="5">
        <f t="shared" si="260"/>
        <v>-4864.5625</v>
      </c>
      <c r="L335" s="5">
        <f t="shared" si="260"/>
        <v>427.1041666666668</v>
      </c>
      <c r="M335" s="5">
        <f t="shared" si="260"/>
        <v>427.1041666666668</v>
      </c>
      <c r="N335" s="5">
        <f t="shared" si="260"/>
        <v>427.1041666666668</v>
      </c>
      <c r="O335" s="5">
        <f t="shared" si="260"/>
        <v>-230</v>
      </c>
      <c r="P335" s="122">
        <f t="shared" si="248"/>
        <v>-2.8421709430404007E-13</v>
      </c>
      <c r="Q335" s="5">
        <f t="shared" ref="Q335:AC335" si="261">SUM(Q320:Q334)</f>
        <v>41.6666666666667</v>
      </c>
      <c r="R335" s="5">
        <f t="shared" si="261"/>
        <v>41.6666666666667</v>
      </c>
      <c r="S335" s="5">
        <f t="shared" si="261"/>
        <v>41.6666666666667</v>
      </c>
      <c r="T335" s="5">
        <f t="shared" si="261"/>
        <v>41.6666666666667</v>
      </c>
      <c r="U335" s="5">
        <f t="shared" si="261"/>
        <v>41.6666666666667</v>
      </c>
      <c r="V335" s="5">
        <f t="shared" si="261"/>
        <v>41.6666666666667</v>
      </c>
      <c r="W335" s="5">
        <f t="shared" si="261"/>
        <v>41.6666666666667</v>
      </c>
      <c r="X335" s="5">
        <f t="shared" si="261"/>
        <v>41.6666666666667</v>
      </c>
      <c r="Y335" s="5">
        <f t="shared" si="261"/>
        <v>41.6666666666667</v>
      </c>
      <c r="Z335" s="5">
        <f t="shared" si="261"/>
        <v>41.6666666666667</v>
      </c>
      <c r="AA335" s="5">
        <f t="shared" si="261"/>
        <v>41.6666666666667</v>
      </c>
      <c r="AB335" s="5">
        <f t="shared" si="261"/>
        <v>41.6666666666667</v>
      </c>
      <c r="AC335" s="5">
        <f t="shared" si="261"/>
        <v>500</v>
      </c>
      <c r="AD335" s="122">
        <f t="shared" si="249"/>
        <v>0</v>
      </c>
      <c r="AE335" s="5">
        <f t="shared" ref="AE335:AQ335" si="262">SUM(AE320:AE334)</f>
        <v>41.6666666666667</v>
      </c>
      <c r="AF335" s="5">
        <f t="shared" si="262"/>
        <v>41.6666666666667</v>
      </c>
      <c r="AG335" s="5">
        <f t="shared" si="262"/>
        <v>41.6666666666667</v>
      </c>
      <c r="AH335" s="5">
        <f t="shared" si="262"/>
        <v>41.6666666666667</v>
      </c>
      <c r="AI335" s="5">
        <f t="shared" si="262"/>
        <v>41.6666666666667</v>
      </c>
      <c r="AJ335" s="5">
        <f t="shared" si="262"/>
        <v>41.6666666666667</v>
      </c>
      <c r="AK335" s="5">
        <f t="shared" si="262"/>
        <v>41.6666666666667</v>
      </c>
      <c r="AL335" s="5">
        <f t="shared" si="262"/>
        <v>41.6666666666667</v>
      </c>
      <c r="AM335" s="5">
        <f t="shared" si="262"/>
        <v>41.6666666666667</v>
      </c>
      <c r="AN335" s="5">
        <f t="shared" si="262"/>
        <v>41.6666666666667</v>
      </c>
      <c r="AO335" s="5">
        <f t="shared" si="262"/>
        <v>41.6666666666667</v>
      </c>
      <c r="AP335" s="5">
        <f t="shared" si="262"/>
        <v>41.6666666666667</v>
      </c>
      <c r="AQ335" s="5">
        <f t="shared" si="262"/>
        <v>500</v>
      </c>
      <c r="AR335" s="122">
        <f t="shared" si="250"/>
        <v>0</v>
      </c>
      <c r="AS335" s="5">
        <f t="shared" ref="AS335:BE335" si="263">SUM(AS320:AS334)</f>
        <v>41.6666666666667</v>
      </c>
      <c r="AT335" s="5">
        <f t="shared" si="263"/>
        <v>41.6666666666667</v>
      </c>
      <c r="AU335" s="5">
        <f t="shared" si="263"/>
        <v>41.6666666666667</v>
      </c>
      <c r="AV335" s="5">
        <f t="shared" si="263"/>
        <v>41.6666666666667</v>
      </c>
      <c r="AW335" s="5">
        <f t="shared" si="263"/>
        <v>41.6666666666667</v>
      </c>
      <c r="AX335" s="5">
        <f t="shared" si="263"/>
        <v>41.6666666666667</v>
      </c>
      <c r="AY335" s="5">
        <f t="shared" si="263"/>
        <v>41.6666666666667</v>
      </c>
      <c r="AZ335" s="5">
        <f t="shared" si="263"/>
        <v>41.6666666666667</v>
      </c>
      <c r="BA335" s="5">
        <f t="shared" si="263"/>
        <v>41.6666666666667</v>
      </c>
      <c r="BB335" s="5">
        <f t="shared" si="263"/>
        <v>41.6666666666667</v>
      </c>
      <c r="BC335" s="5">
        <f t="shared" si="263"/>
        <v>41.6666666666667</v>
      </c>
      <c r="BD335" s="5">
        <f t="shared" si="263"/>
        <v>41.6666666666667</v>
      </c>
      <c r="BE335" s="5">
        <f t="shared" si="263"/>
        <v>500</v>
      </c>
      <c r="BF335" s="122">
        <f t="shared" si="251"/>
        <v>0</v>
      </c>
      <c r="BG335" s="5">
        <f t="shared" ref="BG335:BS335" si="264">SUM(BG320:BG334)</f>
        <v>41.6666666666667</v>
      </c>
      <c r="BH335" s="5">
        <f t="shared" si="264"/>
        <v>41.6666666666667</v>
      </c>
      <c r="BI335" s="5">
        <f t="shared" si="264"/>
        <v>41.6666666666667</v>
      </c>
      <c r="BJ335" s="5">
        <f t="shared" si="264"/>
        <v>41.6666666666667</v>
      </c>
      <c r="BK335" s="5">
        <f t="shared" si="264"/>
        <v>41.6666666666667</v>
      </c>
      <c r="BL335" s="5">
        <f t="shared" si="264"/>
        <v>41.6666666666667</v>
      </c>
      <c r="BM335" s="5">
        <f t="shared" si="264"/>
        <v>41.6666666666667</v>
      </c>
      <c r="BN335" s="5">
        <f t="shared" si="264"/>
        <v>41.6666666666667</v>
      </c>
      <c r="BO335" s="5">
        <f t="shared" si="264"/>
        <v>41.6666666666667</v>
      </c>
      <c r="BP335" s="5">
        <f t="shared" si="264"/>
        <v>41.6666666666667</v>
      </c>
      <c r="BQ335" s="5">
        <f t="shared" si="264"/>
        <v>41.6666666666667</v>
      </c>
      <c r="BR335" s="5">
        <f t="shared" si="264"/>
        <v>41.6666666666667</v>
      </c>
      <c r="BS335" s="5">
        <f t="shared" si="264"/>
        <v>500</v>
      </c>
      <c r="BT335" s="122">
        <f t="shared" si="252"/>
        <v>0</v>
      </c>
      <c r="BU335" s="5">
        <f t="shared" ref="BU335:CG335" si="265">SUM(BU320:BU334)</f>
        <v>41.6666666666667</v>
      </c>
      <c r="BV335" s="5">
        <f t="shared" si="265"/>
        <v>41.6666666666667</v>
      </c>
      <c r="BW335" s="5">
        <f t="shared" si="265"/>
        <v>41.6666666666667</v>
      </c>
      <c r="BX335" s="5">
        <f t="shared" si="265"/>
        <v>41.6666666666667</v>
      </c>
      <c r="BY335" s="5">
        <f t="shared" si="265"/>
        <v>41.6666666666667</v>
      </c>
      <c r="BZ335" s="5">
        <f t="shared" si="265"/>
        <v>41.6666666666667</v>
      </c>
      <c r="CA335" s="5">
        <f t="shared" si="265"/>
        <v>41.6666666666667</v>
      </c>
      <c r="CB335" s="5">
        <f t="shared" si="265"/>
        <v>41.6666666666667</v>
      </c>
      <c r="CC335" s="5">
        <f t="shared" si="265"/>
        <v>41.6666666666667</v>
      </c>
      <c r="CD335" s="5">
        <f t="shared" si="265"/>
        <v>41.6666666666667</v>
      </c>
      <c r="CE335" s="5">
        <f t="shared" si="265"/>
        <v>41.6666666666667</v>
      </c>
      <c r="CF335" s="5">
        <f t="shared" si="265"/>
        <v>41.6666666666667</v>
      </c>
      <c r="CG335" s="5">
        <f t="shared" si="265"/>
        <v>500</v>
      </c>
      <c r="CH335" s="122">
        <f t="shared" si="253"/>
        <v>0</v>
      </c>
    </row>
    <row r="336" spans="1:86" ht="12.25" hidden="1" customHeight="1" outlineLevel="1">
      <c r="A336" s="24"/>
      <c r="B336" s="10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122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122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122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122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122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122"/>
    </row>
    <row r="337" spans="1:86" ht="12.25" hidden="1" customHeight="1" outlineLevel="1">
      <c r="A337" s="25" t="s">
        <v>127</v>
      </c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122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122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122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122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122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122"/>
    </row>
    <row r="338" spans="1:86" ht="12.25" hidden="1" customHeight="1" outlineLevel="1">
      <c r="A338" s="26" t="s">
        <v>25</v>
      </c>
      <c r="C338" s="118">
        <v>0</v>
      </c>
      <c r="D338" s="118">
        <v>0</v>
      </c>
      <c r="E338" s="118">
        <v>0</v>
      </c>
      <c r="F338" s="118">
        <v>0</v>
      </c>
      <c r="G338" s="118">
        <v>0</v>
      </c>
      <c r="H338" s="118">
        <v>0</v>
      </c>
      <c r="I338" s="118">
        <v>0</v>
      </c>
      <c r="J338" s="118">
        <v>0</v>
      </c>
      <c r="K338" s="118">
        <v>0</v>
      </c>
      <c r="L338" s="118">
        <v>0</v>
      </c>
      <c r="M338" s="118">
        <v>0</v>
      </c>
      <c r="N338" s="118">
        <v>0</v>
      </c>
      <c r="O338" s="118">
        <v>0</v>
      </c>
      <c r="P338" s="122">
        <f t="shared" ref="P338" si="266">O338-SUM(C338:N338)</f>
        <v>0</v>
      </c>
      <c r="Q338" s="118">
        <v>0</v>
      </c>
      <c r="R338" s="118">
        <v>0</v>
      </c>
      <c r="S338" s="118">
        <v>0</v>
      </c>
      <c r="T338" s="118">
        <v>0</v>
      </c>
      <c r="U338" s="118">
        <v>0</v>
      </c>
      <c r="V338" s="118">
        <v>0</v>
      </c>
      <c r="W338" s="118">
        <v>0</v>
      </c>
      <c r="X338" s="118">
        <v>0</v>
      </c>
      <c r="Y338" s="118">
        <v>0</v>
      </c>
      <c r="Z338" s="118">
        <v>0</v>
      </c>
      <c r="AA338" s="118">
        <v>0</v>
      </c>
      <c r="AB338" s="118">
        <v>0</v>
      </c>
      <c r="AC338" s="118">
        <v>0</v>
      </c>
      <c r="AD338" s="122">
        <f t="shared" ref="AD338" si="267">AC338-SUM(Q338:AB338)</f>
        <v>0</v>
      </c>
      <c r="AE338" s="118">
        <v>0</v>
      </c>
      <c r="AF338" s="118">
        <v>0</v>
      </c>
      <c r="AG338" s="118">
        <v>0</v>
      </c>
      <c r="AH338" s="118">
        <v>0</v>
      </c>
      <c r="AI338" s="118">
        <v>0</v>
      </c>
      <c r="AJ338" s="118">
        <v>0</v>
      </c>
      <c r="AK338" s="118">
        <v>0</v>
      </c>
      <c r="AL338" s="118">
        <v>0</v>
      </c>
      <c r="AM338" s="118">
        <v>0</v>
      </c>
      <c r="AN338" s="118">
        <v>0</v>
      </c>
      <c r="AO338" s="118">
        <v>0</v>
      </c>
      <c r="AP338" s="118">
        <v>0</v>
      </c>
      <c r="AQ338" s="118">
        <v>0</v>
      </c>
      <c r="AR338" s="122">
        <f t="shared" ref="AR338" si="268">AQ338-SUM(AE338:AP338)</f>
        <v>0</v>
      </c>
      <c r="AS338" s="118">
        <v>0</v>
      </c>
      <c r="AT338" s="118">
        <v>0</v>
      </c>
      <c r="AU338" s="118">
        <v>0</v>
      </c>
      <c r="AV338" s="118">
        <v>0</v>
      </c>
      <c r="AW338" s="118">
        <v>0</v>
      </c>
      <c r="AX338" s="118">
        <v>0</v>
      </c>
      <c r="AY338" s="118">
        <v>0</v>
      </c>
      <c r="AZ338" s="118">
        <v>0</v>
      </c>
      <c r="BA338" s="118">
        <v>0</v>
      </c>
      <c r="BB338" s="118">
        <v>0</v>
      </c>
      <c r="BC338" s="118">
        <v>0</v>
      </c>
      <c r="BD338" s="118">
        <v>0</v>
      </c>
      <c r="BE338" s="118">
        <v>0</v>
      </c>
      <c r="BF338" s="122">
        <f t="shared" ref="BF338" si="269">BE338-SUM(AS338:BD338)</f>
        <v>0</v>
      </c>
      <c r="BG338" s="118">
        <v>0</v>
      </c>
      <c r="BH338" s="118">
        <v>0</v>
      </c>
      <c r="BI338" s="118">
        <v>0</v>
      </c>
      <c r="BJ338" s="118">
        <v>0</v>
      </c>
      <c r="BK338" s="118">
        <v>0</v>
      </c>
      <c r="BL338" s="118">
        <v>0</v>
      </c>
      <c r="BM338" s="118">
        <v>0</v>
      </c>
      <c r="BN338" s="118">
        <v>0</v>
      </c>
      <c r="BO338" s="118">
        <v>0</v>
      </c>
      <c r="BP338" s="118">
        <v>0</v>
      </c>
      <c r="BQ338" s="118">
        <v>0</v>
      </c>
      <c r="BR338" s="118">
        <v>0</v>
      </c>
      <c r="BS338" s="118">
        <v>0</v>
      </c>
      <c r="BT338" s="122">
        <f t="shared" ref="BT338" si="270">BS338-SUM(BG338:BR338)</f>
        <v>0</v>
      </c>
      <c r="BU338" s="118">
        <v>0</v>
      </c>
      <c r="BV338" s="118">
        <v>0</v>
      </c>
      <c r="BW338" s="118">
        <v>0</v>
      </c>
      <c r="BX338" s="118">
        <v>0</v>
      </c>
      <c r="BY338" s="118">
        <v>0</v>
      </c>
      <c r="BZ338" s="118">
        <v>0</v>
      </c>
      <c r="CA338" s="118">
        <v>0</v>
      </c>
      <c r="CB338" s="118">
        <v>0</v>
      </c>
      <c r="CC338" s="118">
        <v>0</v>
      </c>
      <c r="CD338" s="118">
        <v>0</v>
      </c>
      <c r="CE338" s="118">
        <v>0</v>
      </c>
      <c r="CF338" s="118">
        <v>0</v>
      </c>
      <c r="CG338" s="118">
        <v>0</v>
      </c>
      <c r="CH338" s="122">
        <f t="shared" ref="CH338" si="271">CG338-SUM(BU338:CF338)</f>
        <v>0</v>
      </c>
    </row>
    <row r="339" spans="1:86" ht="12.25" hidden="1" customHeight="1" outlineLevel="1">
      <c r="A339" s="26">
        <v>900</v>
      </c>
      <c r="B339" s="1" t="s">
        <v>127</v>
      </c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>
        <v>0</v>
      </c>
      <c r="P339" s="122">
        <f t="shared" ref="P339:P342" si="272">O339-SUM(C339:N339)</f>
        <v>0</v>
      </c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  <c r="AA339" s="118"/>
      <c r="AB339" s="118"/>
      <c r="AC339" s="118">
        <v>0</v>
      </c>
      <c r="AD339" s="122">
        <f t="shared" ref="AD339:AD342" si="273">AC339-SUM(Q339:AB339)</f>
        <v>0</v>
      </c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>
        <v>0</v>
      </c>
      <c r="AR339" s="122">
        <f t="shared" ref="AR339:AR342" si="274">AQ339-SUM(AE339:AP339)</f>
        <v>0</v>
      </c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D339" s="118"/>
      <c r="BE339" s="118">
        <v>0</v>
      </c>
      <c r="BF339" s="122">
        <f t="shared" ref="BF339:BF342" si="275">BE339-SUM(AS339:BD339)</f>
        <v>0</v>
      </c>
      <c r="BG339" s="118"/>
      <c r="BH339" s="118"/>
      <c r="BI339" s="118"/>
      <c r="BJ339" s="118"/>
      <c r="BK339" s="118"/>
      <c r="BL339" s="118"/>
      <c r="BM339" s="118"/>
      <c r="BN339" s="118"/>
      <c r="BO339" s="118"/>
      <c r="BP339" s="118"/>
      <c r="BQ339" s="118"/>
      <c r="BR339" s="118"/>
      <c r="BS339" s="118">
        <v>0</v>
      </c>
      <c r="BT339" s="122">
        <f t="shared" ref="BT339:BT342" si="276">BS339-SUM(BG339:BR339)</f>
        <v>0</v>
      </c>
      <c r="BU339" s="118"/>
      <c r="BV339" s="118"/>
      <c r="BW339" s="118"/>
      <c r="BX339" s="118"/>
      <c r="BY339" s="118"/>
      <c r="BZ339" s="118"/>
      <c r="CA339" s="118"/>
      <c r="CB339" s="118"/>
      <c r="CC339" s="118"/>
      <c r="CD339" s="118"/>
      <c r="CE339" s="118"/>
      <c r="CF339" s="118"/>
      <c r="CG339" s="118">
        <v>0</v>
      </c>
      <c r="CH339" s="122">
        <f t="shared" ref="CH339:CH342" si="277">CG339-SUM(BU339:CF339)</f>
        <v>0</v>
      </c>
    </row>
    <row r="340" spans="1:86" ht="12.25" hidden="1" customHeight="1" outlineLevel="1">
      <c r="A340" s="26">
        <v>910</v>
      </c>
      <c r="B340" s="1" t="s">
        <v>398</v>
      </c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>
        <v>0</v>
      </c>
      <c r="P340" s="122">
        <f t="shared" si="272"/>
        <v>0</v>
      </c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>
        <v>0</v>
      </c>
      <c r="AD340" s="122">
        <f t="shared" si="273"/>
        <v>0</v>
      </c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>
        <v>0</v>
      </c>
      <c r="AR340" s="122">
        <f t="shared" si="274"/>
        <v>0</v>
      </c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D340" s="118"/>
      <c r="BE340" s="118">
        <v>0</v>
      </c>
      <c r="BF340" s="122">
        <f t="shared" si="275"/>
        <v>0</v>
      </c>
      <c r="BG340" s="118"/>
      <c r="BH340" s="118"/>
      <c r="BI340" s="118"/>
      <c r="BJ340" s="118"/>
      <c r="BK340" s="118"/>
      <c r="BL340" s="118"/>
      <c r="BM340" s="118"/>
      <c r="BN340" s="118"/>
      <c r="BO340" s="118"/>
      <c r="BP340" s="118"/>
      <c r="BQ340" s="118"/>
      <c r="BR340" s="118"/>
      <c r="BS340" s="118">
        <v>0</v>
      </c>
      <c r="BT340" s="122">
        <f t="shared" si="276"/>
        <v>0</v>
      </c>
      <c r="BU340" s="118"/>
      <c r="BV340" s="118"/>
      <c r="BW340" s="118"/>
      <c r="BX340" s="118"/>
      <c r="BY340" s="118"/>
      <c r="BZ340" s="118"/>
      <c r="CA340" s="118"/>
      <c r="CB340" s="118"/>
      <c r="CC340" s="118"/>
      <c r="CD340" s="118"/>
      <c r="CE340" s="118"/>
      <c r="CF340" s="118"/>
      <c r="CG340" s="118">
        <v>0</v>
      </c>
      <c r="CH340" s="122">
        <f t="shared" si="277"/>
        <v>0</v>
      </c>
    </row>
    <row r="341" spans="1:86" ht="12.25" hidden="1" customHeight="1" outlineLevel="1">
      <c r="A341" s="26">
        <v>940</v>
      </c>
      <c r="B341" s="1" t="s">
        <v>399</v>
      </c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>
        <v>0</v>
      </c>
      <c r="P341" s="122">
        <f t="shared" si="272"/>
        <v>0</v>
      </c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>
        <v>0</v>
      </c>
      <c r="AD341" s="122">
        <f t="shared" si="273"/>
        <v>0</v>
      </c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>
        <v>0</v>
      </c>
      <c r="AR341" s="122">
        <f t="shared" si="274"/>
        <v>0</v>
      </c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>
        <v>0</v>
      </c>
      <c r="BF341" s="122">
        <f t="shared" si="275"/>
        <v>0</v>
      </c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>
        <v>0</v>
      </c>
      <c r="BT341" s="122">
        <f t="shared" si="276"/>
        <v>0</v>
      </c>
      <c r="BU341" s="118"/>
      <c r="BV341" s="118"/>
      <c r="BW341" s="118"/>
      <c r="BX341" s="118"/>
      <c r="BY341" s="118"/>
      <c r="BZ341" s="118"/>
      <c r="CA341" s="118"/>
      <c r="CB341" s="118"/>
      <c r="CC341" s="118"/>
      <c r="CD341" s="118"/>
      <c r="CE341" s="118"/>
      <c r="CF341" s="118"/>
      <c r="CG341" s="118">
        <v>0</v>
      </c>
      <c r="CH341" s="122">
        <f t="shared" si="277"/>
        <v>0</v>
      </c>
    </row>
    <row r="342" spans="1:86" ht="12.25" hidden="1" customHeight="1" outlineLevel="1">
      <c r="A342" s="26">
        <v>999.1</v>
      </c>
      <c r="B342" s="1" t="s">
        <v>400</v>
      </c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>
        <v>0</v>
      </c>
      <c r="P342" s="122">
        <f t="shared" si="272"/>
        <v>0</v>
      </c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  <c r="AA342" s="118"/>
      <c r="AB342" s="118"/>
      <c r="AC342" s="118">
        <v>0</v>
      </c>
      <c r="AD342" s="122">
        <f t="shared" si="273"/>
        <v>0</v>
      </c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>
        <v>0</v>
      </c>
      <c r="AR342" s="122">
        <f t="shared" si="274"/>
        <v>0</v>
      </c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  <c r="BE342" s="118">
        <v>0</v>
      </c>
      <c r="BF342" s="122">
        <f t="shared" si="275"/>
        <v>0</v>
      </c>
      <c r="BG342" s="118"/>
      <c r="BH342" s="118"/>
      <c r="BI342" s="118"/>
      <c r="BJ342" s="118"/>
      <c r="BK342" s="118"/>
      <c r="BL342" s="118"/>
      <c r="BM342" s="118"/>
      <c r="BN342" s="118"/>
      <c r="BO342" s="118"/>
      <c r="BP342" s="118"/>
      <c r="BQ342" s="118"/>
      <c r="BR342" s="118"/>
      <c r="BS342" s="118">
        <v>0</v>
      </c>
      <c r="BT342" s="122">
        <f t="shared" si="276"/>
        <v>0</v>
      </c>
      <c r="BU342" s="118"/>
      <c r="BV342" s="118"/>
      <c r="BW342" s="118"/>
      <c r="BX342" s="118"/>
      <c r="BY342" s="118"/>
      <c r="BZ342" s="118"/>
      <c r="CA342" s="118"/>
      <c r="CB342" s="118"/>
      <c r="CC342" s="118"/>
      <c r="CD342" s="118"/>
      <c r="CE342" s="118"/>
      <c r="CF342" s="118"/>
      <c r="CG342" s="118">
        <v>0</v>
      </c>
      <c r="CH342" s="122">
        <f t="shared" si="277"/>
        <v>0</v>
      </c>
    </row>
    <row r="343" spans="1:86" ht="12.25" hidden="1" customHeight="1" outlineLevel="1">
      <c r="A343" s="26" t="s">
        <v>25</v>
      </c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22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22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22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  <c r="BC343" s="118"/>
      <c r="BD343" s="118"/>
      <c r="BE343" s="118"/>
      <c r="BF343" s="122"/>
      <c r="BG343" s="118"/>
      <c r="BH343" s="118"/>
      <c r="BI343" s="118"/>
      <c r="BJ343" s="118"/>
      <c r="BK343" s="118"/>
      <c r="BL343" s="118"/>
      <c r="BM343" s="118"/>
      <c r="BN343" s="118"/>
      <c r="BO343" s="118"/>
      <c r="BP343" s="118"/>
      <c r="BQ343" s="118"/>
      <c r="BR343" s="118"/>
      <c r="BS343" s="118"/>
      <c r="BT343" s="122"/>
      <c r="BU343" s="118"/>
      <c r="BV343" s="118"/>
      <c r="BW343" s="118"/>
      <c r="BX343" s="118"/>
      <c r="BY343" s="118"/>
      <c r="BZ343" s="118"/>
      <c r="CA343" s="118"/>
      <c r="CB343" s="118"/>
      <c r="CC343" s="118"/>
      <c r="CD343" s="118"/>
      <c r="CE343" s="118"/>
      <c r="CF343" s="118"/>
      <c r="CG343" s="118"/>
      <c r="CH343" s="122"/>
    </row>
    <row r="344" spans="1:86" ht="12.25" customHeight="1" collapsed="1">
      <c r="A344" s="24"/>
      <c r="B344" s="1" t="s">
        <v>127</v>
      </c>
      <c r="C344" s="5">
        <f t="shared" ref="C344:O344" si="278">SUM(C338:C343)</f>
        <v>0</v>
      </c>
      <c r="D344" s="5">
        <f t="shared" si="278"/>
        <v>0</v>
      </c>
      <c r="E344" s="5">
        <f t="shared" si="278"/>
        <v>0</v>
      </c>
      <c r="F344" s="5">
        <f t="shared" si="278"/>
        <v>0</v>
      </c>
      <c r="G344" s="5">
        <f t="shared" si="278"/>
        <v>0</v>
      </c>
      <c r="H344" s="5">
        <f t="shared" si="278"/>
        <v>0</v>
      </c>
      <c r="I344" s="5">
        <f t="shared" si="278"/>
        <v>0</v>
      </c>
      <c r="J344" s="5">
        <f t="shared" si="278"/>
        <v>0</v>
      </c>
      <c r="K344" s="5">
        <f t="shared" si="278"/>
        <v>0</v>
      </c>
      <c r="L344" s="5">
        <f t="shared" si="278"/>
        <v>0</v>
      </c>
      <c r="M344" s="5">
        <f t="shared" si="278"/>
        <v>0</v>
      </c>
      <c r="N344" s="5">
        <f t="shared" si="278"/>
        <v>0</v>
      </c>
      <c r="O344" s="5">
        <f t="shared" si="278"/>
        <v>0</v>
      </c>
      <c r="P344" s="122">
        <f t="shared" ref="P344" si="279">O344-SUM(C344:N344)</f>
        <v>0</v>
      </c>
      <c r="Q344" s="5">
        <f t="shared" ref="Q344:AC344" si="280">SUM(Q338:Q343)</f>
        <v>0</v>
      </c>
      <c r="R344" s="5">
        <f t="shared" si="280"/>
        <v>0</v>
      </c>
      <c r="S344" s="5">
        <f t="shared" si="280"/>
        <v>0</v>
      </c>
      <c r="T344" s="5">
        <f t="shared" si="280"/>
        <v>0</v>
      </c>
      <c r="U344" s="5">
        <f t="shared" si="280"/>
        <v>0</v>
      </c>
      <c r="V344" s="5">
        <f t="shared" si="280"/>
        <v>0</v>
      </c>
      <c r="W344" s="5">
        <f t="shared" si="280"/>
        <v>0</v>
      </c>
      <c r="X344" s="5">
        <f t="shared" si="280"/>
        <v>0</v>
      </c>
      <c r="Y344" s="5">
        <f t="shared" si="280"/>
        <v>0</v>
      </c>
      <c r="Z344" s="5">
        <f t="shared" si="280"/>
        <v>0</v>
      </c>
      <c r="AA344" s="5">
        <f t="shared" si="280"/>
        <v>0</v>
      </c>
      <c r="AB344" s="5">
        <f t="shared" si="280"/>
        <v>0</v>
      </c>
      <c r="AC344" s="5">
        <f t="shared" si="280"/>
        <v>0</v>
      </c>
      <c r="AD344" s="122">
        <f t="shared" ref="AD344" si="281">AC344-SUM(Q344:AB344)</f>
        <v>0</v>
      </c>
      <c r="AE344" s="5">
        <f t="shared" ref="AE344:AQ344" si="282">SUM(AE338:AE343)</f>
        <v>0</v>
      </c>
      <c r="AF344" s="5">
        <f t="shared" si="282"/>
        <v>0</v>
      </c>
      <c r="AG344" s="5">
        <f t="shared" si="282"/>
        <v>0</v>
      </c>
      <c r="AH344" s="5">
        <f t="shared" si="282"/>
        <v>0</v>
      </c>
      <c r="AI344" s="5">
        <f t="shared" si="282"/>
        <v>0</v>
      </c>
      <c r="AJ344" s="5">
        <f t="shared" si="282"/>
        <v>0</v>
      </c>
      <c r="AK344" s="5">
        <f t="shared" si="282"/>
        <v>0</v>
      </c>
      <c r="AL344" s="5">
        <f t="shared" si="282"/>
        <v>0</v>
      </c>
      <c r="AM344" s="5">
        <f t="shared" si="282"/>
        <v>0</v>
      </c>
      <c r="AN344" s="5">
        <f t="shared" si="282"/>
        <v>0</v>
      </c>
      <c r="AO344" s="5">
        <f t="shared" si="282"/>
        <v>0</v>
      </c>
      <c r="AP344" s="5">
        <f t="shared" si="282"/>
        <v>0</v>
      </c>
      <c r="AQ344" s="5">
        <f t="shared" si="282"/>
        <v>0</v>
      </c>
      <c r="AR344" s="122">
        <f t="shared" ref="AR344" si="283">AQ344-SUM(AE344:AP344)</f>
        <v>0</v>
      </c>
      <c r="AS344" s="5">
        <f t="shared" ref="AS344:BE344" si="284">SUM(AS338:AS343)</f>
        <v>0</v>
      </c>
      <c r="AT344" s="5">
        <f t="shared" si="284"/>
        <v>0</v>
      </c>
      <c r="AU344" s="5">
        <f t="shared" si="284"/>
        <v>0</v>
      </c>
      <c r="AV344" s="5">
        <f t="shared" si="284"/>
        <v>0</v>
      </c>
      <c r="AW344" s="5">
        <f t="shared" si="284"/>
        <v>0</v>
      </c>
      <c r="AX344" s="5">
        <f t="shared" si="284"/>
        <v>0</v>
      </c>
      <c r="AY344" s="5">
        <f t="shared" si="284"/>
        <v>0</v>
      </c>
      <c r="AZ344" s="5">
        <f t="shared" si="284"/>
        <v>0</v>
      </c>
      <c r="BA344" s="5">
        <f t="shared" si="284"/>
        <v>0</v>
      </c>
      <c r="BB344" s="5">
        <f t="shared" si="284"/>
        <v>0</v>
      </c>
      <c r="BC344" s="5">
        <f t="shared" si="284"/>
        <v>0</v>
      </c>
      <c r="BD344" s="5">
        <f t="shared" si="284"/>
        <v>0</v>
      </c>
      <c r="BE344" s="5">
        <f t="shared" si="284"/>
        <v>0</v>
      </c>
      <c r="BF344" s="122">
        <f t="shared" ref="BF344" si="285">BE344-SUM(AS344:BD344)</f>
        <v>0</v>
      </c>
      <c r="BG344" s="5">
        <f t="shared" ref="BG344:BS344" si="286">SUM(BG338:BG343)</f>
        <v>0</v>
      </c>
      <c r="BH344" s="5">
        <f t="shared" si="286"/>
        <v>0</v>
      </c>
      <c r="BI344" s="5">
        <f t="shared" si="286"/>
        <v>0</v>
      </c>
      <c r="BJ344" s="5">
        <f t="shared" si="286"/>
        <v>0</v>
      </c>
      <c r="BK344" s="5">
        <f t="shared" si="286"/>
        <v>0</v>
      </c>
      <c r="BL344" s="5">
        <f t="shared" si="286"/>
        <v>0</v>
      </c>
      <c r="BM344" s="5">
        <f t="shared" si="286"/>
        <v>0</v>
      </c>
      <c r="BN344" s="5">
        <f t="shared" si="286"/>
        <v>0</v>
      </c>
      <c r="BO344" s="5">
        <f t="shared" si="286"/>
        <v>0</v>
      </c>
      <c r="BP344" s="5">
        <f t="shared" si="286"/>
        <v>0</v>
      </c>
      <c r="BQ344" s="5">
        <f t="shared" si="286"/>
        <v>0</v>
      </c>
      <c r="BR344" s="5">
        <f t="shared" si="286"/>
        <v>0</v>
      </c>
      <c r="BS344" s="5">
        <f t="shared" si="286"/>
        <v>0</v>
      </c>
      <c r="BT344" s="122">
        <f t="shared" ref="BT344" si="287">BS344-SUM(BG344:BR344)</f>
        <v>0</v>
      </c>
      <c r="BU344" s="5">
        <f t="shared" ref="BU344:CG344" si="288">SUM(BU338:BU343)</f>
        <v>0</v>
      </c>
      <c r="BV344" s="5">
        <f t="shared" si="288"/>
        <v>0</v>
      </c>
      <c r="BW344" s="5">
        <f t="shared" si="288"/>
        <v>0</v>
      </c>
      <c r="BX344" s="5">
        <f t="shared" si="288"/>
        <v>0</v>
      </c>
      <c r="BY344" s="5">
        <f t="shared" si="288"/>
        <v>0</v>
      </c>
      <c r="BZ344" s="5">
        <f t="shared" si="288"/>
        <v>0</v>
      </c>
      <c r="CA344" s="5">
        <f t="shared" si="288"/>
        <v>0</v>
      </c>
      <c r="CB344" s="5">
        <f t="shared" si="288"/>
        <v>0</v>
      </c>
      <c r="CC344" s="5">
        <f t="shared" si="288"/>
        <v>0</v>
      </c>
      <c r="CD344" s="5">
        <f t="shared" si="288"/>
        <v>0</v>
      </c>
      <c r="CE344" s="5">
        <f t="shared" si="288"/>
        <v>0</v>
      </c>
      <c r="CF344" s="5">
        <f t="shared" si="288"/>
        <v>0</v>
      </c>
      <c r="CG344" s="5">
        <f t="shared" si="288"/>
        <v>0</v>
      </c>
      <c r="CH344" s="122">
        <f t="shared" ref="CH344" si="289">CG344-SUM(BU344:CF344)</f>
        <v>0</v>
      </c>
    </row>
    <row r="345" spans="1:86" ht="12.25" customHeight="1">
      <c r="A345" s="24"/>
      <c r="B345" s="10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122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122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122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122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122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122"/>
    </row>
    <row r="346" spans="1:86" ht="12.25" customHeight="1">
      <c r="A346" s="6" t="s">
        <v>25</v>
      </c>
      <c r="B346" s="11" t="s">
        <v>58</v>
      </c>
      <c r="C346" s="4">
        <f t="shared" ref="C346:O346" si="290">SUM(C185,C201,C226,C248,C282,C299,C317,C335,C344)</f>
        <v>39238.799999999996</v>
      </c>
      <c r="D346" s="4">
        <f t="shared" si="290"/>
        <v>34282.47</v>
      </c>
      <c r="E346" s="4">
        <f t="shared" si="290"/>
        <v>28297.589999999997</v>
      </c>
      <c r="F346" s="4">
        <f t="shared" si="290"/>
        <v>19665.7</v>
      </c>
      <c r="G346" s="4">
        <f t="shared" si="290"/>
        <v>17504.72</v>
      </c>
      <c r="H346" s="4">
        <f t="shared" si="290"/>
        <v>25207.360000000001</v>
      </c>
      <c r="I346" s="4">
        <f t="shared" si="290"/>
        <v>41882.350000000006</v>
      </c>
      <c r="J346" s="4">
        <f t="shared" si="290"/>
        <v>25351.3</v>
      </c>
      <c r="K346" s="4">
        <f t="shared" si="290"/>
        <v>64881.223206989205</v>
      </c>
      <c r="L346" s="4">
        <f t="shared" si="290"/>
        <v>210354.12451612903</v>
      </c>
      <c r="M346" s="4">
        <f t="shared" si="290"/>
        <v>35417.916266129032</v>
      </c>
      <c r="N346" s="4">
        <f t="shared" si="290"/>
        <v>35428.916266129032</v>
      </c>
      <c r="O346" s="4">
        <f t="shared" si="290"/>
        <v>902480.42817204306</v>
      </c>
      <c r="P346" s="123">
        <f>O346-SUM(C346:N346)</f>
        <v>324967.95791666687</v>
      </c>
      <c r="Q346" s="4">
        <f t="shared" ref="Q346:AC346" si="291">SUM(Q185,Q201,Q226,Q248,Q282,Q299,Q317,Q335,Q344)</f>
        <v>90770.299838709674</v>
      </c>
      <c r="R346" s="4">
        <f t="shared" si="291"/>
        <v>115966.37510752691</v>
      </c>
      <c r="S346" s="4">
        <f t="shared" si="291"/>
        <v>136132.0853347996</v>
      </c>
      <c r="T346" s="4">
        <f t="shared" si="291"/>
        <v>147282.0853347996</v>
      </c>
      <c r="U346" s="4">
        <f t="shared" si="291"/>
        <v>147057.75401759529</v>
      </c>
      <c r="V346" s="4">
        <f t="shared" si="291"/>
        <v>167525.25401759529</v>
      </c>
      <c r="W346" s="4">
        <f t="shared" si="291"/>
        <v>147057.75401759529</v>
      </c>
      <c r="X346" s="4">
        <f t="shared" si="291"/>
        <v>153457.75401759529</v>
      </c>
      <c r="Y346" s="4">
        <f t="shared" si="291"/>
        <v>147057.75401759529</v>
      </c>
      <c r="Z346" s="4">
        <f t="shared" si="291"/>
        <v>144714.00401759529</v>
      </c>
      <c r="AA346" s="4">
        <f t="shared" si="291"/>
        <v>144714.00401759529</v>
      </c>
      <c r="AB346" s="4">
        <f t="shared" si="291"/>
        <v>165181.50401759529</v>
      </c>
      <c r="AC346" s="4">
        <f t="shared" si="291"/>
        <v>1773293.1007526882</v>
      </c>
      <c r="AD346" s="123">
        <f>AC346-SUM(Q346:AB346)</f>
        <v>66376.472996090539</v>
      </c>
      <c r="AE346" s="4">
        <f t="shared" ref="AE346:AQ346" si="292">SUM(AE185,AE201,AE226,AE248,AE282,AE299,AE317,AE335,AE344)</f>
        <v>130113.48788444388</v>
      </c>
      <c r="AF346" s="4">
        <f t="shared" si="292"/>
        <v>182459.5797882214</v>
      </c>
      <c r="AG346" s="4">
        <f t="shared" si="292"/>
        <v>209374.36009125164</v>
      </c>
      <c r="AH346" s="4">
        <f t="shared" si="292"/>
        <v>220624.36009125164</v>
      </c>
      <c r="AI346" s="4">
        <f t="shared" si="292"/>
        <v>214520.61009125164</v>
      </c>
      <c r="AJ346" s="4">
        <f t="shared" si="292"/>
        <v>238486.64729942285</v>
      </c>
      <c r="AK346" s="4">
        <f t="shared" si="292"/>
        <v>214520.61009125164</v>
      </c>
      <c r="AL346" s="4">
        <f t="shared" si="292"/>
        <v>224520.61009125164</v>
      </c>
      <c r="AM346" s="4">
        <f t="shared" si="292"/>
        <v>214520.61009125164</v>
      </c>
      <c r="AN346" s="4">
        <f t="shared" si="292"/>
        <v>211942.48509125164</v>
      </c>
      <c r="AO346" s="4">
        <f t="shared" si="292"/>
        <v>211942.48509125164</v>
      </c>
      <c r="AP346" s="4">
        <f t="shared" si="292"/>
        <v>235908.52229942285</v>
      </c>
      <c r="AQ346" s="4">
        <f t="shared" si="292"/>
        <v>2610634.5318749999</v>
      </c>
      <c r="AR346" s="123">
        <f>AQ346-SUM(AE346:AP346)</f>
        <v>101700.16387347598</v>
      </c>
      <c r="AS346" s="4">
        <f t="shared" ref="AS346:BE346" si="293">SUM(AS185,AS201,AS226,AS248,AS282,AS299,AS317,AS335,AS344)</f>
        <v>203500.33090713678</v>
      </c>
      <c r="AT346" s="4">
        <f t="shared" si="293"/>
        <v>286622.55598170357</v>
      </c>
      <c r="AU346" s="4">
        <f t="shared" si="293"/>
        <v>319390.74537564296</v>
      </c>
      <c r="AV346" s="4">
        <f t="shared" si="293"/>
        <v>326290.74537564296</v>
      </c>
      <c r="AW346" s="4">
        <f t="shared" si="293"/>
        <v>321240.74537564296</v>
      </c>
      <c r="AX346" s="4">
        <f t="shared" si="293"/>
        <v>348699.24036573427</v>
      </c>
      <c r="AY346" s="4">
        <f t="shared" si="293"/>
        <v>321240.74537564296</v>
      </c>
      <c r="AZ346" s="4">
        <f t="shared" si="293"/>
        <v>334240.74537564296</v>
      </c>
      <c r="BA346" s="4">
        <f t="shared" si="293"/>
        <v>321240.74537564296</v>
      </c>
      <c r="BB346" s="4">
        <f t="shared" si="293"/>
        <v>318404.80787564296</v>
      </c>
      <c r="BC346" s="4">
        <f t="shared" si="293"/>
        <v>318404.80787564296</v>
      </c>
      <c r="BD346" s="4">
        <f t="shared" si="293"/>
        <v>345863.30286573427</v>
      </c>
      <c r="BE346" s="4">
        <f t="shared" si="293"/>
        <v>3899656.411760625</v>
      </c>
      <c r="BF346" s="123">
        <f>BE346-SUM(AS346:BD346)</f>
        <v>134516.89363517193</v>
      </c>
      <c r="BG346" s="4">
        <f t="shared" ref="BG346:BS346" si="294">SUM(BG185,BG201,BG226,BG248,BG282,BG299,BG317,BG335,BG344)</f>
        <v>259320.33264388907</v>
      </c>
      <c r="BH346" s="4">
        <f t="shared" si="294"/>
        <v>374867.32411218429</v>
      </c>
      <c r="BI346" s="4">
        <f t="shared" si="294"/>
        <v>415176.90896066913</v>
      </c>
      <c r="BJ346" s="4">
        <f t="shared" si="294"/>
        <v>424176.90896066913</v>
      </c>
      <c r="BK346" s="4">
        <f t="shared" si="294"/>
        <v>419893.15896066913</v>
      </c>
      <c r="BL346" s="4">
        <f t="shared" si="294"/>
        <v>450815.9876871212</v>
      </c>
      <c r="BM346" s="4">
        <f t="shared" si="294"/>
        <v>419893.15896066913</v>
      </c>
      <c r="BN346" s="4">
        <f t="shared" si="294"/>
        <v>436893.15896066913</v>
      </c>
      <c r="BO346" s="4">
        <f t="shared" si="294"/>
        <v>419893.15896066913</v>
      </c>
      <c r="BP346" s="4">
        <f t="shared" si="294"/>
        <v>416773.62771066913</v>
      </c>
      <c r="BQ346" s="4">
        <f t="shared" si="294"/>
        <v>416773.62771066913</v>
      </c>
      <c r="BR346" s="4">
        <f t="shared" si="294"/>
        <v>447696.4564371212</v>
      </c>
      <c r="BS346" s="4">
        <f t="shared" si="294"/>
        <v>5079432.3717991188</v>
      </c>
      <c r="BT346" s="123">
        <f>BS346-SUM(BG346:BR346)</f>
        <v>177258.56173344981</v>
      </c>
      <c r="BU346" s="4">
        <f t="shared" ref="BU346:CG346" si="295">SUM(BU185,BU201,BU226,BU248,BU282,BU299,BU317,BU335,BU344)</f>
        <v>300136.78816081811</v>
      </c>
      <c r="BV346" s="4">
        <f t="shared" si="295"/>
        <v>439500.74169908994</v>
      </c>
      <c r="BW346" s="4">
        <f t="shared" si="295"/>
        <v>485619.77663848392</v>
      </c>
      <c r="BX346" s="4">
        <f t="shared" si="295"/>
        <v>496119.77663848392</v>
      </c>
      <c r="BY346" s="4">
        <f t="shared" si="295"/>
        <v>489669.77663848392</v>
      </c>
      <c r="BZ346" s="4">
        <f t="shared" si="295"/>
        <v>521541.66011809581</v>
      </c>
      <c r="CA346" s="4">
        <f t="shared" si="295"/>
        <v>489669.77663848392</v>
      </c>
      <c r="CB346" s="4">
        <f t="shared" si="295"/>
        <v>509669.77663848392</v>
      </c>
      <c r="CC346" s="4">
        <f t="shared" si="295"/>
        <v>489669.77663848392</v>
      </c>
      <c r="CD346" s="4">
        <f t="shared" si="295"/>
        <v>486238.29226348392</v>
      </c>
      <c r="CE346" s="4">
        <f t="shared" si="295"/>
        <v>486238.29226348392</v>
      </c>
      <c r="CF346" s="4">
        <f t="shared" si="295"/>
        <v>518110.17574309581</v>
      </c>
      <c r="CG346" s="4">
        <f t="shared" si="295"/>
        <v>5921233.0468483064</v>
      </c>
      <c r="CH346" s="123">
        <f>CG346-SUM(BU346:CF346)</f>
        <v>209048.43676933646</v>
      </c>
    </row>
    <row r="347" spans="1:86" ht="12.25" customHeight="1">
      <c r="A347" s="6" t="s">
        <v>25</v>
      </c>
      <c r="B347" s="1" t="s">
        <v>25</v>
      </c>
      <c r="C347" s="5" t="s">
        <v>25</v>
      </c>
      <c r="D347" s="5" t="s">
        <v>25</v>
      </c>
      <c r="E347" s="5" t="s">
        <v>25</v>
      </c>
      <c r="F347" s="5" t="s">
        <v>25</v>
      </c>
      <c r="G347" s="5" t="s">
        <v>25</v>
      </c>
      <c r="H347" s="5" t="s">
        <v>25</v>
      </c>
      <c r="I347" s="5" t="s">
        <v>25</v>
      </c>
      <c r="J347" s="5" t="s">
        <v>25</v>
      </c>
      <c r="K347" s="5" t="s">
        <v>25</v>
      </c>
      <c r="L347" s="5" t="s">
        <v>25</v>
      </c>
      <c r="M347" s="5" t="s">
        <v>25</v>
      </c>
      <c r="N347" s="5" t="s">
        <v>25</v>
      </c>
      <c r="O347" s="5" t="s">
        <v>25</v>
      </c>
      <c r="P347" s="21" t="s">
        <v>25</v>
      </c>
      <c r="Q347" s="5" t="s">
        <v>25</v>
      </c>
      <c r="R347" s="5" t="s">
        <v>25</v>
      </c>
      <c r="S347" s="5" t="s">
        <v>25</v>
      </c>
      <c r="T347" s="5" t="s">
        <v>25</v>
      </c>
      <c r="U347" s="5" t="s">
        <v>25</v>
      </c>
      <c r="V347" s="5" t="s">
        <v>25</v>
      </c>
      <c r="W347" s="5" t="s">
        <v>25</v>
      </c>
      <c r="X347" s="5" t="s">
        <v>25</v>
      </c>
      <c r="Y347" s="5" t="s">
        <v>25</v>
      </c>
      <c r="Z347" s="5" t="s">
        <v>25</v>
      </c>
      <c r="AA347" s="5" t="s">
        <v>25</v>
      </c>
      <c r="AB347" s="5" t="s">
        <v>25</v>
      </c>
      <c r="AC347" s="5" t="s">
        <v>25</v>
      </c>
      <c r="AD347" s="21" t="s">
        <v>25</v>
      </c>
      <c r="AE347" s="5" t="s">
        <v>25</v>
      </c>
      <c r="AF347" s="5" t="s">
        <v>25</v>
      </c>
      <c r="AG347" s="5" t="s">
        <v>25</v>
      </c>
      <c r="AH347" s="5" t="s">
        <v>25</v>
      </c>
      <c r="AI347" s="5" t="s">
        <v>25</v>
      </c>
      <c r="AJ347" s="5" t="s">
        <v>25</v>
      </c>
      <c r="AK347" s="5" t="s">
        <v>25</v>
      </c>
      <c r="AL347" s="5" t="s">
        <v>25</v>
      </c>
      <c r="AM347" s="5" t="s">
        <v>25</v>
      </c>
      <c r="AN347" s="5" t="s">
        <v>25</v>
      </c>
      <c r="AO347" s="5" t="s">
        <v>25</v>
      </c>
      <c r="AP347" s="5" t="s">
        <v>25</v>
      </c>
      <c r="AQ347" s="5" t="s">
        <v>25</v>
      </c>
      <c r="AR347" s="21" t="s">
        <v>25</v>
      </c>
      <c r="AS347" s="5" t="s">
        <v>25</v>
      </c>
      <c r="AT347" s="5" t="s">
        <v>25</v>
      </c>
      <c r="AU347" s="5" t="s">
        <v>25</v>
      </c>
      <c r="AV347" s="5" t="s">
        <v>25</v>
      </c>
      <c r="AW347" s="5" t="s">
        <v>25</v>
      </c>
      <c r="AX347" s="5" t="s">
        <v>25</v>
      </c>
      <c r="AY347" s="5" t="s">
        <v>25</v>
      </c>
      <c r="AZ347" s="5" t="s">
        <v>25</v>
      </c>
      <c r="BA347" s="5" t="s">
        <v>25</v>
      </c>
      <c r="BB347" s="5" t="s">
        <v>25</v>
      </c>
      <c r="BC347" s="5" t="s">
        <v>25</v>
      </c>
      <c r="BD347" s="5" t="s">
        <v>25</v>
      </c>
      <c r="BE347" s="5" t="s">
        <v>25</v>
      </c>
      <c r="BF347" s="21" t="s">
        <v>25</v>
      </c>
      <c r="BG347" s="5" t="s">
        <v>25</v>
      </c>
      <c r="BH347" s="5" t="s">
        <v>25</v>
      </c>
      <c r="BI347" s="5" t="s">
        <v>25</v>
      </c>
      <c r="BJ347" s="5" t="s">
        <v>25</v>
      </c>
      <c r="BK347" s="5" t="s">
        <v>25</v>
      </c>
      <c r="BL347" s="5" t="s">
        <v>25</v>
      </c>
      <c r="BM347" s="5" t="s">
        <v>25</v>
      </c>
      <c r="BN347" s="5" t="s">
        <v>25</v>
      </c>
      <c r="BO347" s="5" t="s">
        <v>25</v>
      </c>
      <c r="BP347" s="5" t="s">
        <v>25</v>
      </c>
      <c r="BQ347" s="5" t="s">
        <v>25</v>
      </c>
      <c r="BR347" s="5" t="s">
        <v>25</v>
      </c>
      <c r="BS347" s="5" t="s">
        <v>25</v>
      </c>
      <c r="BT347" s="21" t="s">
        <v>25</v>
      </c>
      <c r="BU347" s="5" t="s">
        <v>25</v>
      </c>
      <c r="BV347" s="5" t="s">
        <v>25</v>
      </c>
      <c r="BW347" s="5" t="s">
        <v>25</v>
      </c>
      <c r="BX347" s="5" t="s">
        <v>25</v>
      </c>
      <c r="BY347" s="5" t="s">
        <v>25</v>
      </c>
      <c r="BZ347" s="5" t="s">
        <v>25</v>
      </c>
      <c r="CA347" s="5" t="s">
        <v>25</v>
      </c>
      <c r="CB347" s="5" t="s">
        <v>25</v>
      </c>
      <c r="CC347" s="5" t="s">
        <v>25</v>
      </c>
      <c r="CD347" s="5" t="s">
        <v>25</v>
      </c>
      <c r="CE347" s="5" t="s">
        <v>25</v>
      </c>
      <c r="CF347" s="5" t="s">
        <v>25</v>
      </c>
      <c r="CG347" s="5" t="s">
        <v>25</v>
      </c>
      <c r="CH347" s="21" t="s">
        <v>25</v>
      </c>
    </row>
    <row r="348" spans="1:86" ht="12.25" customHeight="1">
      <c r="A348" s="28" t="s">
        <v>47</v>
      </c>
      <c r="B348" s="9"/>
      <c r="C348" s="13">
        <f t="shared" ref="C348:O348" si="296">C122-C346</f>
        <v>-10543.329999999994</v>
      </c>
      <c r="D348" s="13">
        <f t="shared" si="296"/>
        <v>-4573.3200000000033</v>
      </c>
      <c r="E348" s="13">
        <f t="shared" si="296"/>
        <v>-5059.3299999999981</v>
      </c>
      <c r="F348" s="13">
        <f t="shared" si="296"/>
        <v>4921.9799999999996</v>
      </c>
      <c r="G348" s="13">
        <f t="shared" si="296"/>
        <v>-1268.4000000000015</v>
      </c>
      <c r="H348" s="13">
        <f t="shared" si="296"/>
        <v>7249.16</v>
      </c>
      <c r="I348" s="13">
        <f t="shared" si="296"/>
        <v>2164.9799999999959</v>
      </c>
      <c r="J348" s="13">
        <f t="shared" si="296"/>
        <v>-4823.0999999999985</v>
      </c>
      <c r="K348" s="13">
        <f t="shared" si="296"/>
        <v>-40107.063206989202</v>
      </c>
      <c r="L348" s="13">
        <f t="shared" si="296"/>
        <v>8370.8754838709719</v>
      </c>
      <c r="M348" s="13">
        <f t="shared" si="296"/>
        <v>-35417.916266129032</v>
      </c>
      <c r="N348" s="13">
        <f t="shared" si="296"/>
        <v>-35428.916266129032</v>
      </c>
      <c r="O348" s="13">
        <f t="shared" si="296"/>
        <v>-56284.728172042989</v>
      </c>
      <c r="P348" s="124">
        <f>O348-SUM(C348:N348)</f>
        <v>58229.652083333305</v>
      </c>
      <c r="Q348" s="13">
        <f t="shared" ref="Q348:AC348" si="297">Q122-Q346</f>
        <v>-90770.299838709674</v>
      </c>
      <c r="R348" s="13">
        <f t="shared" si="297"/>
        <v>-19006.37510752691</v>
      </c>
      <c r="S348" s="13">
        <f t="shared" si="297"/>
        <v>19546.734665200405</v>
      </c>
      <c r="T348" s="13">
        <f t="shared" si="297"/>
        <v>-50322.085334799602</v>
      </c>
      <c r="U348" s="13">
        <f t="shared" si="297"/>
        <v>58222.245982404711</v>
      </c>
      <c r="V348" s="13">
        <f t="shared" si="297"/>
        <v>-34965.254017595289</v>
      </c>
      <c r="W348" s="13">
        <f t="shared" si="297"/>
        <v>2078.2459824047401</v>
      </c>
      <c r="X348" s="13">
        <f t="shared" si="297"/>
        <v>27998.24598240474</v>
      </c>
      <c r="Y348" s="13">
        <f t="shared" si="297"/>
        <v>10158.24598240474</v>
      </c>
      <c r="Z348" s="13">
        <f t="shared" si="297"/>
        <v>12501.99598240474</v>
      </c>
      <c r="AA348" s="13">
        <f t="shared" si="297"/>
        <v>28221.99598240474</v>
      </c>
      <c r="AB348" s="13">
        <f t="shared" si="297"/>
        <v>-7965.5040175952599</v>
      </c>
      <c r="AC348" s="13">
        <f t="shared" si="297"/>
        <v>49908.919247311773</v>
      </c>
      <c r="AD348" s="124">
        <f>AC348-SUM(Q348:AB348)</f>
        <v>94210.727003909706</v>
      </c>
      <c r="AE348" s="13">
        <f t="shared" ref="AE348:AQ348" si="298">AE122-AE346</f>
        <v>-130113.48788444388</v>
      </c>
      <c r="AF348" s="13">
        <f t="shared" si="298"/>
        <v>36918.471115111955</v>
      </c>
      <c r="AG348" s="13">
        <f t="shared" si="298"/>
        <v>10003.69081208171</v>
      </c>
      <c r="AH348" s="13">
        <f t="shared" si="298"/>
        <v>-1246.3091879182903</v>
      </c>
      <c r="AI348" s="13">
        <f t="shared" si="298"/>
        <v>22607.44081208171</v>
      </c>
      <c r="AJ348" s="13">
        <f t="shared" si="298"/>
        <v>-1358.5963960895024</v>
      </c>
      <c r="AK348" s="13">
        <f t="shared" si="298"/>
        <v>48959.107478748338</v>
      </c>
      <c r="AL348" s="13">
        <f t="shared" si="298"/>
        <v>38959.107478748338</v>
      </c>
      <c r="AM348" s="13">
        <f t="shared" si="298"/>
        <v>48959.107478748338</v>
      </c>
      <c r="AN348" s="13">
        <f t="shared" si="298"/>
        <v>51537.232478748338</v>
      </c>
      <c r="AO348" s="13">
        <f t="shared" si="298"/>
        <v>51537.232478748338</v>
      </c>
      <c r="AP348" s="13">
        <f t="shared" si="298"/>
        <v>27571.195270577125</v>
      </c>
      <c r="AQ348" s="13">
        <f t="shared" si="298"/>
        <v>357512.07896499988</v>
      </c>
      <c r="AR348" s="124">
        <f>AQ348-SUM(AE348:AP348)</f>
        <v>153177.88702985735</v>
      </c>
      <c r="AS348" s="13">
        <f t="shared" ref="AS348:BE348" si="299">AS122-AS346</f>
        <v>-203500.33090713678</v>
      </c>
      <c r="AT348" s="13">
        <f t="shared" si="299"/>
        <v>10566.450374796405</v>
      </c>
      <c r="AU348" s="13">
        <f t="shared" si="299"/>
        <v>-22201.739019142988</v>
      </c>
      <c r="AV348" s="13">
        <f t="shared" si="299"/>
        <v>-29101.739019142988</v>
      </c>
      <c r="AW348" s="13">
        <f t="shared" si="299"/>
        <v>-976.73901914298767</v>
      </c>
      <c r="AX348" s="13">
        <f t="shared" si="299"/>
        <v>-28435.234009234293</v>
      </c>
      <c r="AY348" s="13">
        <f t="shared" si="299"/>
        <v>33328.42764752364</v>
      </c>
      <c r="AZ348" s="13">
        <f t="shared" si="299"/>
        <v>20328.42764752364</v>
      </c>
      <c r="BA348" s="13">
        <f t="shared" si="299"/>
        <v>33328.42764752364</v>
      </c>
      <c r="BB348" s="13">
        <f t="shared" si="299"/>
        <v>36164.36514752364</v>
      </c>
      <c r="BC348" s="13">
        <f t="shared" si="299"/>
        <v>36164.36514752364</v>
      </c>
      <c r="BD348" s="13">
        <f t="shared" si="299"/>
        <v>8705.870157432335</v>
      </c>
      <c r="BE348" s="13">
        <f t="shared" si="299"/>
        <v>103192.66451737517</v>
      </c>
      <c r="BF348" s="124">
        <f>BE348-SUM(AS348:BD348)</f>
        <v>208822.11272132827</v>
      </c>
      <c r="BG348" s="13">
        <f t="shared" ref="BG348:BS348" si="300">BG122-BG346</f>
        <v>-259320.33264388907</v>
      </c>
      <c r="BH348" s="13">
        <f t="shared" si="300"/>
        <v>24848.99782680202</v>
      </c>
      <c r="BI348" s="13">
        <f t="shared" si="300"/>
        <v>-15460.587021682819</v>
      </c>
      <c r="BJ348" s="13">
        <f t="shared" si="300"/>
        <v>-24460.587021682819</v>
      </c>
      <c r="BK348" s="13">
        <f t="shared" si="300"/>
        <v>9998.1629783171811</v>
      </c>
      <c r="BL348" s="13">
        <f t="shared" si="300"/>
        <v>-20924.665748134896</v>
      </c>
      <c r="BM348" s="13">
        <f t="shared" si="300"/>
        <v>54824.829644983867</v>
      </c>
      <c r="BN348" s="13">
        <f t="shared" si="300"/>
        <v>37824.829644983867</v>
      </c>
      <c r="BO348" s="13">
        <f t="shared" si="300"/>
        <v>54824.829644983867</v>
      </c>
      <c r="BP348" s="13">
        <f t="shared" si="300"/>
        <v>57944.360894983867</v>
      </c>
      <c r="BQ348" s="13">
        <f t="shared" si="300"/>
        <v>57944.360894983867</v>
      </c>
      <c r="BR348" s="13">
        <f t="shared" si="300"/>
        <v>27021.53216853179</v>
      </c>
      <c r="BS348" s="13">
        <f t="shared" si="300"/>
        <v>287873.49146871641</v>
      </c>
      <c r="BT348" s="124">
        <f>BS348-SUM(BG348:BR348)</f>
        <v>282807.76020553568</v>
      </c>
      <c r="BU348" s="13">
        <f t="shared" ref="BU348:CG348" si="301">BU122-BU346</f>
        <v>-300136.78816081811</v>
      </c>
      <c r="BV348" s="13">
        <f t="shared" si="301"/>
        <v>47606.10427439335</v>
      </c>
      <c r="BW348" s="13">
        <f t="shared" si="301"/>
        <v>1487.0693349993671</v>
      </c>
      <c r="BX348" s="13">
        <f t="shared" si="301"/>
        <v>-9012.9306650006329</v>
      </c>
      <c r="BY348" s="13">
        <f t="shared" si="301"/>
        <v>32937.069334999367</v>
      </c>
      <c r="BZ348" s="13">
        <f t="shared" si="301"/>
        <v>1065.1858553874772</v>
      </c>
      <c r="CA348" s="13">
        <f t="shared" si="301"/>
        <v>85544.569334999367</v>
      </c>
      <c r="CB348" s="13">
        <f t="shared" si="301"/>
        <v>65544.569334999367</v>
      </c>
      <c r="CC348" s="13">
        <f t="shared" si="301"/>
        <v>85544.569334999367</v>
      </c>
      <c r="CD348" s="13">
        <f t="shared" si="301"/>
        <v>88976.053709999367</v>
      </c>
      <c r="CE348" s="13">
        <f t="shared" si="301"/>
        <v>88976.053709999367</v>
      </c>
      <c r="CF348" s="13">
        <f t="shared" si="301"/>
        <v>57104.170230387477</v>
      </c>
      <c r="CG348" s="13">
        <f t="shared" si="301"/>
        <v>594694.10483349208</v>
      </c>
      <c r="CH348" s="124">
        <f>CG348-SUM(BU348:CF348)</f>
        <v>349058.40920414694</v>
      </c>
    </row>
    <row r="349" spans="1:86" ht="12.25" customHeight="1">
      <c r="A349" s="6" t="s">
        <v>25</v>
      </c>
      <c r="B349" s="1" t="s">
        <v>25</v>
      </c>
      <c r="C349" s="5" t="s">
        <v>25</v>
      </c>
      <c r="D349" s="5" t="s">
        <v>25</v>
      </c>
      <c r="E349" s="5" t="s">
        <v>25</v>
      </c>
      <c r="F349" s="5" t="s">
        <v>25</v>
      </c>
      <c r="G349" s="5" t="s">
        <v>25</v>
      </c>
      <c r="H349" s="5" t="s">
        <v>25</v>
      </c>
      <c r="I349" s="5" t="s">
        <v>25</v>
      </c>
      <c r="J349" s="5" t="s">
        <v>25</v>
      </c>
      <c r="K349" s="5" t="s">
        <v>25</v>
      </c>
      <c r="L349" s="5" t="s">
        <v>25</v>
      </c>
      <c r="M349" s="5" t="s">
        <v>25</v>
      </c>
      <c r="N349" s="5" t="s">
        <v>25</v>
      </c>
      <c r="O349" s="5" t="s">
        <v>25</v>
      </c>
      <c r="P349" s="21" t="s">
        <v>25</v>
      </c>
      <c r="Q349" s="5" t="s">
        <v>25</v>
      </c>
      <c r="R349" s="5" t="s">
        <v>25</v>
      </c>
      <c r="S349" s="5" t="s">
        <v>25</v>
      </c>
      <c r="T349" s="5" t="s">
        <v>25</v>
      </c>
      <c r="U349" s="5" t="s">
        <v>25</v>
      </c>
      <c r="V349" s="5" t="s">
        <v>25</v>
      </c>
      <c r="W349" s="5" t="s">
        <v>25</v>
      </c>
      <c r="X349" s="5" t="s">
        <v>25</v>
      </c>
      <c r="Y349" s="5" t="s">
        <v>25</v>
      </c>
      <c r="Z349" s="5" t="s">
        <v>25</v>
      </c>
      <c r="AA349" s="5" t="s">
        <v>25</v>
      </c>
      <c r="AB349" s="5" t="s">
        <v>25</v>
      </c>
      <c r="AC349" s="5" t="s">
        <v>25</v>
      </c>
      <c r="AD349" s="21" t="s">
        <v>25</v>
      </c>
      <c r="AE349" s="5" t="s">
        <v>25</v>
      </c>
      <c r="AF349" s="5" t="s">
        <v>25</v>
      </c>
      <c r="AG349" s="5" t="s">
        <v>25</v>
      </c>
      <c r="AH349" s="5" t="s">
        <v>25</v>
      </c>
      <c r="AI349" s="5" t="s">
        <v>25</v>
      </c>
      <c r="AJ349" s="5" t="s">
        <v>25</v>
      </c>
      <c r="AK349" s="5" t="s">
        <v>25</v>
      </c>
      <c r="AL349" s="5" t="s">
        <v>25</v>
      </c>
      <c r="AM349" s="5" t="s">
        <v>25</v>
      </c>
      <c r="AN349" s="5" t="s">
        <v>25</v>
      </c>
      <c r="AO349" s="5" t="s">
        <v>25</v>
      </c>
      <c r="AP349" s="5" t="s">
        <v>25</v>
      </c>
      <c r="AQ349" s="5" t="s">
        <v>25</v>
      </c>
      <c r="AR349" s="21" t="s">
        <v>25</v>
      </c>
      <c r="AS349" s="5" t="s">
        <v>25</v>
      </c>
      <c r="AT349" s="5" t="s">
        <v>25</v>
      </c>
      <c r="AU349" s="5" t="s">
        <v>25</v>
      </c>
      <c r="AV349" s="5" t="s">
        <v>25</v>
      </c>
      <c r="AW349" s="5" t="s">
        <v>25</v>
      </c>
      <c r="AX349" s="5" t="s">
        <v>25</v>
      </c>
      <c r="AY349" s="5" t="s">
        <v>25</v>
      </c>
      <c r="AZ349" s="5" t="s">
        <v>25</v>
      </c>
      <c r="BA349" s="5" t="s">
        <v>25</v>
      </c>
      <c r="BB349" s="5" t="s">
        <v>25</v>
      </c>
      <c r="BC349" s="5" t="s">
        <v>25</v>
      </c>
      <c r="BD349" s="5" t="s">
        <v>25</v>
      </c>
      <c r="BE349" s="5" t="s">
        <v>25</v>
      </c>
      <c r="BF349" s="21" t="s">
        <v>25</v>
      </c>
      <c r="BG349" s="5" t="s">
        <v>25</v>
      </c>
      <c r="BH349" s="5" t="s">
        <v>25</v>
      </c>
      <c r="BI349" s="5" t="s">
        <v>25</v>
      </c>
      <c r="BJ349" s="5" t="s">
        <v>25</v>
      </c>
      <c r="BK349" s="5" t="s">
        <v>25</v>
      </c>
      <c r="BL349" s="5" t="s">
        <v>25</v>
      </c>
      <c r="BM349" s="5" t="s">
        <v>25</v>
      </c>
      <c r="BN349" s="5" t="s">
        <v>25</v>
      </c>
      <c r="BO349" s="5" t="s">
        <v>25</v>
      </c>
      <c r="BP349" s="5" t="s">
        <v>25</v>
      </c>
      <c r="BQ349" s="5" t="s">
        <v>25</v>
      </c>
      <c r="BR349" s="5" t="s">
        <v>25</v>
      </c>
      <c r="BS349" s="5" t="s">
        <v>25</v>
      </c>
      <c r="BT349" s="21" t="s">
        <v>25</v>
      </c>
      <c r="BU349" s="5" t="s">
        <v>25</v>
      </c>
      <c r="BV349" s="5" t="s">
        <v>25</v>
      </c>
      <c r="BW349" s="5" t="s">
        <v>25</v>
      </c>
      <c r="BX349" s="5" t="s">
        <v>25</v>
      </c>
      <c r="BY349" s="5" t="s">
        <v>25</v>
      </c>
      <c r="BZ349" s="5" t="s">
        <v>25</v>
      </c>
      <c r="CA349" s="5" t="s">
        <v>25</v>
      </c>
      <c r="CB349" s="5" t="s">
        <v>25</v>
      </c>
      <c r="CC349" s="5" t="s">
        <v>25</v>
      </c>
      <c r="CD349" s="5" t="s">
        <v>25</v>
      </c>
      <c r="CE349" s="5" t="s">
        <v>25</v>
      </c>
      <c r="CF349" s="5" t="s">
        <v>25</v>
      </c>
      <c r="CG349" s="5" t="s">
        <v>25</v>
      </c>
      <c r="CH349" s="21" t="s">
        <v>25</v>
      </c>
    </row>
    <row r="350" spans="1:86" ht="12.25" customHeight="1">
      <c r="A350" s="6" t="s">
        <v>25</v>
      </c>
      <c r="B350" s="10" t="s">
        <v>49</v>
      </c>
      <c r="C350" s="118">
        <v>8926.9500000000007</v>
      </c>
      <c r="D350" s="118">
        <v>53799.9</v>
      </c>
      <c r="E350" s="118">
        <v>10652.11</v>
      </c>
      <c r="F350" s="118">
        <v>5087.99</v>
      </c>
      <c r="G350" s="118">
        <v>-16236.32</v>
      </c>
      <c r="H350" s="118">
        <v>15541.79</v>
      </c>
      <c r="I350" s="118">
        <v>-27811.03</v>
      </c>
      <c r="J350" s="118">
        <v>-20528.2</v>
      </c>
      <c r="K350" s="118">
        <v>19272</v>
      </c>
      <c r="L350" s="118">
        <v>-191901</v>
      </c>
      <c r="M350" s="118">
        <v>24775</v>
      </c>
      <c r="N350" s="118">
        <v>218725</v>
      </c>
      <c r="O350" s="118"/>
      <c r="P350" s="21"/>
      <c r="Q350" s="118">
        <v>20987.7</v>
      </c>
      <c r="R350" s="118">
        <v>0</v>
      </c>
      <c r="S350" s="118">
        <v>0</v>
      </c>
      <c r="T350" s="118">
        <v>0</v>
      </c>
      <c r="U350" s="118">
        <v>0</v>
      </c>
      <c r="V350" s="118">
        <v>0</v>
      </c>
      <c r="W350" s="118">
        <v>0</v>
      </c>
      <c r="X350" s="118">
        <v>0</v>
      </c>
      <c r="Y350" s="118">
        <v>0</v>
      </c>
      <c r="Z350" s="118">
        <v>0</v>
      </c>
      <c r="AA350" s="118">
        <v>0</v>
      </c>
      <c r="AB350" s="118">
        <v>0</v>
      </c>
      <c r="AC350" s="118"/>
      <c r="AD350" s="21"/>
      <c r="AE350" s="118">
        <v>0</v>
      </c>
      <c r="AF350" s="118">
        <v>0</v>
      </c>
      <c r="AG350" s="118">
        <v>0</v>
      </c>
      <c r="AH350" s="118">
        <v>0</v>
      </c>
      <c r="AI350" s="118">
        <v>0</v>
      </c>
      <c r="AJ350" s="118">
        <v>0</v>
      </c>
      <c r="AK350" s="118">
        <v>0</v>
      </c>
      <c r="AL350" s="118">
        <v>0</v>
      </c>
      <c r="AM350" s="118">
        <v>0</v>
      </c>
      <c r="AN350" s="118">
        <v>0</v>
      </c>
      <c r="AO350" s="118">
        <v>0</v>
      </c>
      <c r="AP350" s="118">
        <v>0</v>
      </c>
      <c r="AQ350" s="118"/>
      <c r="AR350" s="21"/>
      <c r="AS350" s="118">
        <v>0</v>
      </c>
      <c r="AT350" s="118">
        <v>0</v>
      </c>
      <c r="AU350" s="118">
        <v>0</v>
      </c>
      <c r="AV350" s="118">
        <v>0</v>
      </c>
      <c r="AW350" s="118">
        <v>0</v>
      </c>
      <c r="AX350" s="118">
        <v>0</v>
      </c>
      <c r="AY350" s="118">
        <v>0</v>
      </c>
      <c r="AZ350" s="118">
        <v>0</v>
      </c>
      <c r="BA350" s="118">
        <v>0</v>
      </c>
      <c r="BB350" s="118">
        <v>0</v>
      </c>
      <c r="BC350" s="118">
        <v>0</v>
      </c>
      <c r="BD350" s="118">
        <v>0</v>
      </c>
      <c r="BE350" s="118"/>
      <c r="BF350" s="21"/>
      <c r="BG350" s="118">
        <v>0</v>
      </c>
      <c r="BH350" s="118">
        <v>0</v>
      </c>
      <c r="BI350" s="118">
        <v>0</v>
      </c>
      <c r="BJ350" s="118">
        <v>0</v>
      </c>
      <c r="BK350" s="118">
        <v>0</v>
      </c>
      <c r="BL350" s="118">
        <v>0</v>
      </c>
      <c r="BM350" s="118">
        <v>0</v>
      </c>
      <c r="BN350" s="118">
        <v>0</v>
      </c>
      <c r="BO350" s="118">
        <v>0</v>
      </c>
      <c r="BP350" s="118">
        <v>0</v>
      </c>
      <c r="BQ350" s="118">
        <v>0</v>
      </c>
      <c r="BR350" s="118">
        <v>0</v>
      </c>
      <c r="BS350" s="118"/>
      <c r="BT350" s="21"/>
      <c r="BU350" s="118">
        <v>0</v>
      </c>
      <c r="BV350" s="118">
        <v>0</v>
      </c>
      <c r="BW350" s="118">
        <v>0</v>
      </c>
      <c r="BX350" s="118">
        <v>0</v>
      </c>
      <c r="BY350" s="118">
        <v>0</v>
      </c>
      <c r="BZ350" s="118">
        <v>0</v>
      </c>
      <c r="CA350" s="118">
        <v>0</v>
      </c>
      <c r="CB350" s="118">
        <v>0</v>
      </c>
      <c r="CC350" s="118">
        <v>0</v>
      </c>
      <c r="CD350" s="118">
        <v>0</v>
      </c>
      <c r="CE350" s="118">
        <v>0</v>
      </c>
      <c r="CF350" s="118">
        <v>0</v>
      </c>
      <c r="CG350" s="118"/>
      <c r="CH350" s="21"/>
    </row>
    <row r="351" spans="1:86" ht="12.25" customHeight="1">
      <c r="A351" s="6" t="s">
        <v>25</v>
      </c>
      <c r="B351" s="10" t="s">
        <v>48</v>
      </c>
      <c r="C351" s="118">
        <v>0</v>
      </c>
      <c r="D351" s="118">
        <v>0</v>
      </c>
      <c r="E351" s="118">
        <v>0</v>
      </c>
      <c r="F351" s="118">
        <v>0</v>
      </c>
      <c r="G351" s="118">
        <v>0</v>
      </c>
      <c r="H351" s="118">
        <v>0</v>
      </c>
      <c r="I351" s="118">
        <v>-2500</v>
      </c>
      <c r="J351" s="118">
        <v>0</v>
      </c>
      <c r="K351" s="118">
        <v>2500</v>
      </c>
      <c r="L351" s="118">
        <v>0</v>
      </c>
      <c r="M351" s="118">
        <v>0</v>
      </c>
      <c r="N351" s="118">
        <v>0</v>
      </c>
      <c r="O351" s="118"/>
      <c r="P351" s="21"/>
      <c r="Q351" s="118">
        <v>383197.61</v>
      </c>
      <c r="R351" s="118">
        <v>0</v>
      </c>
      <c r="S351" s="118">
        <v>0</v>
      </c>
      <c r="T351" s="118">
        <v>0</v>
      </c>
      <c r="U351" s="118">
        <v>0</v>
      </c>
      <c r="V351" s="118">
        <v>0</v>
      </c>
      <c r="W351" s="118">
        <v>0</v>
      </c>
      <c r="X351" s="118">
        <v>0</v>
      </c>
      <c r="Y351" s="118">
        <v>0</v>
      </c>
      <c r="Z351" s="118">
        <v>0</v>
      </c>
      <c r="AA351" s="118">
        <v>0</v>
      </c>
      <c r="AB351" s="118">
        <v>0</v>
      </c>
      <c r="AC351" s="118"/>
      <c r="AD351" s="21"/>
      <c r="AE351" s="118">
        <v>160587.20000000001</v>
      </c>
      <c r="AF351" s="118">
        <v>0</v>
      </c>
      <c r="AG351" s="118">
        <v>0</v>
      </c>
      <c r="AH351" s="118">
        <v>0</v>
      </c>
      <c r="AI351" s="118">
        <v>0</v>
      </c>
      <c r="AJ351" s="118">
        <v>0</v>
      </c>
      <c r="AK351" s="118">
        <v>0</v>
      </c>
      <c r="AL351" s="118">
        <v>0</v>
      </c>
      <c r="AM351" s="118">
        <v>0</v>
      </c>
      <c r="AN351" s="118">
        <v>0</v>
      </c>
      <c r="AO351" s="118">
        <v>0</v>
      </c>
      <c r="AP351" s="118">
        <v>0</v>
      </c>
      <c r="AQ351" s="118"/>
      <c r="AR351" s="21"/>
      <c r="AS351" s="118">
        <v>254878.05090333399</v>
      </c>
      <c r="AT351" s="118">
        <v>0</v>
      </c>
      <c r="AU351" s="118">
        <v>0</v>
      </c>
      <c r="AV351" s="118">
        <v>0</v>
      </c>
      <c r="AW351" s="118">
        <v>0</v>
      </c>
      <c r="AX351" s="118">
        <v>0</v>
      </c>
      <c r="AY351" s="118">
        <v>0</v>
      </c>
      <c r="AZ351" s="118">
        <v>0</v>
      </c>
      <c r="BA351" s="118">
        <v>0</v>
      </c>
      <c r="BB351" s="118">
        <v>0</v>
      </c>
      <c r="BC351" s="118">
        <v>0</v>
      </c>
      <c r="BD351" s="118">
        <v>0</v>
      </c>
      <c r="BE351" s="118"/>
      <c r="BF351" s="21"/>
      <c r="BG351" s="118">
        <v>343339.00635649997</v>
      </c>
      <c r="BH351" s="118">
        <v>0</v>
      </c>
      <c r="BI351" s="118">
        <v>0</v>
      </c>
      <c r="BJ351" s="118">
        <v>0</v>
      </c>
      <c r="BK351" s="118">
        <v>0</v>
      </c>
      <c r="BL351" s="118">
        <v>0</v>
      </c>
      <c r="BM351" s="118">
        <v>0</v>
      </c>
      <c r="BN351" s="118">
        <v>0</v>
      </c>
      <c r="BO351" s="118">
        <v>0</v>
      </c>
      <c r="BP351" s="118">
        <v>0</v>
      </c>
      <c r="BQ351" s="118">
        <v>0</v>
      </c>
      <c r="BR351" s="118">
        <v>0</v>
      </c>
      <c r="BS351" s="118"/>
      <c r="BT351" s="21"/>
      <c r="BU351" s="118">
        <v>460066.32193898602</v>
      </c>
      <c r="BV351" s="118">
        <v>0</v>
      </c>
      <c r="BW351" s="118">
        <v>0</v>
      </c>
      <c r="BX351" s="118">
        <v>0</v>
      </c>
      <c r="BY351" s="118">
        <v>0</v>
      </c>
      <c r="BZ351" s="118">
        <v>0</v>
      </c>
      <c r="CA351" s="118">
        <v>0</v>
      </c>
      <c r="CB351" s="118">
        <v>0</v>
      </c>
      <c r="CC351" s="118">
        <v>0</v>
      </c>
      <c r="CD351" s="118">
        <v>0</v>
      </c>
      <c r="CE351" s="118">
        <v>0</v>
      </c>
      <c r="CF351" s="118">
        <v>0</v>
      </c>
      <c r="CG351" s="118"/>
      <c r="CH351" s="21"/>
    </row>
    <row r="352" spans="1:86" ht="12.25" customHeight="1">
      <c r="A352" s="6"/>
      <c r="B352" s="10" t="s">
        <v>115</v>
      </c>
      <c r="C352" s="118">
        <v>-5000</v>
      </c>
      <c r="D352" s="118">
        <v>0</v>
      </c>
      <c r="E352" s="118">
        <v>0</v>
      </c>
      <c r="F352" s="118">
        <v>0</v>
      </c>
      <c r="G352" s="118">
        <v>0</v>
      </c>
      <c r="H352" s="118">
        <v>0</v>
      </c>
      <c r="I352" s="118">
        <v>0</v>
      </c>
      <c r="J352" s="118">
        <v>0</v>
      </c>
      <c r="K352" s="118">
        <v>0</v>
      </c>
      <c r="L352" s="118">
        <v>0</v>
      </c>
      <c r="M352" s="118">
        <v>0</v>
      </c>
      <c r="N352" s="118">
        <v>0</v>
      </c>
      <c r="O352" s="118"/>
      <c r="P352" s="21"/>
      <c r="Q352" s="118">
        <v>5000</v>
      </c>
      <c r="R352" s="118">
        <v>0</v>
      </c>
      <c r="S352" s="118">
        <v>0</v>
      </c>
      <c r="T352" s="118">
        <v>0</v>
      </c>
      <c r="U352" s="118">
        <v>0</v>
      </c>
      <c r="V352" s="118">
        <v>0</v>
      </c>
      <c r="W352" s="118">
        <v>0</v>
      </c>
      <c r="X352" s="118">
        <v>0</v>
      </c>
      <c r="Y352" s="118">
        <v>0</v>
      </c>
      <c r="Z352" s="118">
        <v>0</v>
      </c>
      <c r="AA352" s="118">
        <v>0</v>
      </c>
      <c r="AB352" s="118">
        <v>0</v>
      </c>
      <c r="AC352" s="118"/>
      <c r="AD352" s="21"/>
      <c r="AE352" s="118">
        <v>0</v>
      </c>
      <c r="AF352" s="118">
        <v>0</v>
      </c>
      <c r="AG352" s="118">
        <v>0</v>
      </c>
      <c r="AH352" s="118">
        <v>0</v>
      </c>
      <c r="AI352" s="118">
        <v>0</v>
      </c>
      <c r="AJ352" s="118">
        <v>0</v>
      </c>
      <c r="AK352" s="118">
        <v>0</v>
      </c>
      <c r="AL352" s="118">
        <v>0</v>
      </c>
      <c r="AM352" s="118">
        <v>0</v>
      </c>
      <c r="AN352" s="118">
        <v>0</v>
      </c>
      <c r="AO352" s="118">
        <v>0</v>
      </c>
      <c r="AP352" s="118">
        <v>0</v>
      </c>
      <c r="AQ352" s="118"/>
      <c r="AR352" s="21"/>
      <c r="AS352" s="118">
        <v>0</v>
      </c>
      <c r="AT352" s="118">
        <v>0</v>
      </c>
      <c r="AU352" s="118">
        <v>0</v>
      </c>
      <c r="AV352" s="118">
        <v>0</v>
      </c>
      <c r="AW352" s="118">
        <v>0</v>
      </c>
      <c r="AX352" s="118">
        <v>0</v>
      </c>
      <c r="AY352" s="118">
        <v>0</v>
      </c>
      <c r="AZ352" s="118">
        <v>0</v>
      </c>
      <c r="BA352" s="118">
        <v>0</v>
      </c>
      <c r="BB352" s="118">
        <v>0</v>
      </c>
      <c r="BC352" s="118">
        <v>0</v>
      </c>
      <c r="BD352" s="118">
        <v>0</v>
      </c>
      <c r="BE352" s="118"/>
      <c r="BF352" s="21"/>
      <c r="BG352" s="118">
        <v>0</v>
      </c>
      <c r="BH352" s="118">
        <v>0</v>
      </c>
      <c r="BI352" s="118">
        <v>0</v>
      </c>
      <c r="BJ352" s="118">
        <v>0</v>
      </c>
      <c r="BK352" s="118">
        <v>0</v>
      </c>
      <c r="BL352" s="118">
        <v>0</v>
      </c>
      <c r="BM352" s="118">
        <v>0</v>
      </c>
      <c r="BN352" s="118">
        <v>0</v>
      </c>
      <c r="BO352" s="118">
        <v>0</v>
      </c>
      <c r="BP352" s="118">
        <v>0</v>
      </c>
      <c r="BQ352" s="118">
        <v>0</v>
      </c>
      <c r="BR352" s="118">
        <v>0</v>
      </c>
      <c r="BS352" s="118"/>
      <c r="BT352" s="21"/>
      <c r="BU352" s="118">
        <v>0</v>
      </c>
      <c r="BV352" s="118">
        <v>0</v>
      </c>
      <c r="BW352" s="118">
        <v>0</v>
      </c>
      <c r="BX352" s="118">
        <v>0</v>
      </c>
      <c r="BY352" s="118">
        <v>0</v>
      </c>
      <c r="BZ352" s="118">
        <v>0</v>
      </c>
      <c r="CA352" s="118">
        <v>0</v>
      </c>
      <c r="CB352" s="118">
        <v>0</v>
      </c>
      <c r="CC352" s="118">
        <v>0</v>
      </c>
      <c r="CD352" s="118">
        <v>0</v>
      </c>
      <c r="CE352" s="118">
        <v>0</v>
      </c>
      <c r="CF352" s="118">
        <v>0</v>
      </c>
      <c r="CG352" s="118"/>
      <c r="CH352" s="21"/>
    </row>
    <row r="353" spans="1:86" ht="12.25" hidden="1" customHeight="1">
      <c r="A353" s="6" t="s">
        <v>25</v>
      </c>
      <c r="B353" s="10" t="s">
        <v>41</v>
      </c>
      <c r="C353" s="118">
        <v>0</v>
      </c>
      <c r="D353" s="118">
        <v>0</v>
      </c>
      <c r="E353" s="118">
        <v>0</v>
      </c>
      <c r="F353" s="118">
        <v>0</v>
      </c>
      <c r="G353" s="118">
        <v>0</v>
      </c>
      <c r="H353" s="118">
        <v>0</v>
      </c>
      <c r="I353" s="118">
        <v>0</v>
      </c>
      <c r="J353" s="118">
        <v>0</v>
      </c>
      <c r="K353" s="118">
        <v>0</v>
      </c>
      <c r="L353" s="118">
        <v>0</v>
      </c>
      <c r="M353" s="118">
        <v>0</v>
      </c>
      <c r="N353" s="118">
        <v>0</v>
      </c>
      <c r="O353" s="118"/>
      <c r="P353" s="21"/>
      <c r="Q353" s="118">
        <v>0</v>
      </c>
      <c r="R353" s="118">
        <v>0</v>
      </c>
      <c r="S353" s="118">
        <v>0</v>
      </c>
      <c r="T353" s="118">
        <v>0</v>
      </c>
      <c r="U353" s="118">
        <v>0</v>
      </c>
      <c r="V353" s="118">
        <v>0</v>
      </c>
      <c r="W353" s="118">
        <v>0</v>
      </c>
      <c r="X353" s="118">
        <v>0</v>
      </c>
      <c r="Y353" s="118">
        <v>0</v>
      </c>
      <c r="Z353" s="118">
        <v>0</v>
      </c>
      <c r="AA353" s="118">
        <v>0</v>
      </c>
      <c r="AB353" s="118">
        <v>0</v>
      </c>
      <c r="AC353" s="118"/>
      <c r="AD353" s="21"/>
      <c r="AE353" s="118">
        <v>0</v>
      </c>
      <c r="AF353" s="118">
        <v>0</v>
      </c>
      <c r="AG353" s="118">
        <v>0</v>
      </c>
      <c r="AH353" s="118">
        <v>0</v>
      </c>
      <c r="AI353" s="118">
        <v>0</v>
      </c>
      <c r="AJ353" s="118">
        <v>0</v>
      </c>
      <c r="AK353" s="118">
        <v>0</v>
      </c>
      <c r="AL353" s="118">
        <v>0</v>
      </c>
      <c r="AM353" s="118">
        <v>0</v>
      </c>
      <c r="AN353" s="118">
        <v>0</v>
      </c>
      <c r="AO353" s="118">
        <v>0</v>
      </c>
      <c r="AP353" s="118">
        <v>0</v>
      </c>
      <c r="AQ353" s="118"/>
      <c r="AR353" s="21"/>
      <c r="AS353" s="118">
        <v>0</v>
      </c>
      <c r="AT353" s="118">
        <v>0</v>
      </c>
      <c r="AU353" s="118">
        <v>0</v>
      </c>
      <c r="AV353" s="118">
        <v>0</v>
      </c>
      <c r="AW353" s="118">
        <v>0</v>
      </c>
      <c r="AX353" s="118">
        <v>0</v>
      </c>
      <c r="AY353" s="118">
        <v>0</v>
      </c>
      <c r="AZ353" s="118">
        <v>0</v>
      </c>
      <c r="BA353" s="118">
        <v>0</v>
      </c>
      <c r="BB353" s="118">
        <v>0</v>
      </c>
      <c r="BC353" s="118">
        <v>0</v>
      </c>
      <c r="BD353" s="118">
        <v>0</v>
      </c>
      <c r="BE353" s="118"/>
      <c r="BF353" s="21"/>
      <c r="BG353" s="118">
        <v>0</v>
      </c>
      <c r="BH353" s="118">
        <v>0</v>
      </c>
      <c r="BI353" s="118">
        <v>0</v>
      </c>
      <c r="BJ353" s="118">
        <v>0</v>
      </c>
      <c r="BK353" s="118">
        <v>0</v>
      </c>
      <c r="BL353" s="118">
        <v>0</v>
      </c>
      <c r="BM353" s="118">
        <v>0</v>
      </c>
      <c r="BN353" s="118">
        <v>0</v>
      </c>
      <c r="BO353" s="118">
        <v>0</v>
      </c>
      <c r="BP353" s="118">
        <v>0</v>
      </c>
      <c r="BQ353" s="118">
        <v>0</v>
      </c>
      <c r="BR353" s="118">
        <v>0</v>
      </c>
      <c r="BS353" s="118"/>
      <c r="BT353" s="21"/>
      <c r="BU353" s="118">
        <v>0</v>
      </c>
      <c r="BV353" s="118">
        <v>0</v>
      </c>
      <c r="BW353" s="118">
        <v>0</v>
      </c>
      <c r="BX353" s="118">
        <v>0</v>
      </c>
      <c r="BY353" s="118">
        <v>0</v>
      </c>
      <c r="BZ353" s="118">
        <v>0</v>
      </c>
      <c r="CA353" s="118">
        <v>0</v>
      </c>
      <c r="CB353" s="118">
        <v>0</v>
      </c>
      <c r="CC353" s="118">
        <v>0</v>
      </c>
      <c r="CD353" s="118">
        <v>0</v>
      </c>
      <c r="CE353" s="118">
        <v>0</v>
      </c>
      <c r="CF353" s="118">
        <v>0</v>
      </c>
      <c r="CG353" s="118"/>
      <c r="CH353" s="21"/>
    </row>
    <row r="354" spans="1:86" ht="12.25" hidden="1" customHeight="1">
      <c r="A354" s="6"/>
      <c r="B354" s="10" t="s">
        <v>42</v>
      </c>
      <c r="C354" s="118">
        <v>0</v>
      </c>
      <c r="D354" s="118">
        <v>0</v>
      </c>
      <c r="E354" s="118">
        <v>0</v>
      </c>
      <c r="F354" s="118">
        <v>0</v>
      </c>
      <c r="G354" s="118">
        <v>0</v>
      </c>
      <c r="H354" s="118">
        <v>0</v>
      </c>
      <c r="I354" s="118">
        <v>0</v>
      </c>
      <c r="J354" s="118">
        <v>0</v>
      </c>
      <c r="K354" s="118">
        <v>0</v>
      </c>
      <c r="L354" s="118">
        <v>0</v>
      </c>
      <c r="M354" s="118">
        <v>0</v>
      </c>
      <c r="N354" s="118">
        <v>0</v>
      </c>
      <c r="O354" s="118"/>
      <c r="P354" s="21"/>
      <c r="Q354" s="118">
        <v>0</v>
      </c>
      <c r="R354" s="118">
        <v>0</v>
      </c>
      <c r="S354" s="118">
        <v>0</v>
      </c>
      <c r="T354" s="118">
        <v>0</v>
      </c>
      <c r="U354" s="118">
        <v>0</v>
      </c>
      <c r="V354" s="118">
        <v>0</v>
      </c>
      <c r="W354" s="118">
        <v>0</v>
      </c>
      <c r="X354" s="118">
        <v>0</v>
      </c>
      <c r="Y354" s="118">
        <v>0</v>
      </c>
      <c r="Z354" s="118">
        <v>0</v>
      </c>
      <c r="AA354" s="118">
        <v>0</v>
      </c>
      <c r="AB354" s="118">
        <v>0</v>
      </c>
      <c r="AC354" s="118"/>
      <c r="AD354" s="21"/>
      <c r="AE354" s="118">
        <v>0</v>
      </c>
      <c r="AF354" s="118">
        <v>0</v>
      </c>
      <c r="AG354" s="118">
        <v>0</v>
      </c>
      <c r="AH354" s="118">
        <v>0</v>
      </c>
      <c r="AI354" s="118">
        <v>0</v>
      </c>
      <c r="AJ354" s="118">
        <v>0</v>
      </c>
      <c r="AK354" s="118">
        <v>0</v>
      </c>
      <c r="AL354" s="118">
        <v>0</v>
      </c>
      <c r="AM354" s="118">
        <v>0</v>
      </c>
      <c r="AN354" s="118">
        <v>0</v>
      </c>
      <c r="AO354" s="118">
        <v>0</v>
      </c>
      <c r="AP354" s="118">
        <v>0</v>
      </c>
      <c r="AQ354" s="118"/>
      <c r="AR354" s="21"/>
      <c r="AS354" s="118">
        <v>0</v>
      </c>
      <c r="AT354" s="118">
        <v>0</v>
      </c>
      <c r="AU354" s="118">
        <v>0</v>
      </c>
      <c r="AV354" s="118">
        <v>0</v>
      </c>
      <c r="AW354" s="118">
        <v>0</v>
      </c>
      <c r="AX354" s="118">
        <v>0</v>
      </c>
      <c r="AY354" s="118">
        <v>0</v>
      </c>
      <c r="AZ354" s="118">
        <v>0</v>
      </c>
      <c r="BA354" s="118">
        <v>0</v>
      </c>
      <c r="BB354" s="118">
        <v>0</v>
      </c>
      <c r="BC354" s="118">
        <v>0</v>
      </c>
      <c r="BD354" s="118">
        <v>0</v>
      </c>
      <c r="BE354" s="118"/>
      <c r="BF354" s="21"/>
      <c r="BG354" s="118">
        <v>0</v>
      </c>
      <c r="BH354" s="118">
        <v>0</v>
      </c>
      <c r="BI354" s="118">
        <v>0</v>
      </c>
      <c r="BJ354" s="118">
        <v>0</v>
      </c>
      <c r="BK354" s="118">
        <v>0</v>
      </c>
      <c r="BL354" s="118">
        <v>0</v>
      </c>
      <c r="BM354" s="118">
        <v>0</v>
      </c>
      <c r="BN354" s="118">
        <v>0</v>
      </c>
      <c r="BO354" s="118">
        <v>0</v>
      </c>
      <c r="BP354" s="118">
        <v>0</v>
      </c>
      <c r="BQ354" s="118">
        <v>0</v>
      </c>
      <c r="BR354" s="118">
        <v>0</v>
      </c>
      <c r="BS354" s="118"/>
      <c r="BT354" s="21"/>
      <c r="BU354" s="118">
        <v>0</v>
      </c>
      <c r="BV354" s="118">
        <v>0</v>
      </c>
      <c r="BW354" s="118">
        <v>0</v>
      </c>
      <c r="BX354" s="118">
        <v>0</v>
      </c>
      <c r="BY354" s="118">
        <v>0</v>
      </c>
      <c r="BZ354" s="118">
        <v>0</v>
      </c>
      <c r="CA354" s="118">
        <v>0</v>
      </c>
      <c r="CB354" s="118">
        <v>0</v>
      </c>
      <c r="CC354" s="118">
        <v>0</v>
      </c>
      <c r="CD354" s="118">
        <v>0</v>
      </c>
      <c r="CE354" s="118">
        <v>0</v>
      </c>
      <c r="CF354" s="118">
        <v>0</v>
      </c>
      <c r="CG354" s="118"/>
      <c r="CH354" s="21"/>
    </row>
    <row r="355" spans="1:86" ht="12.25" hidden="1" customHeight="1">
      <c r="A355" s="6" t="s">
        <v>25</v>
      </c>
      <c r="B355" s="10" t="s">
        <v>50</v>
      </c>
      <c r="C355" s="118">
        <v>0</v>
      </c>
      <c r="D355" s="118">
        <v>0</v>
      </c>
      <c r="E355" s="118">
        <v>0</v>
      </c>
      <c r="F355" s="118">
        <v>0</v>
      </c>
      <c r="G355" s="118">
        <v>0</v>
      </c>
      <c r="H355" s="118">
        <v>0</v>
      </c>
      <c r="I355" s="118">
        <v>0</v>
      </c>
      <c r="J355" s="118">
        <v>0</v>
      </c>
      <c r="K355" s="118">
        <v>0</v>
      </c>
      <c r="L355" s="118">
        <v>0</v>
      </c>
      <c r="M355" s="118">
        <v>0</v>
      </c>
      <c r="N355" s="118">
        <v>0</v>
      </c>
      <c r="O355" s="118"/>
      <c r="P355" s="21"/>
      <c r="Q355" s="118">
        <v>0</v>
      </c>
      <c r="R355" s="118">
        <v>0</v>
      </c>
      <c r="S355" s="118">
        <v>0</v>
      </c>
      <c r="T355" s="118">
        <v>0</v>
      </c>
      <c r="U355" s="118">
        <v>0</v>
      </c>
      <c r="V355" s="118">
        <v>0</v>
      </c>
      <c r="W355" s="118">
        <v>0</v>
      </c>
      <c r="X355" s="118">
        <v>0</v>
      </c>
      <c r="Y355" s="118">
        <v>0</v>
      </c>
      <c r="Z355" s="118">
        <v>0</v>
      </c>
      <c r="AA355" s="118">
        <v>0</v>
      </c>
      <c r="AB355" s="118">
        <v>0</v>
      </c>
      <c r="AC355" s="118"/>
      <c r="AD355" s="21"/>
      <c r="AE355" s="118">
        <v>0</v>
      </c>
      <c r="AF355" s="118">
        <v>0</v>
      </c>
      <c r="AG355" s="118">
        <v>0</v>
      </c>
      <c r="AH355" s="118">
        <v>0</v>
      </c>
      <c r="AI355" s="118">
        <v>0</v>
      </c>
      <c r="AJ355" s="118">
        <v>0</v>
      </c>
      <c r="AK355" s="118">
        <v>0</v>
      </c>
      <c r="AL355" s="118">
        <v>0</v>
      </c>
      <c r="AM355" s="118">
        <v>0</v>
      </c>
      <c r="AN355" s="118">
        <v>0</v>
      </c>
      <c r="AO355" s="118">
        <v>0</v>
      </c>
      <c r="AP355" s="118">
        <v>0</v>
      </c>
      <c r="AQ355" s="118"/>
      <c r="AR355" s="21"/>
      <c r="AS355" s="118">
        <v>0</v>
      </c>
      <c r="AT355" s="118">
        <v>0</v>
      </c>
      <c r="AU355" s="118">
        <v>0</v>
      </c>
      <c r="AV355" s="118">
        <v>0</v>
      </c>
      <c r="AW355" s="118">
        <v>0</v>
      </c>
      <c r="AX355" s="118">
        <v>0</v>
      </c>
      <c r="AY355" s="118">
        <v>0</v>
      </c>
      <c r="AZ355" s="118">
        <v>0</v>
      </c>
      <c r="BA355" s="118">
        <v>0</v>
      </c>
      <c r="BB355" s="118">
        <v>0</v>
      </c>
      <c r="BC355" s="118">
        <v>0</v>
      </c>
      <c r="BD355" s="118">
        <v>0</v>
      </c>
      <c r="BE355" s="118"/>
      <c r="BF355" s="21"/>
      <c r="BG355" s="118">
        <v>0</v>
      </c>
      <c r="BH355" s="118">
        <v>0</v>
      </c>
      <c r="BI355" s="118">
        <v>0</v>
      </c>
      <c r="BJ355" s="118">
        <v>0</v>
      </c>
      <c r="BK355" s="118">
        <v>0</v>
      </c>
      <c r="BL355" s="118">
        <v>0</v>
      </c>
      <c r="BM355" s="118">
        <v>0</v>
      </c>
      <c r="BN355" s="118">
        <v>0</v>
      </c>
      <c r="BO355" s="118">
        <v>0</v>
      </c>
      <c r="BP355" s="118">
        <v>0</v>
      </c>
      <c r="BQ355" s="118">
        <v>0</v>
      </c>
      <c r="BR355" s="118">
        <v>0</v>
      </c>
      <c r="BS355" s="118"/>
      <c r="BT355" s="21"/>
      <c r="BU355" s="118">
        <v>0</v>
      </c>
      <c r="BV355" s="118">
        <v>0</v>
      </c>
      <c r="BW355" s="118">
        <v>0</v>
      </c>
      <c r="BX355" s="118">
        <v>0</v>
      </c>
      <c r="BY355" s="118">
        <v>0</v>
      </c>
      <c r="BZ355" s="118">
        <v>0</v>
      </c>
      <c r="CA355" s="118">
        <v>0</v>
      </c>
      <c r="CB355" s="118">
        <v>0</v>
      </c>
      <c r="CC355" s="118">
        <v>0</v>
      </c>
      <c r="CD355" s="118">
        <v>0</v>
      </c>
      <c r="CE355" s="118">
        <v>0</v>
      </c>
      <c r="CF355" s="118">
        <v>0</v>
      </c>
      <c r="CG355" s="118"/>
      <c r="CH355" s="21"/>
    </row>
    <row r="356" spans="1:86" ht="12.25" customHeight="1">
      <c r="A356" s="6" t="s">
        <v>25</v>
      </c>
      <c r="B356" s="10" t="s">
        <v>52</v>
      </c>
      <c r="C356" s="118">
        <v>5520.83</v>
      </c>
      <c r="D356" s="118">
        <v>-5520.83</v>
      </c>
      <c r="E356" s="118">
        <v>6320.83</v>
      </c>
      <c r="F356" s="118">
        <v>-6320.83</v>
      </c>
      <c r="G356" s="118">
        <v>583.34</v>
      </c>
      <c r="H356" s="118">
        <v>-583.34</v>
      </c>
      <c r="I356" s="118">
        <v>0</v>
      </c>
      <c r="J356" s="118">
        <v>2325</v>
      </c>
      <c r="K356" s="118">
        <v>-2325</v>
      </c>
      <c r="L356" s="118">
        <v>0</v>
      </c>
      <c r="M356" s="118">
        <v>0</v>
      </c>
      <c r="N356" s="118">
        <v>0</v>
      </c>
      <c r="O356" s="118"/>
      <c r="P356" s="21"/>
      <c r="Q356" s="118">
        <v>0</v>
      </c>
      <c r="R356" s="118">
        <v>0</v>
      </c>
      <c r="S356" s="118">
        <v>0</v>
      </c>
      <c r="T356" s="118">
        <v>0</v>
      </c>
      <c r="U356" s="118">
        <v>0</v>
      </c>
      <c r="V356" s="118">
        <v>0</v>
      </c>
      <c r="W356" s="118">
        <v>0</v>
      </c>
      <c r="X356" s="118">
        <v>0</v>
      </c>
      <c r="Y356" s="118">
        <v>0</v>
      </c>
      <c r="Z356" s="118">
        <v>0</v>
      </c>
      <c r="AA356" s="118">
        <v>0</v>
      </c>
      <c r="AB356" s="118">
        <v>0</v>
      </c>
      <c r="AC356" s="118"/>
      <c r="AD356" s="21"/>
      <c r="AE356" s="118">
        <v>0</v>
      </c>
      <c r="AF356" s="118">
        <v>0</v>
      </c>
      <c r="AG356" s="118">
        <v>0</v>
      </c>
      <c r="AH356" s="118">
        <v>0</v>
      </c>
      <c r="AI356" s="118">
        <v>0</v>
      </c>
      <c r="AJ356" s="118">
        <v>0</v>
      </c>
      <c r="AK356" s="118">
        <v>0</v>
      </c>
      <c r="AL356" s="118">
        <v>0</v>
      </c>
      <c r="AM356" s="118">
        <v>0</v>
      </c>
      <c r="AN356" s="118">
        <v>0</v>
      </c>
      <c r="AO356" s="118">
        <v>0</v>
      </c>
      <c r="AP356" s="118">
        <v>0</v>
      </c>
      <c r="AQ356" s="118"/>
      <c r="AR356" s="21"/>
      <c r="AS356" s="118">
        <v>0</v>
      </c>
      <c r="AT356" s="118">
        <v>0</v>
      </c>
      <c r="AU356" s="118">
        <v>0</v>
      </c>
      <c r="AV356" s="118">
        <v>0</v>
      </c>
      <c r="AW356" s="118">
        <v>0</v>
      </c>
      <c r="AX356" s="118">
        <v>0</v>
      </c>
      <c r="AY356" s="118">
        <v>0</v>
      </c>
      <c r="AZ356" s="118">
        <v>0</v>
      </c>
      <c r="BA356" s="118">
        <v>0</v>
      </c>
      <c r="BB356" s="118">
        <v>0</v>
      </c>
      <c r="BC356" s="118">
        <v>0</v>
      </c>
      <c r="BD356" s="118">
        <v>0</v>
      </c>
      <c r="BE356" s="118"/>
      <c r="BF356" s="21"/>
      <c r="BG356" s="118">
        <v>0</v>
      </c>
      <c r="BH356" s="118">
        <v>0</v>
      </c>
      <c r="BI356" s="118">
        <v>0</v>
      </c>
      <c r="BJ356" s="118">
        <v>0</v>
      </c>
      <c r="BK356" s="118">
        <v>0</v>
      </c>
      <c r="BL356" s="118">
        <v>0</v>
      </c>
      <c r="BM356" s="118">
        <v>0</v>
      </c>
      <c r="BN356" s="118">
        <v>0</v>
      </c>
      <c r="BO356" s="118">
        <v>0</v>
      </c>
      <c r="BP356" s="118">
        <v>0</v>
      </c>
      <c r="BQ356" s="118">
        <v>0</v>
      </c>
      <c r="BR356" s="118">
        <v>0</v>
      </c>
      <c r="BS356" s="118"/>
      <c r="BT356" s="21"/>
      <c r="BU356" s="118">
        <v>0</v>
      </c>
      <c r="BV356" s="118">
        <v>0</v>
      </c>
      <c r="BW356" s="118">
        <v>0</v>
      </c>
      <c r="BX356" s="118">
        <v>0</v>
      </c>
      <c r="BY356" s="118">
        <v>0</v>
      </c>
      <c r="BZ356" s="118">
        <v>0</v>
      </c>
      <c r="CA356" s="118">
        <v>0</v>
      </c>
      <c r="CB356" s="118">
        <v>0</v>
      </c>
      <c r="CC356" s="118">
        <v>0</v>
      </c>
      <c r="CD356" s="118">
        <v>0</v>
      </c>
      <c r="CE356" s="118">
        <v>0</v>
      </c>
      <c r="CF356" s="118">
        <v>0</v>
      </c>
      <c r="CG356" s="118"/>
      <c r="CH356" s="21"/>
    </row>
    <row r="357" spans="1:86" ht="12.25" customHeight="1">
      <c r="A357" s="6" t="s">
        <v>25</v>
      </c>
      <c r="B357" s="10" t="s">
        <v>51</v>
      </c>
      <c r="C357" s="118">
        <v>0</v>
      </c>
      <c r="D357" s="118">
        <v>0</v>
      </c>
      <c r="E357" s="118">
        <v>0</v>
      </c>
      <c r="F357" s="118">
        <v>0</v>
      </c>
      <c r="G357" s="118">
        <v>0</v>
      </c>
      <c r="H357" s="118">
        <v>0</v>
      </c>
      <c r="I357" s="118">
        <v>0</v>
      </c>
      <c r="J357" s="118">
        <v>0</v>
      </c>
      <c r="K357" s="118">
        <v>0</v>
      </c>
      <c r="L357" s="118">
        <v>0</v>
      </c>
      <c r="M357" s="118">
        <v>0</v>
      </c>
      <c r="N357" s="118">
        <v>0</v>
      </c>
      <c r="O357" s="118"/>
      <c r="P357" s="21"/>
      <c r="Q357" s="118">
        <v>-162483.978958333</v>
      </c>
      <c r="R357" s="118">
        <v>-120000</v>
      </c>
      <c r="S357" s="118">
        <v>5000</v>
      </c>
      <c r="T357" s="118">
        <v>9000</v>
      </c>
      <c r="U357" s="118">
        <v>-10000</v>
      </c>
      <c r="V357" s="118">
        <v>-5000</v>
      </c>
      <c r="W357" s="118">
        <v>0</v>
      </c>
      <c r="X357" s="118">
        <v>0</v>
      </c>
      <c r="Y357" s="118">
        <v>-10000</v>
      </c>
      <c r="Z357" s="118">
        <v>-10000</v>
      </c>
      <c r="AA357" s="118">
        <v>-5050</v>
      </c>
      <c r="AB357" s="118">
        <v>0</v>
      </c>
      <c r="AC357" s="118"/>
      <c r="AD357" s="21"/>
      <c r="AE357" s="118">
        <v>-52491.788477211601</v>
      </c>
      <c r="AF357" s="118">
        <v>-30318.663477211601</v>
      </c>
      <c r="AG357" s="118">
        <v>0</v>
      </c>
      <c r="AH357" s="118">
        <v>0</v>
      </c>
      <c r="AI357" s="118">
        <v>0</v>
      </c>
      <c r="AJ357" s="118">
        <v>0</v>
      </c>
      <c r="AK357" s="118">
        <v>0</v>
      </c>
      <c r="AL357" s="118">
        <v>0</v>
      </c>
      <c r="AM357" s="118">
        <v>0</v>
      </c>
      <c r="AN357" s="118">
        <v>0</v>
      </c>
      <c r="AO357" s="118">
        <v>0</v>
      </c>
      <c r="AP357" s="118">
        <v>0</v>
      </c>
      <c r="AQ357" s="118"/>
      <c r="AR357" s="21"/>
      <c r="AS357" s="118">
        <v>-73010.107055293105</v>
      </c>
      <c r="AT357" s="118">
        <v>-28690.056818181802</v>
      </c>
      <c r="AU357" s="118">
        <v>0</v>
      </c>
      <c r="AV357" s="118">
        <v>0</v>
      </c>
      <c r="AW357" s="118">
        <v>0</v>
      </c>
      <c r="AX357" s="118">
        <v>0</v>
      </c>
      <c r="AY357" s="118">
        <v>0</v>
      </c>
      <c r="AZ357" s="118">
        <v>0</v>
      </c>
      <c r="BA357" s="118">
        <v>0</v>
      </c>
      <c r="BB357" s="118">
        <v>0</v>
      </c>
      <c r="BC357" s="118">
        <v>0</v>
      </c>
      <c r="BD357" s="118">
        <v>0</v>
      </c>
      <c r="BE357" s="118"/>
      <c r="BF357" s="21"/>
      <c r="BG357" s="118">
        <v>-103927.00727154</v>
      </c>
      <c r="BH357" s="118">
        <v>-30589.886363636298</v>
      </c>
      <c r="BI357" s="118">
        <v>0</v>
      </c>
      <c r="BJ357" s="118">
        <v>0</v>
      </c>
      <c r="BK357" s="118">
        <v>0</v>
      </c>
      <c r="BL357" s="118">
        <v>0</v>
      </c>
      <c r="BM357" s="118">
        <v>0</v>
      </c>
      <c r="BN357" s="118">
        <v>0</v>
      </c>
      <c r="BO357" s="118">
        <v>0</v>
      </c>
      <c r="BP357" s="118">
        <v>0</v>
      </c>
      <c r="BQ357" s="118">
        <v>0</v>
      </c>
      <c r="BR357" s="118">
        <v>0</v>
      </c>
      <c r="BS357" s="118"/>
      <c r="BT357" s="21"/>
      <c r="BU357" s="118">
        <v>-140438.219309142</v>
      </c>
      <c r="BV357" s="118">
        <v>-36820.342424242401</v>
      </c>
      <c r="BW357" s="118">
        <v>0</v>
      </c>
      <c r="BX357" s="118">
        <v>0</v>
      </c>
      <c r="BY357" s="118">
        <v>0</v>
      </c>
      <c r="BZ357" s="118">
        <v>0</v>
      </c>
      <c r="CA357" s="118">
        <v>0</v>
      </c>
      <c r="CB357" s="118">
        <v>0</v>
      </c>
      <c r="CC357" s="118">
        <v>0</v>
      </c>
      <c r="CD357" s="118">
        <v>0</v>
      </c>
      <c r="CE357" s="118">
        <v>0</v>
      </c>
      <c r="CF357" s="118">
        <v>0</v>
      </c>
      <c r="CG357" s="118"/>
      <c r="CH357" s="21"/>
    </row>
    <row r="358" spans="1:86" ht="12.25" customHeight="1">
      <c r="A358" s="6" t="s">
        <v>25</v>
      </c>
      <c r="B358" s="10" t="s">
        <v>116</v>
      </c>
      <c r="C358" s="118">
        <v>0</v>
      </c>
      <c r="D358" s="118">
        <v>0</v>
      </c>
      <c r="E358" s="118">
        <v>0</v>
      </c>
      <c r="F358" s="118">
        <v>0</v>
      </c>
      <c r="G358" s="118">
        <v>0</v>
      </c>
      <c r="H358" s="118">
        <v>0</v>
      </c>
      <c r="I358" s="118">
        <v>0</v>
      </c>
      <c r="J358" s="118">
        <v>0</v>
      </c>
      <c r="K358" s="118">
        <v>0</v>
      </c>
      <c r="L358" s="118">
        <v>218725</v>
      </c>
      <c r="M358" s="118">
        <v>0</v>
      </c>
      <c r="N358" s="118">
        <v>-218725</v>
      </c>
      <c r="O358" s="118"/>
      <c r="P358" s="21"/>
      <c r="Q358" s="118">
        <v>0</v>
      </c>
      <c r="R358" s="118">
        <v>0</v>
      </c>
      <c r="S358" s="118">
        <v>0</v>
      </c>
      <c r="T358" s="118">
        <v>0</v>
      </c>
      <c r="U358" s="118">
        <v>0</v>
      </c>
      <c r="V358" s="118">
        <v>0</v>
      </c>
      <c r="W358" s="118">
        <v>0</v>
      </c>
      <c r="X358" s="118">
        <v>0</v>
      </c>
      <c r="Y358" s="118">
        <v>0</v>
      </c>
      <c r="Z358" s="118">
        <v>0</v>
      </c>
      <c r="AA358" s="118">
        <v>0</v>
      </c>
      <c r="AB358" s="118">
        <v>0</v>
      </c>
      <c r="AC358" s="118"/>
      <c r="AD358" s="21"/>
      <c r="AE358" s="118">
        <v>0</v>
      </c>
      <c r="AF358" s="118">
        <v>0</v>
      </c>
      <c r="AG358" s="118">
        <v>0</v>
      </c>
      <c r="AH358" s="118">
        <v>0</v>
      </c>
      <c r="AI358" s="118">
        <v>0</v>
      </c>
      <c r="AJ358" s="118">
        <v>0</v>
      </c>
      <c r="AK358" s="118">
        <v>0</v>
      </c>
      <c r="AL358" s="118">
        <v>0</v>
      </c>
      <c r="AM358" s="118">
        <v>0</v>
      </c>
      <c r="AN358" s="118">
        <v>0</v>
      </c>
      <c r="AO358" s="118">
        <v>0</v>
      </c>
      <c r="AP358" s="118">
        <v>0</v>
      </c>
      <c r="AQ358" s="118"/>
      <c r="AR358" s="21"/>
      <c r="AS358" s="118">
        <v>0</v>
      </c>
      <c r="AT358" s="118">
        <v>0</v>
      </c>
      <c r="AU358" s="118">
        <v>0</v>
      </c>
      <c r="AV358" s="118">
        <v>0</v>
      </c>
      <c r="AW358" s="118">
        <v>0</v>
      </c>
      <c r="AX358" s="118">
        <v>0</v>
      </c>
      <c r="AY358" s="118">
        <v>0</v>
      </c>
      <c r="AZ358" s="118">
        <v>0</v>
      </c>
      <c r="BA358" s="118">
        <v>0</v>
      </c>
      <c r="BB358" s="118">
        <v>0</v>
      </c>
      <c r="BC358" s="118">
        <v>0</v>
      </c>
      <c r="BD358" s="118">
        <v>0</v>
      </c>
      <c r="BE358" s="118"/>
      <c r="BF358" s="21"/>
      <c r="BG358" s="118">
        <v>0</v>
      </c>
      <c r="BH358" s="118">
        <v>0</v>
      </c>
      <c r="BI358" s="118">
        <v>0</v>
      </c>
      <c r="BJ358" s="118">
        <v>0</v>
      </c>
      <c r="BK358" s="118">
        <v>0</v>
      </c>
      <c r="BL358" s="118">
        <v>0</v>
      </c>
      <c r="BM358" s="118">
        <v>0</v>
      </c>
      <c r="BN358" s="118">
        <v>0</v>
      </c>
      <c r="BO358" s="118">
        <v>0</v>
      </c>
      <c r="BP358" s="118">
        <v>0</v>
      </c>
      <c r="BQ358" s="118">
        <v>0</v>
      </c>
      <c r="BR358" s="118">
        <v>0</v>
      </c>
      <c r="BS358" s="118"/>
      <c r="BT358" s="21"/>
      <c r="BU358" s="118">
        <v>0</v>
      </c>
      <c r="BV358" s="118">
        <v>0</v>
      </c>
      <c r="BW358" s="118">
        <v>0</v>
      </c>
      <c r="BX358" s="118">
        <v>0</v>
      </c>
      <c r="BY358" s="118">
        <v>0</v>
      </c>
      <c r="BZ358" s="118">
        <v>0</v>
      </c>
      <c r="CA358" s="118">
        <v>0</v>
      </c>
      <c r="CB358" s="118">
        <v>0</v>
      </c>
      <c r="CC358" s="118">
        <v>0</v>
      </c>
      <c r="CD358" s="118">
        <v>0</v>
      </c>
      <c r="CE358" s="118">
        <v>0</v>
      </c>
      <c r="CF358" s="118">
        <v>0</v>
      </c>
      <c r="CG358" s="118"/>
      <c r="CH358" s="21"/>
    </row>
    <row r="359" spans="1:86" ht="12.25" hidden="1" customHeight="1">
      <c r="A359" s="6" t="s">
        <v>25</v>
      </c>
      <c r="B359" s="10" t="s">
        <v>117</v>
      </c>
      <c r="C359" s="118">
        <v>0</v>
      </c>
      <c r="D359" s="118">
        <v>0</v>
      </c>
      <c r="E359" s="118">
        <v>0</v>
      </c>
      <c r="F359" s="118">
        <v>0</v>
      </c>
      <c r="G359" s="118">
        <v>0</v>
      </c>
      <c r="H359" s="118">
        <v>0</v>
      </c>
      <c r="I359" s="118">
        <v>0</v>
      </c>
      <c r="J359" s="118">
        <v>0</v>
      </c>
      <c r="K359" s="118">
        <v>0</v>
      </c>
      <c r="L359" s="118">
        <v>0</v>
      </c>
      <c r="M359" s="118">
        <v>0</v>
      </c>
      <c r="N359" s="118">
        <v>0</v>
      </c>
      <c r="O359" s="118"/>
      <c r="P359" s="21"/>
      <c r="Q359" s="118">
        <v>0</v>
      </c>
      <c r="R359" s="118">
        <v>0</v>
      </c>
      <c r="S359" s="118">
        <v>0</v>
      </c>
      <c r="T359" s="118">
        <v>0</v>
      </c>
      <c r="U359" s="118">
        <v>0</v>
      </c>
      <c r="V359" s="118">
        <v>0</v>
      </c>
      <c r="W359" s="118">
        <v>0</v>
      </c>
      <c r="X359" s="118">
        <v>0</v>
      </c>
      <c r="Y359" s="118">
        <v>0</v>
      </c>
      <c r="Z359" s="118">
        <v>0</v>
      </c>
      <c r="AA359" s="118">
        <v>0</v>
      </c>
      <c r="AB359" s="118">
        <v>0</v>
      </c>
      <c r="AC359" s="118"/>
      <c r="AD359" s="21"/>
      <c r="AE359" s="303">
        <v>0</v>
      </c>
      <c r="AF359" s="303">
        <v>0</v>
      </c>
      <c r="AG359" s="303">
        <v>0</v>
      </c>
      <c r="AH359" s="303">
        <v>0</v>
      </c>
      <c r="AI359" s="303">
        <v>0</v>
      </c>
      <c r="AJ359" s="303">
        <v>0</v>
      </c>
      <c r="AK359" s="303">
        <v>0</v>
      </c>
      <c r="AL359" s="118">
        <v>0</v>
      </c>
      <c r="AM359" s="118">
        <v>0</v>
      </c>
      <c r="AN359" s="118">
        <v>0</v>
      </c>
      <c r="AO359" s="118">
        <v>0</v>
      </c>
      <c r="AP359" s="118">
        <v>0</v>
      </c>
      <c r="AQ359" s="118"/>
      <c r="AR359" s="21"/>
      <c r="AS359" s="303">
        <v>0</v>
      </c>
      <c r="AT359" s="303">
        <v>0</v>
      </c>
      <c r="AU359" s="303">
        <v>0</v>
      </c>
      <c r="AV359" s="303">
        <v>0</v>
      </c>
      <c r="AW359" s="303">
        <v>0</v>
      </c>
      <c r="AX359" s="303">
        <v>0</v>
      </c>
      <c r="AY359" s="303">
        <v>0</v>
      </c>
      <c r="AZ359" s="118">
        <v>0</v>
      </c>
      <c r="BA359" s="118">
        <v>0</v>
      </c>
      <c r="BB359" s="118">
        <v>0</v>
      </c>
      <c r="BC359" s="118">
        <v>0</v>
      </c>
      <c r="BD359" s="118">
        <v>0</v>
      </c>
      <c r="BE359" s="118"/>
      <c r="BF359" s="21"/>
      <c r="BG359" s="303">
        <v>0</v>
      </c>
      <c r="BH359" s="303">
        <v>0</v>
      </c>
      <c r="BI359" s="303">
        <v>0</v>
      </c>
      <c r="BJ359" s="303">
        <v>0</v>
      </c>
      <c r="BK359" s="303">
        <v>0</v>
      </c>
      <c r="BL359" s="303">
        <v>0</v>
      </c>
      <c r="BM359" s="303">
        <v>0</v>
      </c>
      <c r="BN359" s="118">
        <v>0</v>
      </c>
      <c r="BO359" s="118">
        <v>0</v>
      </c>
      <c r="BP359" s="118">
        <v>0</v>
      </c>
      <c r="BQ359" s="118">
        <v>0</v>
      </c>
      <c r="BR359" s="118">
        <v>0</v>
      </c>
      <c r="BS359" s="118"/>
      <c r="BT359" s="21"/>
      <c r="BU359" s="303">
        <v>0</v>
      </c>
      <c r="BV359" s="303">
        <v>0</v>
      </c>
      <c r="BW359" s="303">
        <v>0</v>
      </c>
      <c r="BX359" s="303">
        <v>0</v>
      </c>
      <c r="BY359" s="303">
        <v>0</v>
      </c>
      <c r="BZ359" s="303">
        <v>0</v>
      </c>
      <c r="CA359" s="303">
        <v>0</v>
      </c>
      <c r="CB359" s="118">
        <v>0</v>
      </c>
      <c r="CC359" s="118">
        <v>0</v>
      </c>
      <c r="CD359" s="118">
        <v>0</v>
      </c>
      <c r="CE359" s="118">
        <v>0</v>
      </c>
      <c r="CF359" s="118">
        <v>0</v>
      </c>
      <c r="CG359" s="118"/>
      <c r="CH359" s="21"/>
    </row>
    <row r="360" spans="1:86" ht="12.25" hidden="1" customHeight="1">
      <c r="A360" s="6" t="s">
        <v>25</v>
      </c>
      <c r="B360" s="10" t="s">
        <v>53</v>
      </c>
      <c r="C360" s="118">
        <v>0</v>
      </c>
      <c r="D360" s="118">
        <v>0</v>
      </c>
      <c r="E360" s="118">
        <v>0</v>
      </c>
      <c r="F360" s="118">
        <v>0</v>
      </c>
      <c r="G360" s="118">
        <v>0</v>
      </c>
      <c r="H360" s="118">
        <v>0</v>
      </c>
      <c r="I360" s="118">
        <v>0</v>
      </c>
      <c r="J360" s="118">
        <v>0</v>
      </c>
      <c r="K360" s="118">
        <v>0</v>
      </c>
      <c r="L360" s="118">
        <v>0</v>
      </c>
      <c r="M360" s="118">
        <v>0</v>
      </c>
      <c r="N360" s="118">
        <v>0</v>
      </c>
      <c r="O360" s="118"/>
      <c r="P360" s="21"/>
      <c r="Q360" s="118">
        <v>0</v>
      </c>
      <c r="R360" s="118">
        <v>0</v>
      </c>
      <c r="S360" s="118">
        <v>0</v>
      </c>
      <c r="T360" s="118">
        <v>0</v>
      </c>
      <c r="U360" s="118">
        <v>0</v>
      </c>
      <c r="V360" s="118">
        <v>0</v>
      </c>
      <c r="W360" s="118">
        <v>0</v>
      </c>
      <c r="X360" s="118">
        <v>0</v>
      </c>
      <c r="Y360" s="118">
        <v>0</v>
      </c>
      <c r="Z360" s="118">
        <v>0</v>
      </c>
      <c r="AA360" s="118">
        <v>0</v>
      </c>
      <c r="AB360" s="118">
        <v>0</v>
      </c>
      <c r="AC360" s="118"/>
      <c r="AD360" s="21"/>
      <c r="AE360" s="118">
        <v>0</v>
      </c>
      <c r="AF360" s="118">
        <v>0</v>
      </c>
      <c r="AG360" s="118">
        <v>0</v>
      </c>
      <c r="AH360" s="118">
        <v>0</v>
      </c>
      <c r="AI360" s="118">
        <v>0</v>
      </c>
      <c r="AJ360" s="118">
        <v>0</v>
      </c>
      <c r="AK360" s="118">
        <v>0</v>
      </c>
      <c r="AL360" s="118">
        <v>0</v>
      </c>
      <c r="AM360" s="118">
        <v>0</v>
      </c>
      <c r="AN360" s="118">
        <v>0</v>
      </c>
      <c r="AO360" s="118">
        <v>0</v>
      </c>
      <c r="AP360" s="118">
        <v>0</v>
      </c>
      <c r="AQ360" s="118"/>
      <c r="AR360" s="21"/>
      <c r="AS360" s="118">
        <v>0</v>
      </c>
      <c r="AT360" s="118">
        <v>0</v>
      </c>
      <c r="AU360" s="118">
        <v>0</v>
      </c>
      <c r="AV360" s="118">
        <v>0</v>
      </c>
      <c r="AW360" s="118">
        <v>0</v>
      </c>
      <c r="AX360" s="118">
        <v>0</v>
      </c>
      <c r="AY360" s="118">
        <v>0</v>
      </c>
      <c r="AZ360" s="118">
        <v>0</v>
      </c>
      <c r="BA360" s="118">
        <v>0</v>
      </c>
      <c r="BB360" s="118">
        <v>0</v>
      </c>
      <c r="BC360" s="118">
        <v>0</v>
      </c>
      <c r="BD360" s="118">
        <v>0</v>
      </c>
      <c r="BE360" s="118"/>
      <c r="BF360" s="21"/>
      <c r="BG360" s="118">
        <v>0</v>
      </c>
      <c r="BH360" s="118">
        <v>0</v>
      </c>
      <c r="BI360" s="118">
        <v>0</v>
      </c>
      <c r="BJ360" s="118">
        <v>0</v>
      </c>
      <c r="BK360" s="118">
        <v>0</v>
      </c>
      <c r="BL360" s="118">
        <v>0</v>
      </c>
      <c r="BM360" s="118">
        <v>0</v>
      </c>
      <c r="BN360" s="118">
        <v>0</v>
      </c>
      <c r="BO360" s="118">
        <v>0</v>
      </c>
      <c r="BP360" s="118">
        <v>0</v>
      </c>
      <c r="BQ360" s="118">
        <v>0</v>
      </c>
      <c r="BR360" s="118">
        <v>0</v>
      </c>
      <c r="BS360" s="118"/>
      <c r="BT360" s="21"/>
      <c r="BU360" s="118">
        <v>0</v>
      </c>
      <c r="BV360" s="118">
        <v>0</v>
      </c>
      <c r="BW360" s="118">
        <v>0</v>
      </c>
      <c r="BX360" s="118">
        <v>0</v>
      </c>
      <c r="BY360" s="118">
        <v>0</v>
      </c>
      <c r="BZ360" s="118">
        <v>0</v>
      </c>
      <c r="CA360" s="118">
        <v>0</v>
      </c>
      <c r="CB360" s="118">
        <v>0</v>
      </c>
      <c r="CC360" s="118">
        <v>0</v>
      </c>
      <c r="CD360" s="118">
        <v>0</v>
      </c>
      <c r="CE360" s="118">
        <v>0</v>
      </c>
      <c r="CF360" s="118">
        <v>0</v>
      </c>
      <c r="CG360" s="118"/>
      <c r="CH360" s="21"/>
    </row>
    <row r="361" spans="1:86" ht="12.25" hidden="1" customHeight="1">
      <c r="A361" s="6" t="s">
        <v>25</v>
      </c>
      <c r="B361" s="10" t="s">
        <v>54</v>
      </c>
      <c r="C361" s="118">
        <v>0</v>
      </c>
      <c r="D361" s="118">
        <v>0</v>
      </c>
      <c r="E361" s="118">
        <v>0</v>
      </c>
      <c r="F361" s="118">
        <v>0</v>
      </c>
      <c r="G361" s="118">
        <v>0</v>
      </c>
      <c r="H361" s="118">
        <v>0</v>
      </c>
      <c r="I361" s="118">
        <v>0</v>
      </c>
      <c r="J361" s="118">
        <v>0</v>
      </c>
      <c r="K361" s="118">
        <v>0</v>
      </c>
      <c r="L361" s="118">
        <v>0</v>
      </c>
      <c r="M361" s="118">
        <v>0</v>
      </c>
      <c r="N361" s="118">
        <v>0</v>
      </c>
      <c r="O361" s="118"/>
      <c r="P361" s="21"/>
      <c r="Q361" s="118">
        <v>0</v>
      </c>
      <c r="R361" s="118">
        <v>0</v>
      </c>
      <c r="S361" s="118">
        <v>0</v>
      </c>
      <c r="T361" s="118">
        <v>0</v>
      </c>
      <c r="U361" s="118">
        <v>0</v>
      </c>
      <c r="V361" s="118">
        <v>0</v>
      </c>
      <c r="W361" s="118">
        <v>0</v>
      </c>
      <c r="X361" s="118">
        <v>0</v>
      </c>
      <c r="Y361" s="118">
        <v>0</v>
      </c>
      <c r="Z361" s="118">
        <v>0</v>
      </c>
      <c r="AA361" s="118">
        <v>0</v>
      </c>
      <c r="AB361" s="118">
        <v>0</v>
      </c>
      <c r="AC361" s="118"/>
      <c r="AD361" s="21"/>
      <c r="AE361" s="118">
        <v>0</v>
      </c>
      <c r="AF361" s="118">
        <v>0</v>
      </c>
      <c r="AG361" s="118">
        <v>0</v>
      </c>
      <c r="AH361" s="118">
        <v>0</v>
      </c>
      <c r="AI361" s="118">
        <v>0</v>
      </c>
      <c r="AJ361" s="118">
        <v>0</v>
      </c>
      <c r="AK361" s="118">
        <v>0</v>
      </c>
      <c r="AL361" s="118">
        <v>0</v>
      </c>
      <c r="AM361" s="118">
        <v>0</v>
      </c>
      <c r="AN361" s="118">
        <v>0</v>
      </c>
      <c r="AO361" s="118">
        <v>0</v>
      </c>
      <c r="AP361" s="118">
        <v>0</v>
      </c>
      <c r="AQ361" s="118"/>
      <c r="AR361" s="21"/>
      <c r="AS361" s="118">
        <v>0</v>
      </c>
      <c r="AT361" s="118">
        <v>0</v>
      </c>
      <c r="AU361" s="118">
        <v>0</v>
      </c>
      <c r="AV361" s="118">
        <v>0</v>
      </c>
      <c r="AW361" s="118">
        <v>0</v>
      </c>
      <c r="AX361" s="118">
        <v>0</v>
      </c>
      <c r="AY361" s="118">
        <v>0</v>
      </c>
      <c r="AZ361" s="118">
        <v>0</v>
      </c>
      <c r="BA361" s="118">
        <v>0</v>
      </c>
      <c r="BB361" s="118">
        <v>0</v>
      </c>
      <c r="BC361" s="118">
        <v>0</v>
      </c>
      <c r="BD361" s="118">
        <v>0</v>
      </c>
      <c r="BE361" s="118"/>
      <c r="BF361" s="21"/>
      <c r="BG361" s="118">
        <v>0</v>
      </c>
      <c r="BH361" s="118">
        <v>0</v>
      </c>
      <c r="BI361" s="118">
        <v>0</v>
      </c>
      <c r="BJ361" s="118">
        <v>0</v>
      </c>
      <c r="BK361" s="118">
        <v>0</v>
      </c>
      <c r="BL361" s="118">
        <v>0</v>
      </c>
      <c r="BM361" s="118">
        <v>0</v>
      </c>
      <c r="BN361" s="118">
        <v>0</v>
      </c>
      <c r="BO361" s="118">
        <v>0</v>
      </c>
      <c r="BP361" s="118">
        <v>0</v>
      </c>
      <c r="BQ361" s="118">
        <v>0</v>
      </c>
      <c r="BR361" s="118">
        <v>0</v>
      </c>
      <c r="BS361" s="118"/>
      <c r="BT361" s="21"/>
      <c r="BU361" s="118">
        <v>0</v>
      </c>
      <c r="BV361" s="118">
        <v>0</v>
      </c>
      <c r="BW361" s="118">
        <v>0</v>
      </c>
      <c r="BX361" s="118">
        <v>0</v>
      </c>
      <c r="BY361" s="118">
        <v>0</v>
      </c>
      <c r="BZ361" s="118">
        <v>0</v>
      </c>
      <c r="CA361" s="118">
        <v>0</v>
      </c>
      <c r="CB361" s="118">
        <v>0</v>
      </c>
      <c r="CC361" s="118">
        <v>0</v>
      </c>
      <c r="CD361" s="118">
        <v>0</v>
      </c>
      <c r="CE361" s="118">
        <v>0</v>
      </c>
      <c r="CF361" s="118">
        <v>0</v>
      </c>
      <c r="CG361" s="118"/>
      <c r="CH361" s="21"/>
    </row>
    <row r="362" spans="1:86" ht="12.25" hidden="1" customHeight="1">
      <c r="A362" s="6" t="s">
        <v>25</v>
      </c>
      <c r="B362" s="10" t="s">
        <v>138</v>
      </c>
      <c r="C362" s="118">
        <v>0</v>
      </c>
      <c r="D362" s="118">
        <v>0</v>
      </c>
      <c r="E362" s="118">
        <v>0</v>
      </c>
      <c r="F362" s="118">
        <v>0</v>
      </c>
      <c r="G362" s="118">
        <v>0</v>
      </c>
      <c r="H362" s="118">
        <v>0</v>
      </c>
      <c r="I362" s="118">
        <v>0</v>
      </c>
      <c r="J362" s="118">
        <v>0</v>
      </c>
      <c r="K362" s="118">
        <v>0</v>
      </c>
      <c r="L362" s="118">
        <v>0</v>
      </c>
      <c r="M362" s="118">
        <v>0</v>
      </c>
      <c r="N362" s="118">
        <v>0</v>
      </c>
      <c r="O362" s="118"/>
      <c r="P362" s="21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21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21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  <c r="BE362" s="118"/>
      <c r="BF362" s="21"/>
      <c r="BG362" s="118"/>
      <c r="BH362" s="118"/>
      <c r="BI362" s="118"/>
      <c r="BJ362" s="118"/>
      <c r="BK362" s="118"/>
      <c r="BL362" s="118"/>
      <c r="BM362" s="118"/>
      <c r="BN362" s="118"/>
      <c r="BO362" s="118"/>
      <c r="BP362" s="118"/>
      <c r="BQ362" s="118"/>
      <c r="BR362" s="118"/>
      <c r="BS362" s="118"/>
      <c r="BT362" s="21"/>
      <c r="BU362" s="118"/>
      <c r="BV362" s="118"/>
      <c r="BW362" s="118"/>
      <c r="BX362" s="118"/>
      <c r="BY362" s="118"/>
      <c r="BZ362" s="118"/>
      <c r="CA362" s="118"/>
      <c r="CB362" s="118"/>
      <c r="CC362" s="118"/>
      <c r="CD362" s="118"/>
      <c r="CE362" s="118"/>
      <c r="CF362" s="118"/>
      <c r="CG362" s="118"/>
      <c r="CH362" s="21"/>
    </row>
    <row r="363" spans="1:86" ht="12.25" customHeight="1">
      <c r="A363" s="6" t="s">
        <v>25</v>
      </c>
      <c r="B363" s="1" t="s">
        <v>25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21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21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21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21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21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21"/>
    </row>
    <row r="364" spans="1:86" ht="12.25" customHeight="1" thickBot="1">
      <c r="A364" s="310" t="s">
        <v>55</v>
      </c>
      <c r="B364" s="311"/>
      <c r="C364" s="312">
        <f t="shared" ref="C364:N364" si="302">SUM(C348:C363)+C10</f>
        <v>27137.010000000009</v>
      </c>
      <c r="D364" s="312">
        <f t="shared" si="302"/>
        <v>70842.760000000009</v>
      </c>
      <c r="E364" s="312">
        <f t="shared" si="302"/>
        <v>82756.37000000001</v>
      </c>
      <c r="F364" s="312">
        <f t="shared" si="302"/>
        <v>86445.510000000009</v>
      </c>
      <c r="G364" s="312">
        <f t="shared" si="302"/>
        <v>69524.13</v>
      </c>
      <c r="H364" s="312">
        <f t="shared" si="302"/>
        <v>91731.74</v>
      </c>
      <c r="I364" s="312">
        <f t="shared" si="302"/>
        <v>63585.69</v>
      </c>
      <c r="J364" s="312">
        <f t="shared" si="302"/>
        <v>40559.39</v>
      </c>
      <c r="K364" s="312">
        <f t="shared" si="302"/>
        <v>19899.326793010798</v>
      </c>
      <c r="L364" s="312">
        <f t="shared" si="302"/>
        <v>55094.20227688177</v>
      </c>
      <c r="M364" s="312">
        <f t="shared" si="302"/>
        <v>44451.286010752738</v>
      </c>
      <c r="N364" s="312">
        <f t="shared" si="302"/>
        <v>9022.3697446237056</v>
      </c>
      <c r="O364" s="312" t="s">
        <v>25</v>
      </c>
      <c r="P364" s="313" t="s">
        <v>25</v>
      </c>
      <c r="Q364" s="312">
        <f t="shared" ref="Q364:AB364" si="303">SUM(Q348:Q363)+Q10</f>
        <v>164953.40094758099</v>
      </c>
      <c r="R364" s="312">
        <f t="shared" si="303"/>
        <v>25947.025840054092</v>
      </c>
      <c r="S364" s="312">
        <f t="shared" si="303"/>
        <v>50493.760505254497</v>
      </c>
      <c r="T364" s="312">
        <f t="shared" si="303"/>
        <v>9171.6751704548951</v>
      </c>
      <c r="U364" s="312">
        <f t="shared" si="303"/>
        <v>57393.921152859606</v>
      </c>
      <c r="V364" s="312">
        <f t="shared" si="303"/>
        <v>17428.667135264317</v>
      </c>
      <c r="W364" s="312">
        <f t="shared" si="303"/>
        <v>19506.913117669057</v>
      </c>
      <c r="X364" s="312">
        <f t="shared" si="303"/>
        <v>47505.159100073797</v>
      </c>
      <c r="Y364" s="312">
        <f t="shared" si="303"/>
        <v>47663.405082478537</v>
      </c>
      <c r="Z364" s="312">
        <f t="shared" si="303"/>
        <v>50165.401064883277</v>
      </c>
      <c r="AA364" s="312">
        <f t="shared" si="303"/>
        <v>73337.397047288017</v>
      </c>
      <c r="AB364" s="312">
        <f t="shared" si="303"/>
        <v>65371.893029692757</v>
      </c>
      <c r="AC364" s="312" t="s">
        <v>25</v>
      </c>
      <c r="AD364" s="313" t="s">
        <v>25</v>
      </c>
      <c r="AE364" s="312">
        <f t="shared" ref="AE364:AP364" si="304">SUM(AE348:AE363)+AE10</f>
        <v>43353.816668037289</v>
      </c>
      <c r="AF364" s="312">
        <f t="shared" si="304"/>
        <v>49953.624305937643</v>
      </c>
      <c r="AG364" s="312">
        <f t="shared" si="304"/>
        <v>59957.315118019353</v>
      </c>
      <c r="AH364" s="312">
        <f t="shared" si="304"/>
        <v>58711.005930101062</v>
      </c>
      <c r="AI364" s="312">
        <f t="shared" si="304"/>
        <v>81318.446742182772</v>
      </c>
      <c r="AJ364" s="312">
        <f t="shared" si="304"/>
        <v>79959.85034609327</v>
      </c>
      <c r="AK364" s="312">
        <f t="shared" si="304"/>
        <v>128918.95782484161</v>
      </c>
      <c r="AL364" s="312">
        <f t="shared" si="304"/>
        <v>167878.06530358994</v>
      </c>
      <c r="AM364" s="312">
        <f t="shared" si="304"/>
        <v>216837.17278233828</v>
      </c>
      <c r="AN364" s="312">
        <f t="shared" si="304"/>
        <v>268374.40526108665</v>
      </c>
      <c r="AO364" s="312">
        <f t="shared" si="304"/>
        <v>319911.63773983496</v>
      </c>
      <c r="AP364" s="312">
        <f t="shared" si="304"/>
        <v>347482.83301041205</v>
      </c>
      <c r="AQ364" s="312" t="s">
        <v>25</v>
      </c>
      <c r="AR364" s="313" t="s">
        <v>25</v>
      </c>
      <c r="AS364" s="312">
        <f t="shared" ref="AS364:BD364" si="305">SUM(AS348:AS363)+AS10</f>
        <v>325850.44595131616</v>
      </c>
      <c r="AT364" s="312">
        <f t="shared" si="305"/>
        <v>307726.83950793074</v>
      </c>
      <c r="AU364" s="312">
        <f t="shared" si="305"/>
        <v>285525.10048878775</v>
      </c>
      <c r="AV364" s="312">
        <f t="shared" si="305"/>
        <v>256423.36146964476</v>
      </c>
      <c r="AW364" s="312">
        <f t="shared" si="305"/>
        <v>255446.62245050177</v>
      </c>
      <c r="AX364" s="312">
        <f t="shared" si="305"/>
        <v>227011.38844126748</v>
      </c>
      <c r="AY364" s="312">
        <f t="shared" si="305"/>
        <v>260339.81608879112</v>
      </c>
      <c r="AZ364" s="312">
        <f t="shared" si="305"/>
        <v>280668.24373631476</v>
      </c>
      <c r="BA364" s="312">
        <f t="shared" si="305"/>
        <v>313996.6713838384</v>
      </c>
      <c r="BB364" s="312">
        <f t="shared" si="305"/>
        <v>350161.03653136204</v>
      </c>
      <c r="BC364" s="312">
        <f t="shared" si="305"/>
        <v>386325.40167888568</v>
      </c>
      <c r="BD364" s="312">
        <f t="shared" si="305"/>
        <v>395031.27183631802</v>
      </c>
      <c r="BE364" s="312" t="s">
        <v>25</v>
      </c>
      <c r="BF364" s="313" t="s">
        <v>25</v>
      </c>
      <c r="BG364" s="312">
        <f t="shared" ref="BG364:BR364" si="306">SUM(BG348:BG363)+BG10</f>
        <v>375122.93827738892</v>
      </c>
      <c r="BH364" s="312">
        <f t="shared" si="306"/>
        <v>369382.04974055465</v>
      </c>
      <c r="BI364" s="312">
        <f t="shared" si="306"/>
        <v>353921.46271887183</v>
      </c>
      <c r="BJ364" s="312">
        <f t="shared" si="306"/>
        <v>329460.87569718901</v>
      </c>
      <c r="BK364" s="312">
        <f t="shared" si="306"/>
        <v>339459.03867550619</v>
      </c>
      <c r="BL364" s="312">
        <f t="shared" si="306"/>
        <v>318534.3729273713</v>
      </c>
      <c r="BM364" s="312">
        <f t="shared" si="306"/>
        <v>373359.20257235516</v>
      </c>
      <c r="BN364" s="312">
        <f t="shared" si="306"/>
        <v>411184.03221733903</v>
      </c>
      <c r="BO364" s="312">
        <f t="shared" si="306"/>
        <v>466008.8618623229</v>
      </c>
      <c r="BP364" s="312">
        <f t="shared" si="306"/>
        <v>523953.22275730676</v>
      </c>
      <c r="BQ364" s="312">
        <f t="shared" si="306"/>
        <v>581897.58365229063</v>
      </c>
      <c r="BR364" s="312">
        <f t="shared" si="306"/>
        <v>608919.11582082242</v>
      </c>
      <c r="BS364" s="312" t="s">
        <v>25</v>
      </c>
      <c r="BT364" s="313" t="s">
        <v>25</v>
      </c>
      <c r="BU364" s="312">
        <f t="shared" ref="BU364:CF364" si="307">SUM(BU348:BU363)+BU10</f>
        <v>628410.43028984836</v>
      </c>
      <c r="BV364" s="312">
        <f t="shared" si="307"/>
        <v>639196.19213999936</v>
      </c>
      <c r="BW364" s="312">
        <f t="shared" si="307"/>
        <v>640683.26147499867</v>
      </c>
      <c r="BX364" s="312">
        <f t="shared" si="307"/>
        <v>631670.33080999809</v>
      </c>
      <c r="BY364" s="312">
        <f t="shared" si="307"/>
        <v>664607.40014499752</v>
      </c>
      <c r="BZ364" s="312">
        <f t="shared" si="307"/>
        <v>665672.586000385</v>
      </c>
      <c r="CA364" s="312">
        <f t="shared" si="307"/>
        <v>751217.15533538442</v>
      </c>
      <c r="CB364" s="312">
        <f t="shared" si="307"/>
        <v>816761.72467038385</v>
      </c>
      <c r="CC364" s="312">
        <f t="shared" si="307"/>
        <v>902306.29400538327</v>
      </c>
      <c r="CD364" s="312">
        <f t="shared" si="307"/>
        <v>991282.3477153827</v>
      </c>
      <c r="CE364" s="312">
        <f t="shared" si="307"/>
        <v>1080258.4014253821</v>
      </c>
      <c r="CF364" s="312">
        <f t="shared" si="307"/>
        <v>1137362.5716557696</v>
      </c>
      <c r="CG364" s="312" t="s">
        <v>25</v>
      </c>
      <c r="CH364" s="313" t="s">
        <v>25</v>
      </c>
    </row>
    <row r="365" spans="1:86" ht="12" thickTop="1">
      <c r="A365" s="1" t="s">
        <v>67</v>
      </c>
      <c r="C365" s="142">
        <v>10.97531684987608</v>
      </c>
      <c r="D365" s="142">
        <v>28.65170987959716</v>
      </c>
      <c r="E365" s="142">
        <v>33.470061075099252</v>
      </c>
      <c r="F365" s="142">
        <v>34.962100190814347</v>
      </c>
      <c r="G365" s="142">
        <v>28.118401970665705</v>
      </c>
      <c r="H365" s="142">
        <v>37.100067829523269</v>
      </c>
      <c r="I365" s="142">
        <v>25.716653930112297</v>
      </c>
      <c r="J365" s="142">
        <v>16.403876347751474</v>
      </c>
      <c r="K365" s="142">
        <v>8.0481017124776031</v>
      </c>
      <c r="L365" s="142">
        <v>22.282348961066138</v>
      </c>
      <c r="M365" s="142">
        <v>17.977918287699168</v>
      </c>
      <c r="N365" s="142">
        <v>3.6490153736163515</v>
      </c>
      <c r="O365" s="142"/>
      <c r="P365" s="142"/>
      <c r="Q365" s="142">
        <v>33.952645121278202</v>
      </c>
      <c r="R365" s="142">
        <v>5.3407214112544876</v>
      </c>
      <c r="S365" s="142">
        <v>10.393218457002421</v>
      </c>
      <c r="T365" s="142">
        <v>1.8878218359926486</v>
      </c>
      <c r="U365" s="142">
        <v>11.813490512032038</v>
      </c>
      <c r="V365" s="142">
        <v>3.587372838517954</v>
      </c>
      <c r="W365" s="142">
        <v>4.0151418199997817</v>
      </c>
      <c r="X365" s="142">
        <v>9.7780694371207435</v>
      </c>
      <c r="Y365" s="142">
        <v>9.8106414826293022</v>
      </c>
      <c r="Z365" s="142">
        <v>10.325631662870855</v>
      </c>
      <c r="AA365" s="142">
        <v>15.095163856949636</v>
      </c>
      <c r="AB365" s="142">
        <v>13.45561032505567</v>
      </c>
      <c r="AC365" s="142"/>
      <c r="AD365" s="142"/>
      <c r="AE365" s="142">
        <v>6.0614164451691579</v>
      </c>
      <c r="AF365" s="142">
        <v>6.9841537178212194</v>
      </c>
      <c r="AG365" s="142">
        <v>8.3827972666703836</v>
      </c>
      <c r="AH365" s="142">
        <v>8.208547348485375</v>
      </c>
      <c r="AI365" s="142">
        <v>11.369355878235154</v>
      </c>
      <c r="AJ365" s="142">
        <v>11.179406776391124</v>
      </c>
      <c r="AK365" s="142">
        <v>18.024514359070867</v>
      </c>
      <c r="AL365" s="142">
        <v>23.471494415498015</v>
      </c>
      <c r="AM365" s="142">
        <v>30.316601998177756</v>
      </c>
      <c r="AN365" s="142">
        <v>37.522164333719502</v>
      </c>
      <c r="AO365" s="142">
        <v>44.727726669261237</v>
      </c>
      <c r="AP365" s="142">
        <v>48.582531373209164</v>
      </c>
      <c r="AQ365" s="142"/>
      <c r="AR365" s="142"/>
      <c r="AS365" s="142">
        <v>30.49894662861675</v>
      </c>
      <c r="AT365" s="142">
        <v>28.802613502476266</v>
      </c>
      <c r="AU365" s="142">
        <v>26.724575366206576</v>
      </c>
      <c r="AV365" s="142">
        <v>24.000711102177355</v>
      </c>
      <c r="AW365" s="142">
        <v>23.909290293689711</v>
      </c>
      <c r="AX365" s="142">
        <v>21.247809558599858</v>
      </c>
      <c r="AY365" s="142">
        <v>24.367283380616374</v>
      </c>
      <c r="AZ365" s="142">
        <v>26.269983338738115</v>
      </c>
      <c r="BA365" s="142">
        <v>29.389457160754631</v>
      </c>
      <c r="BB365" s="142">
        <v>32.774369031204927</v>
      </c>
      <c r="BC365" s="142">
        <v>36.159280901655215</v>
      </c>
      <c r="BD365" s="142">
        <v>36.974132845503306</v>
      </c>
      <c r="BE365" s="142"/>
      <c r="BF365" s="142"/>
      <c r="BG365" s="142">
        <v>26.955742777760491</v>
      </c>
      <c r="BH365" s="142">
        <v>26.543211580853878</v>
      </c>
      <c r="BI365" s="142">
        <v>25.432238178738189</v>
      </c>
      <c r="BJ365" s="142">
        <v>23.674538969574012</v>
      </c>
      <c r="BK365" s="142">
        <v>24.392991194146735</v>
      </c>
      <c r="BL365" s="142">
        <v>22.889377711570912</v>
      </c>
      <c r="BM365" s="142">
        <v>26.829003511398472</v>
      </c>
      <c r="BN365" s="142">
        <v>29.547036120134447</v>
      </c>
      <c r="BO365" s="142">
        <v>33.486661919962003</v>
      </c>
      <c r="BP365" s="142">
        <v>37.650452315930593</v>
      </c>
      <c r="BQ365" s="142">
        <v>41.814242711899183</v>
      </c>
      <c r="BR365" s="142">
        <v>43.755967400719229</v>
      </c>
      <c r="BS365" s="142"/>
      <c r="BT365" s="142"/>
      <c r="BU365" s="142">
        <v>38.736831541849426</v>
      </c>
      <c r="BV365" s="142">
        <v>39.401693580576399</v>
      </c>
      <c r="BW365" s="142">
        <v>39.493360350484004</v>
      </c>
      <c r="BX365" s="142">
        <v>38.93778017542634</v>
      </c>
      <c r="BY365" s="142">
        <v>40.968105651920425</v>
      </c>
      <c r="BZ365" s="142">
        <v>41.033766441512782</v>
      </c>
      <c r="CA365" s="142">
        <v>46.306953218698361</v>
      </c>
      <c r="CB365" s="142">
        <v>50.347288672140564</v>
      </c>
      <c r="CC365" s="142">
        <v>55.620475449326143</v>
      </c>
      <c r="CD365" s="142">
        <v>61.10518772921791</v>
      </c>
      <c r="CE365" s="142">
        <v>66.589900009109655</v>
      </c>
      <c r="CF365" s="142">
        <v>70.109947602099695</v>
      </c>
      <c r="CG365" s="142"/>
      <c r="CH365" s="142"/>
    </row>
    <row r="366" spans="1:86">
      <c r="C366" s="142"/>
    </row>
    <row r="367" spans="1:86">
      <c r="O367" s="5"/>
      <c r="P367" s="5"/>
      <c r="AC367" s="5"/>
      <c r="AQ367" s="5"/>
      <c r="BE367" s="5"/>
      <c r="BS367" s="5"/>
      <c r="CG367" s="5"/>
    </row>
    <row r="368" spans="1:86"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P368" s="5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</row>
    <row r="369" spans="3:84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P369" s="5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</row>
  </sheetData>
  <mergeCells count="12">
    <mergeCell ref="C5:P5"/>
    <mergeCell ref="C6:P6"/>
    <mergeCell ref="Q5:AD5"/>
    <mergeCell ref="Q6:AD6"/>
    <mergeCell ref="AE5:AR5"/>
    <mergeCell ref="AE6:AR6"/>
    <mergeCell ref="AS5:BF5"/>
    <mergeCell ref="AS6:BF6"/>
    <mergeCell ref="BG5:BT5"/>
    <mergeCell ref="BG6:BT6"/>
    <mergeCell ref="BU5:CH5"/>
    <mergeCell ref="BU6:CH6"/>
  </mergeCells>
  <phoneticPr fontId="113" type="noConversion"/>
  <pageMargins left="0.75" right="0.75" top="1" bottom="1" header="0.5" footer="0.5"/>
  <pageSetup scale="59" fitToWidth="6" orientation="landscape" horizontalDpi="4294967293" r:id="rId1"/>
  <headerFooter alignWithMargins="0"/>
  <colBreaks count="1" manualBreakCount="1">
    <brk id="16" max="498" man="1"/>
  </colBreaks>
  <ignoredErrors>
    <ignoredError sqref="P316:P320 AD316:AD320 AR316:AR320 BF316:BF320 BT316:BT320 P346:P348 AD346:AD348 AR346:AR348 BF346:BF348 BT346:BT348 BT113:BT115 BF113:BF115 AR113:AR115 AD113:AD115 P113:P115 BT335:BT336 BF335:BF336 AR335:AR336 AD335:AD336 P335:P336 BT298:BT302 BF298:BF302 AR298:AR302 AD298:AD302 P298:P302 P281:P285 AD281:AD285 AR281:AR285 BF281:BF285 BT281:BT285 BT247:BT251 BF247:BF251 AR247:AR251 AD247:AD251 P247:P251 P225:P229 AD225:AD229 AR225:AR229 BF225:BF229 BT225:BT229 BT200:BT204 BF200:BF204 AR200:AR204 AD200:AD204 P200:P204 P184:P188 AD184:AD188 AR184:AR188 BF184:BF188 BT184:BT188 BT122:BT127 BF122:BF127 AR122:AR127 AD122:AD127 P122:P127 P105:P109 AD105:AD109 AR105:AR109 BF105:BF109 BT105:BT109 BT60:BT64 BF60:BF64 AR60:AR64 AD60:AD64 P60:P64 P39:P43 AD39:AD43 AR39:AR43 BF39:BF43 BT39:BT43 BT31:BT34 BF31:BF34 AR31:AR34 AD31:AD34 P31:P34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"/>
  <sheetViews>
    <sheetView workbookViewId="0"/>
  </sheetViews>
  <sheetFormatPr defaultRowHeight="14.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venadatastore xmlns="http://venasolutions.com/VenaSPMAddin/VenaWorkbookProperties">{"LoadedSuccessfully":false,"ConnectionContext":null,"Replay":false,"OfflineGuid":"00000000-0000-0000-0000-000000000000","ServiceUrl":null,"WorkbookIsOffline":false,"DocPropertiesJson":null,"Filename":null,"WP":null,"Subdomain":null,"AddinType":"Desktop","AddinVersion":"1.2024.501.1657"}</venadatastore>
</file>

<file path=customXml/item2.xml><?xml version="1.0" encoding="utf-8"?>
<venadatastore xmlns="http://venasolutions.com/VenaSPMAddin/DataModelSectionStore_V1">{"MultiSiteMYP":{"Id":720177939980091392,"Name":"EdTec - NV"},"CharterCashFlow":{"Id":720177939980091392,"Name":"EdTec - NV"},"CharterMYP":{"Id":720177939980091392,"Name":"EdTec - NV"},"Budget":{"Id":720177939980091392,"Name":"EdTec - NV"},"CurrentForecast":{"Id":720177939980091392,"Name":"EdTec - NV"},"CharterCashFlow2":{"Id":720177939980091392,"Name":"EdTec - NV"},"ComparisonScenario":{"Id":720177939980091392,"Name":"EdTec - NV"},"Org":{"Id":720177939980091392,"Name":"EdTec - NV"},"ClosedMonth":{"Id":720177939980091392,"Name":"EdTec - NV"},"ClosedMonthS1":{"Id":720177939980091392,"Name":"EdTec - NV"},"CashFlowS1":{"Id":720177939980091392,"Name":"EdTec - NV"},"CashFlowS2":{"Id":720177939980091392,"Name":"EdTec - NV"},"CashFlowS3":{"Id":720177939980091392,"Name":"EdTec - NV"},"MYPS1":{"Id":720177939980091392,"Name":"EdTec - NV"},"MultiSiteS1":{"Id":720177939980091392,"Name":"EdTec - NV"},"PayrollS1":{"Id":720177939980091392,"Name":"EdTec - NV"},"RatesS1":{"Id":720177939980091392,"Name":"EdTec - NV"},"GraphsS1":{"Id":720177939980091392,"Name":"EdTec - NV"},"GraphsS2":{"Id":720177939980091392,"Name":"EdTec - NV"},"GraphsS3":{"Id":720177939980091392,"Name":"EdTec - NV"}}</venadatastore>
</file>

<file path=customXml/item3.xml><?xml version="1.0" encoding="utf-8"?>
<venadatastore xmlns="http://venasolutions.com/VenaSPMAddin/ServerSideBlobV2"/>
</file>

<file path=customXml/item4.xml><?xml version="1.0" encoding="utf-8"?>
<venadatastore xmlns="http://venasolutions.com/VenaSPMAddin/ExcelCustomMultiDynamicCollectionStore_V1">[]</venadatastore>
</file>

<file path=customXml/item5.xml><?xml version="1.0" encoding="utf-8"?>
<venadatastore xmlns="http://venasolutions.com/VenaSPMAddin/DefaultDataModel_V1">632005309942726656</venadatastore>
</file>

<file path=customXml/item6.xml><?xml version="1.0" encoding="utf-8"?>
<venadatastore xmlns="http://venasolutions.com/VenaSPMAddin/DrillThroughTableInfo_V1">[{"sectionName":"OutYtdS1","blockName":"OutYtdB1","tableName":"DrillDown"},{"sectionName":"BSActualsS1","blockName":"BSActualsB1","tableName":"DrillDown"}]</venadatastore>
</file>

<file path=customXml/item7.xml><?xml version="1.0" encoding="utf-8"?>
<solutionPackageMetadata xmlns="http://venasolutions.com/VenaTemplate/SolutionPackageMetadata/V1">
  <lastSaved>2025-01-02T11:13:23.4757353-08:00</lastSaved>
</solutionPackageMetadata>
</file>

<file path=customXml/item8.xml><?xml version="1.0" encoding="utf-8"?>
<venadatastore xmlns="http://venasolutions.com/VenaSPMAddin/ServerSideBlobV1">{"Version":1,"Mappings":{"_vena_CashFlowS1_CashFlowB1_C_3_720177941083193353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2,"DimensionIdStr":"3","MemberIdStr":"720177941083193353","DimensionId":3,"MemberId":720177941083193353,"Inc":""},"_vena_CashFlowS1_CashFlow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2,"DimensionIdStr":"FV","MemberIdStr":"56493ffece784c5db4cd0fd3b40a250d","DimensionId":-1,"MemberId":-1,"Inc":""},"_vena_CashFlowS1_CashFlowB1_R_5_720177941133525044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1,"DimensionIdStr":"5","MemberIdStr":"720177941133525044","DimensionId":5,"MemberId":720177941133525044,"Inc":""},"_vena_CashFlowS1_P_2_720177941070610468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2","MemberIdStr":"720177941070610468","DimensionId":2,"MemberId":720177941070610468,"Inc":""},"_vena_CashFlowS1_P_6_720177941255159882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6","MemberIdStr":"720177941255159882","DimensionId":6,"MemberId":720177941255159882,"Inc":""},"_vena_CashFlowS1_P_7_720177941267742840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7","MemberIdStr":"720177941267742840","DimensionId":7,"MemberId":720177941267742840,"Inc":""},"_vena_CashFlowS1_P_8_720177941305491498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8","MemberIdStr":"720177941305491498","DimensionId":8,"MemberId":720177941305491498,"Inc":""},"_vena_CashFlowS1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FV","MemberIdStr":"e1c3a244dc3d4f149ecdf7d748811086","DimensionId":-1,"MemberId":-1,"Inc":""},"_vena_CashFlowS2_CashFlowB2_C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"},"_vena_CashFlowS2_CashFlowB2_C_3_720177941083193402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1"},"_vena_CashFlowS2_CashFlowB2_C_3_720177941083193402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2"},"_vena_CashFlowS2_CashFlowB2_C_3_720177941083193402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3"},"_vena_CashFlowS2_CashFlowB2_C_3_720177941083193402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4"},"_vena_CashFlowS2_CashFlowB2_C_3_720177941083193402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5"},"_vena_CashFlowS2_CashFlowB2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"},"_vena_CashFlowS2_CashFlowB2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"},"_vena_CashFlowS2_CashFlowB2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10"},"_vena_CashFlowS2_CashFlowB2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11"},"_vena_CashFlowS2_CashFlowB2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12"},"_vena_CashFlowS2_CashFlowB2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13"},"_vena_CashFlowS2_CashFlowB2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14"},"_vena_CashFlowS2_CashFlowB2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15"},"_vena_CashFlowS2_CashFlowB2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16"},"_vena_CashFlowS2_CashFlowB2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17"},"_vena_CashFlowS2_CashFlowB2_C_8_720177941305491604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18"},"_vena_CashFlowS2_CashFlowB2_C_8_720177941305491604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19"},"_vena_CashFlowS2_CashFlowB2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"},"_vena_CashFlowS2_CashFlowB2_C_8_720177941305491604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20"},"_vena_CashFlowS2_CashFlowB2_C_8_720177941305491604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21"},"_vena_CashFlowS2_CashFlowB2_C_8_720177941305491604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22"},"_vena_CashFlowS2_CashFlowB2_C_8_720177941305491604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23"},"_vena_CashFlowS2_CashFlowB2_C_8_720177941305491604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24"},"_vena_CashFlowS2_CashFlowB2_C_8_720177941305491604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25"},"_vena_CashFlowS2_CashFlowB2_C_8_720177941305491604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26"},"_vena_CashFlowS2_CashFlowB2_C_8_720177941305491604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27"},"_vena_CashFlowS2_CashFlowB2_C_8_720177941305491604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28"},"_vena_CashFlowS2_CashFlowB2_C_8_720177941305491604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29"},"_vena_CashFlowS2_CashFlowB2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"},"_vena_CashFlowS2_CashFlowB2_C_8_720177941305491604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30"},"_vena_CashFlowS2_CashFlowB2_C_8_720177941305491604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31"},"_vena_CashFlowS2_CashFlowB2_C_8_720177941305491604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32"},"_vena_CashFlowS2_CashFlowB2_C_8_720177941305491604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33"},"_vena_CashFlowS2_CashFlowB2_C_8_720177941305491604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34"},"_vena_CashFlowS2_CashFlowB2_C_8_720177941305491604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35"},"_vena_CashFlowS2_CashFlowB2_C_8_720177941305491604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36"},"_vena_CashFlowS2_CashFlowB2_C_8_720177941305491604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37"},"_vena_CashFlowS2_CashFlowB2_C_8_720177941305491604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38"},"_vena_CashFlowS2_CashFlowB2_C_8_720177941305491604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39"},"_vena_CashFlowS2_CashFlowB2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"},"_vena_CashFlowS2_CashFlowB2_C_8_720177941305491604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40"},"_vena_CashFlowS2_CashFlowB2_C_8_720177941305491604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41"},"_vena_CashFlowS2_CashFlowB2_C_8_720177941305491604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42"},"_vena_CashFlowS2_CashFlowB2_C_8_720177941305491604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43"},"_vena_CashFlowS2_CashFlowB2_C_8_720177941305491604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44"},"_vena_CashFlowS2_CashFlowB2_C_8_720177941305491604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45"},"_vena_CashFlowS2_CashFlowB2_C_8_720177941305491604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46"},"_vena_CashFlowS2_CashFlowB2_C_8_720177941305491604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47"},"_vena_CashFlowS2_CashFlowB2_C_8_720177941305491604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48"},"_vena_CashFlowS2_CashFlowB2_C_8_720177941305491604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49"},"_vena_CashFlowS2_CashFlowB2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"},"_vena_CashFlowS2_CashFlowB2_C_8_720177941305491604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50"},"_vena_CashFlowS2_CashFlowB2_C_8_720177941305491604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51"},"_vena_CashFlowS2_CashFlowB2_C_8_720177941305491604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52"},"_vena_CashFlowS2_CashFlowB2_C_8_720177941305491604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53"},"_vena_CashFlowS2_CashFlowB2_C_8_720177941305491604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54"},"_vena_CashFlowS2_CashFlowB2_C_8_720177941305491604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55"},"_vena_CashFlowS2_CashFlowB2_C_8_720177941305491604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56"},"_vena_CashFlowS2_CashFlowB2_C_8_720177941305491604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57"},"_vena_CashFlowS2_CashFlowB2_C_8_720177941305491604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58"},"_vena_CashFlowS2_CashFlowB2_C_8_720177941305491604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59"},"_vena_CashFlowS2_CashFlowB2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"},"_vena_CashFlowS2_CashFlowB2_C_8_720177941305491604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60"},"_vena_CashFlowS2_CashFlowB2_C_8_720177941305491604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61"},"_vena_CashFlowS2_CashFlowB2_C_8_720177941305491604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62"},"_vena_CashFlowS2_CashFlowB2_C_8_720177941305491604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63"},"_vena_CashFlowS2_CashFlowB2_C_8_720177941305491604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64"},"_vena_CashFlowS2_CashFlowB2_C_8_720177941305491604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65"},"_vena_CashFlowS2_CashFlowB2_C_8_720177941305491604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66"},"_vena_CashFlowS2_CashFlowB2_C_8_720177941305491604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67"},"_vena_CashFlowS2_CashFlowB2_C_8_720177941305491604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68"},"_vena_CashFlowS2_CashFlowB2_C_8_720177941305491604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69"},"_vena_CashFlowS2_CashFlowB2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"},"_vena_CashFlowS2_CashFlowB2_C_8_720177941305491604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70"},"_vena_CashFlowS2_CashFlowB2_C_8_720177941305491604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71"},"_vena_CashFlowS2_CashFlowB2_C_8_720177941305491604_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72"},"_vena_CashFlowS2_CashFlowB2_C_8_720177941305491604_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73"},"_vena_CashFlowS2_CashFlowB2_C_8_720177941305491604_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74"},"_vena_CashFlowS2_CashFlowB2_C_8_720177941305491604_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75"},"_vena_CashFlowS2_CashFlowB2_C_8_720177941305491604_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76"},"_vena_CashFlowS2_CashFlowB2_C_8_720177941305491604_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77"},"_vena_CashFlowS2_CashFlowB2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8"},"_vena_CashFlowS2_CashFlowB2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9"},"_vena_CashFlowS2_CashFlow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"},"_vena_CashFlowS2_CashFlowB2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"},"_vena_CashFlowS2_CashFlowB2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10"},"_vena_CashFlowS2_CashFlowB2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11"},"_vena_CashFlowS2_CashFlowB2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12"},"_vena_CashFlowS2_CashFlowB2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13"},"_vena_CashFlowS2_CashFlowB2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14"},"_vena_CashFlowS2_CashFlowB2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15"},"_vena_CashFlowS2_CashFlowB2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16"},"_vena_CashFlowS2_CashFlowB2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17"},"_vena_CashFlowS2_CashFlowB2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18"},"_vena_CashFlowS2_CashFlowB2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19"},"_vena_CashFlowS2_CashFlowB2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"},"_vena_CashFlowS2_CashFlowB2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20"},"_vena_CashFlowS2_CashFlowB2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21"},"_vena_CashFlowS2_CashFlowB2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22"},"_vena_CashFlowS2_CashFlowB2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23"},"_vena_CashFlowS2_CashFlowB2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24"},"_vena_CashFlowS2_CashFlowB2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25"},"_vena_CashFlowS2_CashFlowB2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26"},"_vena_CashFlowS2_CashFlowB2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27"},"_vena_CashFlowS2_CashFlowB2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28"},"_vena_CashFlowS2_CashFlowB2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29"},"_vena_CashFlowS2_CashFlowB2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"},"_vena_CashFlowS2_CashFlowB2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30"},"_vena_CashFlowS2_CashFlowB2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31"},"_vena_CashFlowS2_CashFlowB2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32"},"_vena_CashFlowS2_CashFlowB2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33"},"_vena_CashFlowS2_CashFlowB2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34"},"_vena_CashFlowS2_CashFlowB2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35"},"_vena_CashFlowS2_CashFlowB2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36"},"_vena_CashFlowS2_CashFlowB2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37"},"_vena_CashFlowS2_CashFlowB2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38"},"_vena_CashFlowS2_CashFlowB2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39"},"_vena_CashFlowS2_CashFlow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"},"_vena_CashFlowS2_CashFlowB2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40"},"_vena_CashFlowS2_CashFlowB2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41"},"_vena_CashFlowS2_CashFlowB2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42"},"_vena_CashFlowS2_CashFlowB2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43"},"_vena_CashFlowS2_CashFlowB2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44"},"_vena_CashFlowS2_CashFlowB2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45"},"_vena_CashFlowS2_CashFlowB2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46"},"_vena_CashFlowS2_CashFlowB2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47"},"_vena_CashFlowS2_CashFlowB2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48"},"_vena_CashFlowS2_CashFlowB2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49"},"_vena_CashFlowS2_CashFlow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"},"_vena_CashFlowS2_CashFlowB2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50"},"_vena_CashFlowS2_CashFlowB2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51"},"_vena_CashFlowS2_CashFlowB2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52"},"_vena_CashFlowS2_CashFlowB2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53"},"_vena_CashFlowS2_CashFlowB2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54"},"_vena_CashFlowS2_CashFlowB2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55"},"_vena_CashFlowS2_CashFlowB2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56"},"_vena_CashFlowS2_CashFlowB2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57"},"_vena_CashFlowS2_CashFlowB2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58"},"_vena_CashFlowS2_CashFlowB2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59"},"_vena_CashFlowS2_CashFlowB2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"},"_vena_CashFlowS2_CashFlowB2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60"},"_vena_CashFlowS2_CashFlowB2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61"},"_vena_CashFlowS2_CashFlowB2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62"},"_vena_CashFlowS2_CashFlowB2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63"},"_vena_CashFlowS2_CashFlowB2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64"},"_vena_CashFlowS2_CashFlowB2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65"},"_vena_CashFlowS2_CashFlowB2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66"},"_vena_CashFlowS2_CashFlowB2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67"},"_vena_CashFlowS2_CashFlowB2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68"},"_vena_CashFlowS2_CashFlowB2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69"},"_vena_CashFlowS2_CashFlowB2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"},"_vena_CashFlowS2_CashFlowB2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70"},"_vena_CashFlowS2_CashFlowB2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71"},"_vena_CashFlowS2_CashFlowB2_C_FV_56493ffece784c5db4cd0fd3b40a250d_72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72"},"_vena_CashFlowS2_CashFlowB2_C_FV_56493ffece784c5db4cd0fd3b40a250d_73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73"},"_vena_CashFlowS2_CashFlowB2_C_FV_56493ffece784c5db4cd0fd3b40a250d_74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74"},"_vena_CashFlowS2_CashFlowB2_C_FV_56493ffece784c5db4cd0fd3b40a250d_75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75"},"_vena_CashFlowS2_CashFlowB2_C_FV_56493ffece784c5db4cd0fd3b40a250d_76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76"},"_vena_CashFlowS2_CashFlowB2_C_FV_56493ffece784c5db4cd0fd3b40a250d_77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77"},"_vena_CashFlowS2_CashFlowB2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8"},"_vena_CashFlowS2_CashFlowB2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9"},"_vena_CashFlowS2_CashFlowB2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"},"_vena_CashFlowS2_CashFlowB2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"},"_vena_CashFlowS2_CashFlowB2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10"},"_vena_CashFlowS2_CashFlowB2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11"},"_vena_CashFlowS2_CashFlowB2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12"},"_vena_CashFlowS2_CashFlowB2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13"},"_vena_CashFlowS2_CashFlowB2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14"},"_vena_CashFlowS2_CashFlowB2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15"},"_vena_CashFlowS2_CashFlowB2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16"},"_vena_CashFlowS2_CashFlowB2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17"},"_vena_CashFlowS2_CashFlowB2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18"},"_vena_CashFlowS2_CashFlowB2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19"},"_vena_CashFlowS2_CashFlowB2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"},"_vena_CashFlowS2_CashFlowB2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20"},"_vena_CashFlowS2_CashFlowB2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21"},"_vena_CashFlowS2_CashFlowB2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22"},"_vena_CashFlowS2_CashFlowB2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23"},"_vena_CashFlowS2_CashFlowB2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24"},"_vena_CashFlowS2_CashFlowB2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25"},"_vena_CashFlowS2_CashFlowB2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26"},"_vena_CashFlowS2_CashFlowB2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27"},"_vena_CashFlowS2_CashFlowB2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28"},"_vena_CashFlowS2_CashFlowB2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29"},"_vena_CashFlowS2_CashFlowB2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"},"_vena_CashFlowS2_CashFlowB2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30"},"_vena_CashFlowS2_CashFlowB2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31"},"_vena_CashFlowS2_CashFlowB2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32"},"_vena_CashFlowS2_CashFlowB2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33"},"_vena_CashFlowS2_CashFlowB2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34"},"_vena_CashFlowS2_CashFlowB2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35"},"_vena_CashFlowS2_CashFlowB2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36"},"_vena_CashFlowS2_CashFlowB2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37"},"_vena_CashFlowS2_CashFlowB2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38"},"_vena_CashFlowS2_CashFlowB2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39"},"_vena_CashFlowS2_CashFlowB2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"},"_vena_CashFlowS2_CashFlowB2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40"},"_vena_CashFlowS2_CashFlowB2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41"},"_vena_CashFlowS2_CashFlowB2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42"},"_vena_CashFlowS2_CashFlowB2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43"},"_vena_CashFlowS2_CashFlowB2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44"},"_vena_CashFlowS2_CashFlowB2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45"},"_vena_CashFlowS2_CashFlowB2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46"},"_vena_CashFlowS2_CashFlowB2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47"},"_vena_CashFlowS2_CashFlowB2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48"},"_vena_CashFlowS2_CashFlowB2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49"},"_vena_CashFlowS2_CashFlowB2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"},"_vena_CashFlowS2_CashFlowB2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50"},"_vena_CashFlowS2_CashFlowB2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51"},"_vena_CashFlowS2_CashFlowB2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52"},"_vena_CashFlowS2_CashFlowB2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53"},"_vena_CashFlowS2_CashFlowB2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54"},"_vena_CashFlowS2_CashFlowB2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55"},"_vena_CashFlowS2_CashFlowB2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56"},"_vena_CashFlowS2_CashFlowB2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57"},"_vena_CashFlowS2_CashFlowB2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58"},"_vena_CashFlowS2_CashFlowB2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59"},"_vena_CashFlowS2_CashFlowB2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"},"_vena_CashFlowS2_CashFlowB2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60"},"_vena_CashFlowS2_CashFlowB2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61"},"_vena_CashFlowS2_CashFlowB2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62"},"_vena_CashFlowS2_CashFlowB2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63"},"_vena_CashFlowS2_CashFlowB2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64"},"_vena_CashFlowS2_CashFlowB2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65"},"_vena_CashFlowS2_CashFlowB2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66"},"_vena_CashFlowS2_CashFlowB2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67"},"_vena_CashFlowS2_CashFlowB2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68"},"_vena_CashFlowS2_CashFlowB2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69"},"_vena_CashFlowS2_CashFlowB2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"},"_vena_CashFlowS2_CashFlowB2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70"},"_vena_CashFlowS2_CashFlowB2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71"},"_vena_CashFlowS2_CashFlowB2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8"},"_vena_CashFlowS2_CashFlowB2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9"},"_vena_CashFlowS2_CashFlow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"},"_vena_CashFlowS2_CashFlowB2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"},"_vena_CashFlowS2_CashFlowB2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10"},"_vena_CashFlowS2_CashFlowB2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11"},"_vena_CashFlowS2_CashFlowB2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12"},"_vena_CashFlowS2_CashFlowB2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13"},"_vena_CashFlowS2_CashFlowB2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14"},"_vena_CashFlowS2_CashFlowB2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15"},"_vena_CashFlowS2_CashFlowB2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16"},"_vena_CashFlowS2_CashFlowB2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17"},"_vena_CashFlowS2_CashFlowB2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18"},"_vena_CashFlowS2_CashFlowB2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19"},"_vena_CashFlowS2_CashFlow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"},"_vena_CashFlowS2_CashFlowB2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20"},"_vena_CashFlowS2_CashFlowB2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21"},"_vena_CashFlowS2_CashFlowB2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22"},"_vena_CashFlowS2_CashFlowB2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23"},"_vena_CashFlowS2_CashFlowB2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24"},"_vena_CashFlowS2_CashFlowB2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25"},"_vena_CashFlowS2_CashFlowB2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26"},"_vena_CashFlowS2_CashFlowB2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27"},"_vena_CashFlowS2_CashFlowB2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28"},"_vena_CashFlowS2_CashFlowB2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29"},"_vena_CashFlowS2_CashFlow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"},"_vena_CashFlowS2_CashFlowB2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30"},"_vena_CashFlowS2_CashFlowB2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31"},"_vena_CashFlowS2_CashFlowB2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32"},"_vena_CashFlowS2_CashFlowB2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33"},"_vena_CashFlowS2_CashFlowB2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34"},"_vena_CashFlowS2_CashFlowB2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35"},"_vena_CashFlowS2_CashFlowB2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36"},"_vena_CashFlowS2_CashFlowB2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37"},"_vena_CashFlowS2_CashFlowB2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38"},"_vena_CashFlowS2_CashFlowB2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39"},"_vena_CashFlowS2_CashFlow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"},"_vena_CashFlowS2_CashFlowB2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40"},"_vena_CashFlowS2_CashFlowB2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41"},"_vena_CashFlowS2_CashFlowB2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42"},"_vena_CashFlowS2_CashFlowB2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43"},"_vena_CashFlowS2_CashFlowB2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44"},"_vena_CashFlowS2_CashFlowB2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45"},"_vena_CashFlowS2_CashFlowB2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46"},"_vena_CashFlowS2_CashFlowB2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47"},"_vena_CashFlowS2_CashFlowB2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48"},"_vena_CashFlowS2_CashFlowB2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49"},"_vena_CashFlowS2_CashFlow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"},"_vena_CashFlowS2_CashFlowB2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50"},"_vena_CashFlowS2_CashFlowB2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51"},"_vena_CashFlowS2_CashFlowB2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52"},"_vena_CashFlowS2_CashFlowB2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53"},"_vena_CashFlowS2_CashFlowB2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54"},"_vena_CashFlowS2_CashFlowB2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55"},"_vena_CashFlowS2_CashFlowB2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56"},"_vena_CashFlowS2_CashFlowB2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57"},"_vena_CashFlowS2_CashFlowB2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58"},"_vena_CashFlowS2_CashFlowB2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59"},"_vena_CashFlowS2_CashFlow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"},"_vena_CashFlowS2_CashFlowB2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60"},"_vena_CashFlowS2_CashFlowB2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61"},"_vena_CashFlowS2_CashFlowB2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62"},"_vena_CashFlowS2_CashFlowB2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63"},"_vena_CashFlowS2_CashFlowB2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64"},"_vena_CashFlowS2_CashFlowB2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65"},"_vena_CashFlowS2_CashFlowB2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66"},"_vena_CashFlowS2_CashFlowB2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67"},"_vena_CashFlowS2_CashFlowB2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68"},"_vena_CashFlowS2_CashFlowB2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69"},"_vena_CashFlowS2_CashFlow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"},"_vena_CashFlowS2_CashFlowB2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70"},"_vena_CashFlowS2_CashFlowB2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71"},"_vena_CashFlowS2_CashFlowB2_C_FV_e1c3a244dc3d4f149ecdf7d748811086_72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72"},"_vena_CashFlowS2_CashFlowB2_C_FV_e1c3a244dc3d4f149ecdf7d748811086_73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73"},"_vena_CashFlowS2_CashFlowB2_C_FV_e1c3a244dc3d4f149ecdf7d748811086_74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74"},"_vena_CashFlowS2_CashFlowB2_C_FV_e1c3a244dc3d4f149ecdf7d748811086_75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75"},"_vena_CashFlowS2_CashFlowB2_C_FV_e1c3a244dc3d4f149ecdf7d748811086_76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76"},"_vena_CashFlowS2_CashFlowB2_C_FV_e1c3a244dc3d4f149ecdf7d748811086_77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77"},"_vena_CashFlowS2_CashFlowB2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8"},"_vena_CashFlowS2_CashFlowB2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9"},"_vena_CashFlowS2_CashFlow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1034677560876597249","DimensionId":5,"MemberId":1034677560876597249,"Inc":""},"_vena_CashFlowS2_CashFlow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1039687585003864064","DimensionId":5,"MemberId":1039687585003864064,"Inc":""},"_vena_CashFlowS2_CashFlow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1052836905319923712","DimensionId":5,"MemberId":1052836905319923712,"Inc":""},"_vena_CashFlowS2_CashFlow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1052837083040710656","DimensionId":5,"MemberId":1052837083040710656,"Inc":""},"_vena_CashFlowS2_CashFlow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1057844211415121920","DimensionId":5,"MemberId":1057844211415121920,"Inc":""},"_vena_CashFlowS2_CashFlow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1059971777734246400","DimensionId":5,"MemberId":1059971777734246400,"Inc":""},"_vena_CashFlowS2_CashFlow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1062510140765372417","DimensionId":5,"MemberId":1062510140765372417,"Inc":""},"_vena_CashFlowS2_CashFlow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1062510234340425728","DimensionId":5,"MemberId":1062510234340425728,"Inc":""},"_vena_CashFlowS2_CashFlow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1062510313575022592","DimensionId":5,"MemberId":1062510313575022592,"Inc":""},"_vena_CashFlowS2_CashFlow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1062510391693934592","DimensionId":5,"MemberId":1062510391693934592,"Inc":""},"_vena_CashFlowS2_CashFlow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1062510470005915648","DimensionId":5,"MemberId":1062510470005915648,"Inc":""},"_vena_CashFlowS2_CashFlow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1111169575922696192","DimensionId":5,"MemberId":1111169575922696192,"Inc":""},"_vena_CashFlowS2_CashFlow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1111895634847334400","DimensionId":5,"MemberId":1111895634847334400,"Inc":""},"_vena_CashFlowS2_CashFlow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1186844021529378816","DimensionId":5,"MemberId":1186844021529378816,"Inc":""},"_vena_CashFlowS2_CashFlow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1186844078249082880","DimensionId":5,"MemberId":1186844078249082880,"Inc":""},"_vena_CashFlowS2_CashFlow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1186844170426253312","DimensionId":5,"MemberId":1186844170426253312,"Inc":""},"_vena_CashFlowS2_CashFlow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1195651011794960385","DimensionId":5,"MemberId":1195651011794960385,"Inc":""},"_vena_CashFlowS2_CashFlow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1195651011899817984","DimensionId":5,"MemberId":1195651011899817984,"Inc":""},"_vena_CashFlowS2_CashFlow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1195651012000481280","DimensionId":5,"MemberId":1195651012000481280,"Inc":""},"_vena_CashFlowS2_CashFlow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1198121552090235121","DimensionId":5,"MemberId":1198121552090235121,"Inc":""},"_vena_CashFlowS2_CashFlow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1235108513529987072","DimensionId":5,"MemberId":1235108513529987072,"Inc":""},"_vena_CashFlowS2_CashFlow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1292398821817450533","DimensionId":5,"MemberId":1292398821817450533,"Inc":""},"_vena_CashFlowS2_CashFlow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1325342901282668544","DimensionId":5,"MemberId":1325342901282668544,"Inc":""},"_vena_CashFlowS2_CashFlow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1334021634256404480","DimensionId":5,"MemberId":1334021634256404480,"Inc":""},"_vena_CashFlowS2_CashFlow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1334021877941141504","DimensionId":5,"MemberId":1334021877941141504,"Inc":""},"_vena_CashFlowS2_CashFlow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1339468941000572928","DimensionId":5,"MemberId":1339468941000572928,"Inc":""},"_vena_CashFlowS2_CashFlow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1405488505175408641","DimensionId":5,"MemberId":1405488505175408641,"Inc":""},"_vena_CashFlowS2_CashFlow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1410472397360332800","DimensionId":5,"MemberId":1410472397360332800,"Inc":""},"_vena_CashFlowS2_CashFlow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1456087800220745728","DimensionId":5,"MemberId":1456087800220745728,"Inc":""},"_vena_CashFlowS2_CashFlow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721231448376606720","DimensionId":5,"MemberId":721231448376606720,"Inc":""},"_vena_CashFlowS2_CashFlow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721231448380801024","DimensionId":5,"MemberId":721231448380801024,"Inc":""},"_vena_CashFlowS2_CashFlow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721231448384995329","DimensionId":5,"MemberId":721231448384995329,"Inc":""},"_vena_CashFlowS2_CashFlow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721231448384995331","DimensionId":5,"MemberId":721231448384995331,"Inc":""},"_vena_CashFlowS2_CashFlow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721231448384995333","DimensionId":5,"MemberId":721231448384995333,"Inc":""},"_vena_CashFlowS2_CashFlow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721231448389189633","DimensionId":5,"MemberId":721231448389189633,"Inc":""},"_vena_CashFlowS2_CashFlow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721231448389189635","DimensionId":5,"MemberId":721231448389189635,"Inc":""},"_vena_CashFlowS2_CashFlow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721231448393383937","DimensionId":5,"MemberId":721231448393383937,"Inc":""},"_vena_CashFlowS2_CashFlow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721231448393383939","DimensionId":5,"MemberId":721231448393383939,"Inc":""},"_vena_CashFlowS2_CashFlow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721231448393383941","DimensionId":5,"MemberId":721231448393383941,"Inc":""},"_vena_CashFlowS2_CashFlow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721231448397578241","DimensionId":5,"MemberId":721231448397578241,"Inc":""},"_vena_CashFlowS2_CashFlow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721231448397578243","DimensionId":5,"MemberId":721231448397578243,"Inc":""},"_vena_CashFlowS2_CashFlow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721231448401772545","DimensionId":5,"MemberId":721231448401772545,"Inc":""},"_vena_CashFlowS2_CashFlow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721231448401772547","DimensionId":5,"MemberId":721231448401772547,"Inc":""},"_vena_CashFlowS2_CashFlow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721231448401772549","DimensionId":5,"MemberId":721231448401772549,"Inc":""},"_vena_CashFlowS2_CashFlow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721231448405966849","DimensionId":5,"MemberId":721231448405966849,"Inc":""},"_vena_CashFlowS2_CashFlow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721231448405966851","DimensionId":5,"MemberId":721231448405966851,"Inc":""},"_vena_CashFlowS2_CashFlow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721231448410161153","DimensionId":5,"MemberId":721231448410161153,"Inc":""},"_vena_CashFlowS2_CashFlow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721231448410161155","DimensionId":5,"MemberId":721231448410161155,"Inc":""},"_vena_CashFlowS2_CashFlow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721231448410161157","DimensionId":5,"MemberId":721231448410161157,"Inc":""},"_vena_CashFlowS2_CashFlow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721231448414355457","DimensionId":5,"MemberId":721231448414355457,"Inc":""},"_vena_CashFlowS2_CashFlow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721231448414355459","DimensionId":5,"MemberId":721231448414355459,"Inc":""},"_vena_CashFlowS2_CashFlow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721231448414355461","DimensionId":5,"MemberId":721231448414355461,"Inc":""},"_vena_CashFlowS2_CashFlow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721231448418549761","DimensionId":5,"MemberId":721231448418549761,"Inc":""},"_vena_CashFlowS2_CashFlow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721231448418549763","DimensionId":5,"MemberId":721231448418549763,"Inc":""},"_vena_CashFlowS2_CashFlow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721231448422744065","DimensionId":5,"MemberId":721231448422744065,"Inc":""},"_vena_CashFlowS2_CashFlow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721231448422744067","DimensionId":5,"MemberId":721231448422744067,"Inc":""},"_vena_CashFlowS2_CashFlow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721231448422744069","DimensionId":5,"MemberId":721231448422744069,"Inc":""},"_vena_CashFlowS2_CashFlow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721231448426938369","DimensionId":5,"MemberId":721231448426938369,"Inc":""},"_vena_CashFlowS2_CashFlow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721231448426938371","DimensionId":5,"MemberId":721231448426938371,"Inc":""},"_vena_CashFlowS2_CashFlow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721231448431132673","DimensionId":5,"MemberId":721231448431132673,"Inc":""},"_vena_CashFlowS2_CashFlow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721231448431132675","DimensionId":5,"MemberId":721231448431132675,"Inc":""},"_vena_CashFlowS2_CashFlow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721231448431132677","DimensionId":5,"MemberId":721231448431132677,"Inc":""},"_vena_CashFlowS2_CashFlow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721231448435326977","DimensionId":5,"MemberId":721231448435326977,"Inc":""},"_vena_CashFlowS2_CashFlow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721231448435326979","DimensionId":5,"MemberId":721231448435326979,"Inc":""},"_vena_CashFlowS2_CashFlow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721231448439521281","DimensionId":5,"MemberId":721231448439521281,"Inc":""},"_vena_CashFlowS2_CashFlow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721231448439521283","DimensionId":5,"MemberId":721231448439521283,"Inc":""},"_vena_CashFlowS2_CashFlow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721231448439521285","DimensionId":5,"MemberId":721231448439521285,"Inc":""},"_vena_CashFlowS2_CashFlow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721231448443715585","DimensionId":5,"MemberId":721231448443715585,"Inc":""},"_vena_CashFlowS2_CashFlow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721231448443715587","DimensionId":5,"MemberId":721231448443715587,"Inc":""},"_vena_CashFlowS2_CashFlow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721231448443715589","DimensionId":5,"MemberId":721231448443715589,"Inc":""},"_vena_CashFlowS2_CashFlow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721231448447909889","DimensionId":5,"MemberId":721231448447909889,"Inc":""},"_vena_CashFlowS2_CashFlow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721231448447909891","DimensionId":5,"MemberId":721231448447909891,"Inc":""},"_vena_CashFlowS2_CashFlow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721231448452104193","DimensionId":5,"MemberId":721231448452104193,"Inc":""},"_vena_CashFlowS2_CashFlow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721231448452104195","DimensionId":5,"MemberId":721231448452104195,"Inc":""},"_vena_CashFlowS2_CashFlow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721231448452104197","DimensionId":5,"MemberId":721231448452104197,"Inc":""},"_vena_CashFlowS2_CashFlow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721231448456298497","DimensionId":5,"MemberId":721231448456298497,"Inc":""},"_vena_CashFlowS2_CashFlow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721231448456298499","DimensionId":5,"MemberId":721231448456298499,"Inc":""},"_vena_CashFlowS2_CashFlow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721231448460492801","DimensionId":5,"MemberId":721231448460492801,"Inc":""},"_vena_CashFlowS2_CashFlow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721231448460492803","DimensionId":5,"MemberId":721231448460492803,"Inc":""},"_vena_CashFlowS2_CashFlow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721231448460492805","DimensionId":5,"MemberId":721231448460492805,"Inc":""},"_vena_CashFlowS2_CashFlow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721231448464687105","DimensionId":5,"MemberId":721231448464687105,"Inc":""},"_vena_CashFlowS2_CashFlow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721231448464687107","DimensionId":5,"MemberId":721231448464687107,"Inc":""},"_vena_CashFlowS2_CashFlow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721231448468881409","DimensionId":5,"MemberId":721231448468881409,"Inc":""},"_vena_CashFlowS2_CashFlow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721231448468881411","DimensionId":5,"MemberId":721231448468881411,"Inc":""},"_vena_CashFlowS2_CashFlow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721231448468881413","DimensionId":5,"MemberId":721231448468881413,"Inc":""},"_vena_CashFlowS2_CashFlow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721231448473075713","DimensionId":5,"MemberId":721231448473075713,"Inc":""},"_vena_CashFlowS2_CashFlow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721231448477270016","DimensionId":5,"MemberId":721231448477270016,"Inc":""},"_vena_CashFlowS2_CashFlow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721231448481464321","DimensionId":5,"MemberId":721231448481464321,"Inc":""},"_vena_CashFlowS2_CashFlow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721231448481464323","DimensionId":5,"MemberId":721231448481464323,"Inc":""},"_vena_CashFlowS2_CashFlow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721231448481464325","DimensionId":5,"MemberId":721231448481464325,"Inc":""},"_vena_CashFlowS2_CashFlow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721231448485658625","DimensionId":5,"MemberId":721231448485658625,"Inc":""},"_vena_CashFlowS2_CashFlow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721231448485658627","DimensionId":5,"MemberId":721231448485658627,"Inc":""},"_vena_CashFlowS2_CashFlow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721231448489852929","DimensionId":5,"MemberId":721231448489852929,"Inc":""},"_vena_CashFlowS2_CashFlow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721231448489852931","DimensionId":5,"MemberId":721231448489852931,"Inc":""},"_vena_CashFlowS2_CashFlow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721231448489852933","DimensionId":5,"MemberId":721231448489852933,"Inc":""},"_vena_CashFlowS2_CashFlow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721231448494047233","DimensionId":5,"MemberId":721231448494047233,"Inc":""},"_vena_CashFlowS2_CashFlow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721231448494047235","DimensionId":5,"MemberId":721231448494047235,"Inc":""},"_vena_CashFlowS2_CashFlow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721231448498241536","DimensionId":5,"MemberId":721231448498241536,"Inc":""},"_vena_CashFlowS2_CashFlow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721231448502435841","DimensionId":5,"MemberId":721231448502435841,"Inc":""},"_vena_CashFlowS2_CashFlow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721231448502435843","DimensionId":5,"MemberId":721231448502435843,"Inc":""},"_vena_CashFlowS2_CashFlow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721231448506630145","DimensionId":5,"MemberId":721231448506630145,"Inc":""},"_vena_CashFlowS2_CashFlow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721231448506630147","DimensionId":5,"MemberId":721231448506630147,"Inc":""},"_vena_CashFlowS2_CashFlow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721231448506630149","DimensionId":5,"MemberId":721231448506630149,"Inc":""},"_vena_CashFlowS2_CashFlow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721231448510824449","DimensionId":5,"MemberId":721231448510824449,"Inc":""},"_vena_CashFlowS2_CashFlow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721231448510824451","DimensionId":5,"MemberId":721231448510824451,"Inc":""},"_vena_CashFlowS2_CashFlow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721231448515018753","DimensionId":5,"MemberId":721231448515018753,"Inc":""},"_vena_CashFlowS2_CashFlow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721231448515018755","DimensionId":5,"MemberId":721231448515018755,"Inc":""},"_vena_CashFlowS2_CashFlow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721231448515018757","DimensionId":5,"MemberId":721231448515018757,"Inc":""},"_vena_CashFlowS2_CashFlow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721231448519213057","DimensionId":5,"MemberId":721231448519213057,"Inc":""},"_vena_CashFlowS2_CashFlow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721231448519213059","DimensionId":5,"MemberId":721231448519213059,"Inc":""},"_vena_CashFlowS2_CashFlow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721231448523407361","DimensionId":5,"MemberId":721231448523407361,"Inc":""},"_vena_CashFlowS2_CashFlow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721231448523407363","DimensionId":5,"MemberId":721231448523407363,"Inc":""},"_vena_CashFlowS2_CashFlow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721231448523407365","DimensionId":5,"MemberId":721231448523407365,"Inc":""},"_vena_CashFlowS2_CashFlow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721231448527601665","DimensionId":5,"MemberId":721231448527601665,"Inc":""},"_vena_CashFlowS2_CashFlow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721231448527601667","DimensionId":5,"MemberId":721231448527601667,"Inc":""},"_vena_CashFlowS2_CashFlow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721231448531795969","DimensionId":5,"MemberId":721231448531795969,"Inc":""},"_vena_CashFlowS2_CashFlow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721231448535990272","DimensionId":5,"MemberId":721231448535990272,"Inc":""},"_vena_CashFlowS2_CashFlow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721231448535990274","DimensionId":5,"MemberId":721231448535990274,"Inc":""},"_vena_CashFlowS2_CashFlow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721231448540184577","DimensionId":5,"MemberId":721231448540184577,"Inc":""},"_vena_CashFlowS2_CashFlow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721231448540184579","DimensionId":5,"MemberId":721231448540184579,"Inc":""},"_vena_CashFlowS2_CashFlow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721231448540184581","DimensionId":5,"MemberId":721231448540184581,"Inc":""},"_vena_CashFlowS2_CashFlow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721231448544378881","DimensionId":5,"MemberId":721231448544378881,"Inc":""},"_vena_CashFlowS2_CashFlow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721231448544378883","DimensionId":5,"MemberId":721231448544378883,"Inc":""},"_vena_CashFlowS2_CashFlow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721231448548573185","DimensionId":5,"MemberId":721231448548573185,"Inc":""},"_vena_CashFlowS2_CashFlow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721231448548573187","DimensionId":5,"MemberId":721231448548573187,"Inc":""},"_vena_CashFlowS2_CashFlow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721231448548573189","DimensionId":5,"MemberId":721231448548573189,"Inc":""},"_vena_CashFlowS2_CashFlow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721231448552767489","DimensionId":5,"MemberId":721231448552767489,"Inc":""},"_vena_CashFlowS2_CashFlow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721231448552767491","DimensionId":5,"MemberId":721231448552767491,"Inc":""},"_vena_CashFlowS2_CashFlow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721231448556961793","DimensionId":5,"MemberId":721231448556961793,"Inc":""},"_vena_CashFlowS2_CashFlow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721231448556961795","DimensionId":5,"MemberId":721231448556961795,"Inc":""},"_vena_CashFlowS2_CashFlow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721231448556961797","DimensionId":5,"MemberId":721231448556961797,"Inc":""},"_vena_CashFlowS2_CashFlow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721231448561156097","DimensionId":5,"MemberId":721231448561156097,"Inc":""},"_vena_CashFlowS2_CashFlow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721231448565350400","DimensionId":5,"MemberId":721231448565350400,"Inc":""},"_vena_CashFlowS2_CashFlow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721231448569544705","DimensionId":5,"MemberId":721231448569544705,"Inc":""},"_vena_CashFlowS2_CashFlow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721231448569544707","DimensionId":5,"MemberId":721231448569544707,"Inc":""},"_vena_CashFlowS2_CashFlow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721231448569544709","DimensionId":5,"MemberId":721231448569544709,"Inc":""},"_vena_CashFlowS2_CashFlow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721231448573739009","DimensionId":5,"MemberId":721231448573739009,"Inc":""},"_vena_CashFlowS2_CashFlow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721231448573739011","DimensionId":5,"MemberId":721231448573739011,"Inc":""},"_vena_CashFlowS2_CashFlow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721231448577933313","DimensionId":5,"MemberId":721231448577933313,"Inc":""},"_vena_CashFlowS2_CashFlow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721231448577933315","DimensionId":5,"MemberId":721231448577933315,"Inc":""},"_vena_CashFlowS2_CashFlow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721231448577933317","DimensionId":5,"MemberId":721231448577933317,"Inc":""},"_vena_CashFlowS2_CashFlow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721231448582127617","DimensionId":5,"MemberId":721231448582127617,"Inc":""},"_vena_CashFlowS2_CashFlow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721231448582127619","DimensionId":5,"MemberId":721231448582127619,"Inc":""},"_vena_CashFlowS2_CashFlow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721231448586321921","DimensionId":5,"MemberId":721231448586321921,"Inc":""},"_vena_CashFlowS2_CashFlow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721231448586321923","DimensionId":5,"MemberId":721231448586321923,"Inc":""},"_vena_CashFlowS2_CashFlow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721231448586321925","DimensionId":5,"MemberId":721231448586321925,"Inc":""},"_vena_CashFlowS2_CashFlow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721231448590516225","DimensionId":5,"MemberId":721231448590516225,"Inc":""},"_vena_CashFlowS2_CashFlow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721231448590516227","DimensionId":5,"MemberId":721231448590516227,"Inc":""},"_vena_CashFlowS2_CashFlow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721231448594710529","DimensionId":5,"MemberId":721231448594710529,"Inc":""},"_vena_CashFlowS2_CashFlow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721231448594710531","DimensionId":5,"MemberId":721231448594710531,"Inc":""},"_vena_CashFlowS2_CashFlow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721231448594710533","DimensionId":5,"MemberId":721231448594710533,"Inc":""},"_vena_CashFlowS2_CashFlow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721231448598904833","DimensionId":5,"MemberId":721231448598904833,"Inc":""},"_vena_CashFlowS2_CashFlow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721231448598904835","DimensionId":5,"MemberId":721231448598904835,"Inc":""},"_vena_CashFlowS2_CashFlow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721231448603099137","DimensionId":5,"MemberId":721231448603099137,"Inc":""},"_vena_CashFlowS2_CashFlow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721231448603099139","DimensionId":5,"MemberId":721231448603099139,"Inc":""},"_vena_CashFlowS2_CashFlow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721231448603099141","DimensionId":5,"MemberId":721231448603099141,"Inc":""},"_vena_CashFlowS2_CashFlow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721231448607293441","DimensionId":5,"MemberId":721231448607293441,"Inc":""},"_vena_CashFlowS2_CashFlow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721231448607293443","DimensionId":5,"MemberId":721231448607293443,"Inc":""},"_vena_CashFlowS2_CashFlow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721231448607293445","DimensionId":5,"MemberId":721231448607293445,"Inc":""},"_vena_CashFlowS2_CashFlow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721231448611487745","DimensionId":5,"MemberId":721231448611487745,"Inc":""},"_vena_CashFlowS2_CashFlow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721231448615682048","DimensionId":5,"MemberId":721231448615682048,"Inc":""},"_vena_CashFlowS2_CashFlow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721231448619876353","DimensionId":5,"MemberId":721231448619876353,"Inc":""},"_vena_CashFlowS2_CashFlow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721231448619876355","DimensionId":5,"MemberId":721231448619876355,"Inc":""},"_vena_CashFlowS2_CashFlow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721231448624070657","DimensionId":5,"MemberId":721231448624070657,"Inc":""},"_vena_CashFlowS2_CashFlow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721231448624070659","DimensionId":5,"MemberId":721231448624070659,"Inc":""},"_vena_CashFlowS2_CashFlow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721231448624070661","DimensionId":5,"MemberId":721231448624070661,"Inc":""},"_vena_CashFlowS2_CashFlow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721231448628264961","DimensionId":5,"MemberId":721231448628264961,"Inc":""},"_vena_CashFlowS2_CashFlow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721231448628264963","DimensionId":5,"MemberId":721231448628264963,"Inc":""},"_vena_CashFlowS2_CashFlow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721231448632459264","DimensionId":5,"MemberId":721231448632459264,"Inc":""},"_vena_CashFlowS2_CashFlow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721231448632459266","DimensionId":5,"MemberId":721231448632459266,"Inc":""},"_vena_CashFlowS2_CashFlow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721231448636653568","DimensionId":5,"MemberId":721231448636653568,"Inc":""},"_vena_CashFlowS2_CashFlow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721231448640847873","DimensionId":5,"MemberId":721231448640847873,"Inc":""},"_vena_CashFlowS2_CashFlow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721231448640847875","DimensionId":5,"MemberId":721231448640847875,"Inc":""},"_vena_CashFlowS2_CashFlow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721231448640847877","DimensionId":5,"MemberId":721231448640847877,"Inc":""},"_vena_CashFlowS2_CashFlow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721231448645042177","DimensionId":5,"MemberId":721231448645042177,"Inc":""},"_vena_CashFlowS2_CashFlow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721231448645042179","DimensionId":5,"MemberId":721231448645042179,"Inc":""},"_vena_CashFlowS2_CashFlow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721231448645042181","DimensionId":5,"MemberId":721231448645042181,"Inc":""},"_vena_CashFlowS2_CashFlow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721231448649236481","DimensionId":5,"MemberId":721231448649236481,"Inc":""},"_vena_CashFlowS2_CashFlow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721231448649236483","DimensionId":5,"MemberId":721231448649236483,"Inc":""},"_vena_CashFlowS2_CashFlow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721231448653430785","DimensionId":5,"MemberId":721231448653430785,"Inc":""},"_vena_CashFlowS2_CashFlow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721231448657625088","DimensionId":5,"MemberId":721231448657625088,"Inc":""},"_vena_CashFlowS2_CashFlow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721231448657625090","DimensionId":5,"MemberId":721231448657625090,"Inc":""},"_vena_CashFlowS2_CashFlow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721231448661819393","DimensionId":5,"MemberId":721231448661819393,"Inc":""},"_vena_CashFlowS2_CashFlow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721231448661819395","DimensionId":5,"MemberId":721231448661819395,"Inc":""},"_vena_CashFlowS2_CashFlow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721231448666013697","DimensionId":5,"MemberId":721231448666013697,"Inc":""},"_vena_CashFlowS2_CashFlow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721231448666013699","DimensionId":5,"MemberId":721231448666013699,"Inc":""},"_vena_CashFlowS2_CashFlow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721231448666013701","DimensionId":5,"MemberId":721231448666013701,"Inc":""},"_vena_CashFlowS2_CashFlow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721231448670208001","DimensionId":5,"MemberId":721231448670208001,"Inc":""},"_vena_CashFlowS2_CashFlow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721231448670208003","DimensionId":5,"MemberId":721231448670208003,"Inc":""},"_vena_CashFlowS2_CashFlow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721231448674402304","DimensionId":5,"MemberId":721231448674402304,"Inc":""},"_vena_CashFlowS2_CashFlow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721231448678596608","DimensionId":5,"MemberId":721231448678596608,"Inc":""},"_vena_CashFlowS2_CashFlow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721231448678596610","DimensionId":5,"MemberId":721231448678596610,"Inc":""},"_vena_CashFlowS2_CashFlow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721231448682790913","DimensionId":5,"MemberId":721231448682790913,"Inc":""},"_vena_CashFlowS2_CashFlow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721231448682790915","DimensionId":5,"MemberId":721231448682790915,"Inc":""},"_vena_CashFlowS2_CashFlow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721231448686985216","DimensionId":5,"MemberId":721231448686985216,"Inc":""},"_vena_CashFlowS2_CashFlow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721231448691179521","DimensionId":5,"MemberId":721231448691179521,"Inc":""},"_vena_CashFlowS2_CashFlow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721231448691179523","DimensionId":5,"MemberId":721231448691179523,"Inc":""},"_vena_CashFlowS2_CashFlow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721231448691179525","DimensionId":5,"MemberId":721231448691179525,"Inc":""},"_vena_CashFlowS2_CashFlow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721231448695373825","DimensionId":5,"MemberId":721231448695373825,"Inc":""},"_vena_CashFlowS2_CashFlow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721231448695373827","DimensionId":5,"MemberId":721231448695373827,"Inc":""},"_vena_CashFlowS2_CashFlow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721231448699568129","DimensionId":5,"MemberId":721231448699568129,"Inc":""},"_vena_CashFlowS2_CashFlow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721231448699568131","DimensionId":5,"MemberId":721231448699568131,"Inc":""},"_vena_CashFlowS2_CashFlow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721231448699568133","DimensionId":5,"MemberId":721231448699568133,"Inc":""},"_vena_CashFlowS2_CashFlow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721231448703762433","DimensionId":5,"MemberId":721231448703762433,"Inc":""},"_vena_CashFlowS2_CashFlow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721231448703762435","DimensionId":5,"MemberId":721231448703762435,"Inc":""},"_vena_CashFlowS2_CashFlow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721231448707956737","DimensionId":5,"MemberId":721231448707956737,"Inc":""},"_vena_CashFlowS2_CashFlow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721231448712151041","DimensionId":5,"MemberId":721231448712151041,"Inc":""},"_vena_CashFlowS2_CashFlow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721231448712151043","DimensionId":5,"MemberId":721231448712151043,"Inc":""},"_vena_CashFlowS2_CashFlow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721231448716345345","DimensionId":5,"MemberId":721231448716345345,"Inc":""},"_vena_CashFlowS2_CashFlow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721231448720539648","DimensionId":5,"MemberId":721231448720539648,"Inc":""},"_vena_CashFlowS2_CashFlow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721231448720539650","DimensionId":5,"MemberId":721231448720539650,"Inc":""},"_vena_CashFlowS2_CashFlow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721231448724733953","DimensionId":5,"MemberId":721231448724733953,"Inc":""},"_vena_CashFlowS2_CashFlow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721231448724733955","DimensionId":5,"MemberId":721231448724733955,"Inc":""},"_vena_CashFlowS2_CashFlow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721231448728928257","DimensionId":5,"MemberId":721231448728928257,"Inc":""},"_vena_CashFlowS2_CashFlow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721231448728928259","DimensionId":5,"MemberId":721231448728928259,"Inc":""},"_vena_CashFlowS2_CashFlow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721231448728928261","DimensionId":5,"MemberId":721231448728928261,"Inc":""},"_vena_CashFlowS2_CashFlow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721231448737316864","DimensionId":5,"MemberId":721231448737316864,"Inc":""},"_vena_CashFlowS2_CashFlow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721231448737316866","DimensionId":5,"MemberId":721231448737316866,"Inc":""},"_vena_CashFlowS2_CashFlow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721231448741511169","DimensionId":5,"MemberId":721231448741511169,"Inc":""},"_vena_CashFlowS2_CashFlow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721231448741511171","DimensionId":5,"MemberId":721231448741511171,"Inc":""},"_vena_CashFlowS2_CashFlow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721231448741511173","DimensionId":5,"MemberId":721231448741511173,"Inc":""},"_vena_CashFlowS2_CashFlow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721231448745705473","DimensionId":5,"MemberId":721231448745705473,"Inc":""},"_vena_CashFlowS2_CashFlow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721231448745705475","DimensionId":5,"MemberId":721231448745705475,"Inc":""},"_vena_CashFlowS2_CashFlow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721231448749899776","DimensionId":5,"MemberId":721231448749899776,"Inc":""},"_vena_CashFlowS2_CashFlow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721231448749899778","DimensionId":5,"MemberId":721231448749899778,"Inc":""},"_vena_CashFlowS2_CashFlow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721231448754094080","DimensionId":5,"MemberId":721231448754094080,"Inc":""},"_vena_CashFlowS2_CashFlow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721231448758288385","DimensionId":5,"MemberId":721231448758288385,"Inc":""},"_vena_CashFlowS2_CashFlow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721231448758288387","DimensionId":5,"MemberId":721231448758288387,"Inc":""},"_vena_CashFlowS2_CashFlow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749087830139076610","DimensionId":5,"MemberId":749087830139076610,"Inc":""},"_vena_CashFlowS2_CashFlow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749087864905531392","DimensionId":5,"MemberId":749087864905531392,"Inc":""},"_vena_CashFlowS2_CashFlow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749087910850461696","DimensionId":5,"MemberId":749087910850461696,"Inc":""},"_vena_CashFlowS2_CashFlow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749088060013281299","DimensionId":5,"MemberId":749088060013281299,"Inc":""},"_vena_CashFlowS2_CashFlow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749088115352797184","DimensionId":5,"MemberId":749088115352797184,"Inc":""},"_vena_CashFlowS2_CashFlow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749088180418248704","DimensionId":5,"MemberId":749088180418248704,"Inc":""},"_vena_CashFlowS2_CashFlow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749088587086036992","DimensionId":5,"MemberId":749088587086036992,"Inc":""},"_vena_CashFlowS2_CashFlow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749112547660267520","DimensionId":5,"MemberId":749112547660267520,"Inc":""},"_vena_CashFlowS2_CashFlow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749112608271368192","DimensionId":5,"MemberId":749112608271368192,"Inc":""},"_vena_CashFlowS2_CashFlow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764289229879115776","DimensionId":5,"MemberId":764289229879115776,"Inc":""},"_vena_CashFlowS2_CashFlow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765814190010531840","DimensionId":5,"MemberId":765814190010531840,"Inc":""},"_vena_CashFlowS2_CashFlow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765814447679340544","DimensionId":5,"MemberId":765814447679340544,"Inc":""},"_vena_CashFlowS2_CashFlow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766526426957873152","DimensionId":5,"MemberId":766526426957873152,"Inc":""},"_vena_CashFlowS2_CashFlow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820137883691253760","DimensionId":5,"MemberId":820137883691253760,"Inc":""},"_vena_CashFlowS2_CashFlow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826639481931038720","DimensionId":5,"MemberId":826639481931038720,"Inc":""},"_vena_CashFlowS2_CashFlow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829902262057828352","DimensionId":5,"MemberId":829902262057828352,"Inc":""},"_vena_CashFlowS2_CashFlow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845143360720863232","DimensionId":5,"MemberId":845143360720863232,"Inc":""},"_vena_CashFlowS2_CashFlow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851989668665229312","DimensionId":5,"MemberId":851989668665229312,"Inc":""},"_vena_CashFlowS2_CashFlow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888954560046039041","DimensionId":5,"MemberId":888954560046039041,"Inc":""},"_vena_CashFlowS2_CashFlow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896565875103760385","DimensionId":5,"MemberId":896565875103760385,"Inc":""},"_vena_CashFlowS2_CashFlow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946970774233284608","DimensionId":5,"MemberId":946970774233284608,"Inc":""},"_vena_CashFlowS2_CashFlow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951930561890746371","DimensionId":5,"MemberId":951930561890746371,"Inc":""},"_vena_CashFlowS2_CashFlow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951930655779848193","DimensionId":5,"MemberId":951930655779848193,"Inc":""},"_vena_CashFlowS2_CashFlow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951930778467565568","DimensionId":5,"MemberId":951930778467565568,"Inc":""},"_vena_CashFlowS2_CashFlow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990418799344877568","DimensionId":5,"MemberId":990418799344877568,"Inc":""},"_vena_CashFlowS2_CashFlow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"},"_vena_CashFlowS2_CashFlow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"},"_vena_CashFlowS2_CashFlowB3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10"},"_vena_CashFlowS2_CashFlowB3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11"},"_vena_CashFlowS2_CashFlowB3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12"},"_vena_CashFlowS2_CashFlowB3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13"},"_vena_CashFlowS2_CashFlowB3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14"},"_vena_CashFlowS2_CashFlowB3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15"},"_vena_CashFlowS2_CashFlowB3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16"},"_vena_CashFlowS2_CashFlowB3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17"},"_vena_CashFlowS2_CashFlowB3_C_8_720177941305491604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18"},"_vena_CashFlowS2_CashFlowB3_C_8_720177941305491604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19"},"_vena_CashFlowS2_CashFlow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"},"_vena_CashFlowS2_CashFlowB3_C_8_720177941305491604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20"},"_vena_CashFlowS2_CashFlowB3_C_8_720177941305491604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21"},"_vena_CashFlowS2_CashFlowB3_C_8_720177941305491604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22"},"_vena_CashFlowS2_CashFlowB3_C_8_720177941305491604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23"},"_vena_CashFlowS2_CashFlowB3_C_8_720177941305491604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24"},"_vena_CashFlowS2_CashFlowB3_C_8_720177941305491604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25"},"_vena_CashFlowS2_CashFlowB3_C_8_720177941305491604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26"},"_vena_CashFlowS2_CashFlowB3_C_8_720177941305491604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27"},"_vena_CashFlowS2_CashFlowB3_C_8_720177941305491604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28"},"_vena_CashFlowS2_CashFlowB3_C_8_720177941305491604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29"},"_vena_CashFlowS2_CashFlow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"},"_vena_CashFlowS2_CashFlowB3_C_8_720177941305491604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30"},"_vena_CashFlowS2_CashFlowB3_C_8_720177941305491604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31"},"_vena_CashFlowS2_CashFlowB3_C_8_720177941305491604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32"},"_vena_CashFlowS2_CashFlowB3_C_8_720177941305491604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33"},"_vena_CashFlowS2_CashFlowB3_C_8_720177941305491604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34"},"_vena_CashFlowS2_CashFlowB3_C_8_720177941305491604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35"},"_vena_CashFlowS2_CashFlowB3_C_8_720177941305491604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36"},"_vena_CashFlowS2_CashFlowB3_C_8_720177941305491604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37"},"_vena_CashFlowS2_CashFlowB3_C_8_720177941305491604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38"},"_vena_CashFlowS2_CashFlowB3_C_8_720177941305491604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39"},"_vena_CashFlowS2_CashFlow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"},"_vena_CashFlowS2_CashFlowB3_C_8_720177941305491604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40"},"_vena_CashFlowS2_CashFlowB3_C_8_720177941305491604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41"},"_vena_CashFlowS2_CashFlowB3_C_8_720177941305491604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42"},"_vena_CashFlowS2_CashFlowB3_C_8_720177941305491604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43"},"_vena_CashFlowS2_CashFlowB3_C_8_720177941305491604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44"},"_vena_CashFlowS2_CashFlowB3_C_8_720177941305491604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45"},"_vena_CashFlowS2_CashFlowB3_C_8_720177941305491604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46"},"_vena_CashFlowS2_CashFlowB3_C_8_720177941305491604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47"},"_vena_CashFlowS2_CashFlowB3_C_8_720177941305491604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48"},"_vena_CashFlowS2_CashFlowB3_C_8_720177941305491604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49"},"_vena_CashFlowS2_CashFlow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"},"_vena_CashFlowS2_CashFlowB3_C_8_720177941305491604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50"},"_vena_CashFlowS2_CashFlowB3_C_8_720177941305491604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51"},"_vena_CashFlowS2_CashFlowB3_C_8_720177941305491604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52"},"_vena_CashFlowS2_CashFlowB3_C_8_720177941305491604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53"},"_vena_CashFlowS2_CashFlowB3_C_8_720177941305491604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54"},"_vena_CashFlowS2_CashFlowB3_C_8_720177941305491604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55"},"_vena_CashFlowS2_CashFlowB3_C_8_720177941305491604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56"},"_vena_CashFlowS2_CashFlowB3_C_8_720177941305491604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57"},"_vena_CashFlowS2_CashFlowB3_C_8_720177941305491604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58"},"_vena_CashFlowS2_CashFlowB3_C_8_720177941305491604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59"},"_vena_CashFlowS2_CashFlowB3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"},"_vena_CashFlowS2_CashFlowB3_C_8_720177941305491604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60"},"_vena_CashFlowS2_CashFlowB3_C_8_720177941305491604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61"},"_vena_CashFlowS2_CashFlowB3_C_8_720177941305491604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62"},"_vena_CashFlowS2_CashFlowB3_C_8_720177941305491604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63"},"_vena_CashFlowS2_CashFlowB3_C_8_720177941305491604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64"},"_vena_CashFlowS2_CashFlowB3_C_8_720177941305491604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65"},"_vena_CashFlowS2_CashFlowB3_C_8_720177941305491604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66"},"_vena_CashFlowS2_CashFlowB3_C_8_720177941305491604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67"},"_vena_CashFlowS2_CashFlowB3_C_8_720177941305491604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68"},"_vena_CashFlowS2_CashFlowB3_C_8_720177941305491604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69"},"_vena_CashFlowS2_CashFlowB3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"},"_vena_CashFlowS2_CashFlowB3_C_8_720177941305491604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70"},"_vena_CashFlowS2_CashFlowB3_C_8_720177941305491604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71"},"_vena_CashFlowS2_CashFlowB3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8"},"_vena_CashFlowS2_CashFlowB3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9"},"_vena_CashFlowS2_CashFlow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"},"_vena_CashFlowS2_CashFlow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"},"_vena_CashFlowS2_CashFlowB3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10"},"_vena_CashFlowS2_CashFlowB3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11"},"_vena_CashFlowS2_CashFlowB3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12"},"_vena_CashFlowS2_CashFlowB3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13"},"_vena_CashFlowS2_CashFlowB3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14"},"_vena_CashFlowS2_CashFlowB3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15"},"_vena_CashFlowS2_CashFlowB3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16"},"_vena_CashFlowS2_CashFlowB3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17"},"_vena_CashFlowS2_CashFlowB3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18"},"_vena_CashFlowS2_CashFlowB3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19"},"_vena_CashFlowS2_CashFlowB3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"},"_vena_CashFlowS2_CashFlowB3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20"},"_vena_CashFlowS2_CashFlowB3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21"},"_vena_CashFlowS2_CashFlowB3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22"},"_vena_CashFlowS2_CashFlowB3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23"},"_vena_CashFlowS2_CashFlowB3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24"},"_vena_CashFlowS2_CashFlowB3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25"},"_vena_CashFlowS2_CashFlowB3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26"},"_vena_CashFlowS2_CashFlowB3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27"},"_vena_CashFlowS2_CashFlowB3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28"},"_vena_CashFlowS2_CashFlowB3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29"},"_vena_CashFlowS2_CashFlowB3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"},"_vena_CashFlowS2_CashFlowB3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30"},"_vena_CashFlowS2_CashFlowB3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31"},"_vena_CashFlowS2_CashFlowB3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32"},"_vena_CashFlowS2_CashFlowB3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33"},"_vena_CashFlowS2_CashFlowB3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34"},"_vena_CashFlowS2_CashFlowB3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35"},"_vena_CashFlowS2_CashFlowB3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36"},"_vena_CashFlowS2_CashFlowB3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37"},"_vena_CashFlowS2_CashFlowB3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38"},"_vena_CashFlowS2_CashFlowB3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39"},"_vena_CashFlowS2_CashFlow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"},"_vena_CashFlowS2_CashFlowB3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40"},"_vena_CashFlowS2_CashFlowB3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41"},"_vena_CashFlowS2_CashFlowB3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42"},"_vena_CashFlowS2_CashFlowB3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43"},"_vena_CashFlowS2_CashFlowB3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44"},"_vena_CashFlowS2_CashFlowB3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45"},"_vena_CashFlowS2_CashFlowB3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46"},"_vena_CashFlowS2_CashFlowB3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47"},"_vena_CashFlowS2_CashFlowB3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48"},"_vena_CashFlowS2_CashFlowB3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49"},"_vena_CashFlowS2_CashFlow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"},"_vena_CashFlowS2_CashFlowB3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50"},"_vena_CashFlowS2_CashFlowB3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51"},"_vena_CashFlowS2_CashFlowB3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52"},"_vena_CashFlowS2_CashFlowB3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53"},"_vena_CashFlowS2_CashFlowB3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54"},"_vena_CashFlowS2_CashFlowB3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55"},"_vena_CashFlowS2_CashFlowB3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56"},"_vena_CashFlowS2_CashFlowB3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57"},"_vena_CashFlowS2_CashFlowB3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58"},"_vena_CashFlowS2_CashFlowB3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59"},"_vena_CashFlowS2_CashFlow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"},"_vena_CashFlowS2_CashFlowB3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60"},"_vena_CashFlowS2_CashFlowB3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61"},"_vena_CashFlowS2_CashFlowB3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62"},"_vena_CashFlowS2_CashFlowB3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63"},"_vena_CashFlowS2_CashFlowB3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64"},"_vena_CashFlowS2_CashFlowB3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65"},"_vena_CashFlowS2_CashFlowB3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66"},"_vena_CashFlowS2_CashFlowB3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67"},"_vena_CashFlowS2_CashFlowB3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68"},"_vena_CashFlowS2_CashFlowB3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69"},"_vena_CashFlowS2_CashFlow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"},"_vena_CashFlowS2_CashFlowB3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70"},"_vena_CashFlowS2_CashFlowB3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71"},"_vena_CashFlowS2_CashFlow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8"},"_vena_CashFlowS2_CashFlowB3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9"},"_vena_CashFlowS2_CashFlowB3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"},"_vena_CashFlowS2_CashFlowB3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"},"_vena_CashFlowS2_CashFlowB3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10"},"_vena_CashFlowS2_CashFlowB3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11"},"_vena_CashFlowS2_CashFlowB3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12"},"_vena_CashFlowS2_CashFlowB3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13"},"_vena_CashFlowS2_CashFlowB3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14"},"_vena_CashFlowS2_CashFlowB3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15"},"_vena_CashFlowS2_CashFlowB3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16"},"_vena_CashFlowS2_CashFlowB3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17"},"_vena_CashFlowS2_CashFlowB3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18"},"_vena_CashFlowS2_CashFlowB3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19"},"_vena_CashFlowS2_CashFlowB3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"},"_vena_CashFlowS2_CashFlowB3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20"},"_vena_CashFlowS2_CashFlowB3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21"},"_vena_CashFlowS2_CashFlowB3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22"},"_vena_CashFlowS2_CashFlowB3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23"},"_vena_CashFlowS2_CashFlowB3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24"},"_vena_CashFlowS2_CashFlowB3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25"},"_vena_CashFlowS2_CashFlowB3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26"},"_vena_CashFlowS2_CashFlowB3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27"},"_vena_CashFlowS2_CashFlowB3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28"},"_vena_CashFlowS2_CashFlowB3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29"},"_vena_CashFlowS2_CashFlowB3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"},"_vena_CashFlowS2_CashFlowB3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30"},"_vena_CashFlowS2_CashFlowB3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31"},"_vena_CashFlowS2_CashFlowB3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32"},"_vena_CashFlowS2_CashFlowB3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33"},"_vena_CashFlowS2_CashFlowB3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34"},"_vena_CashFlowS2_CashFlowB3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35"},"_vena_CashFlowS2_CashFlowB3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36"},"_vena_CashFlowS2_CashFlowB3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37"},"_vena_CashFlowS2_CashFlowB3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38"},"_vena_CashFlowS2_CashFlowB3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39"},"_vena_CashFlowS2_CashFlowB3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"},"_vena_CashFlowS2_CashFlowB3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40"},"_vena_CashFlowS2_CashFlowB3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41"},"_vena_CashFlowS2_CashFlowB3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42"},"_vena_CashFlowS2_CashFlowB3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43"},"_vena_CashFlowS2_CashFlowB3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44"},"_vena_CashFlowS2_CashFlowB3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45"},"_vena_CashFlowS2_CashFlowB3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46"},"_vena_CashFlowS2_CashFlowB3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47"},"_vena_CashFlowS2_CashFlowB3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48"},"_vena_CashFlowS2_CashFlowB3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49"},"_vena_CashFlowS2_CashFlowB3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"},"_vena_CashFlowS2_CashFlowB3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50"},"_vena_CashFlowS2_CashFlowB3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51"},"_vena_CashFlowS2_CashFlowB3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52"},"_vena_CashFlowS2_CashFlowB3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53"},"_vena_CashFlowS2_CashFlowB3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54"},"_vena_CashFlowS2_CashFlowB3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55"},"_vena_CashFlowS2_CashFlowB3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56"},"_vena_CashFlowS2_CashFlowB3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57"},"_vena_CashFlowS2_CashFlowB3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58"},"_vena_CashFlowS2_CashFlowB3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59"},"_vena_CashFlowS2_CashFlowB3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"},"_vena_CashFlowS2_CashFlowB3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60"},"_vena_CashFlowS2_CashFlowB3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61"},"_vena_CashFlowS2_CashFlowB3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62"},"_vena_CashFlowS2_CashFlowB3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63"},"_vena_CashFlowS2_CashFlowB3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64"},"_vena_CashFlowS2_CashFlowB3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65"},"_vena_CashFlowS2_CashFlowB3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66"},"_vena_CashFlowS2_CashFlowB3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67"},"_vena_CashFlowS2_CashFlowB3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68"},"_vena_CashFlowS2_CashFlowB3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69"},"_vena_CashFlowS2_CashFlowB3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"},"_vena_CashFlowS2_CashFlowB3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70"},"_vena_CashFlowS2_CashFlowB3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71"},"_vena_CashFlowS2_CashFlowB3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8"},"_vena_CashFlowS2_CashFlowB3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9"},"_vena_CashFlowS2_CashFlow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"},"_vena_CashFlowS2_CashFlow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"},"_vena_CashFlowS2_CashFlowB3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10"},"_vena_CashFlowS2_CashFlowB3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11"},"_vena_CashFlowS2_CashFlowB3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12"},"_vena_CashFlowS2_CashFlowB3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13"},"_vena_CashFlowS2_CashFlowB3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14"},"_vena_CashFlowS2_CashFlowB3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15"},"_vena_CashFlowS2_CashFlowB3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16"},"_vena_CashFlowS2_CashFlowB3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17"},"_vena_CashFlowS2_CashFlowB3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18"},"_vena_CashFlowS2_CashFlowB3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19"},"_vena_CashFlowS2_CashFlow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"},"_vena_CashFlowS2_CashFlowB3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20"},"_vena_CashFlowS2_CashFlowB3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21"},"_vena_CashFlowS2_CashFlowB3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22"},"_vena_CashFlowS2_CashFlowB3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23"},"_vena_CashFlowS2_CashFlowB3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24"},"_vena_CashFlowS2_CashFlowB3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25"},"_vena_CashFlowS2_CashFlowB3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26"},"_vena_CashFlowS2_CashFlowB3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27"},"_vena_CashFlowS2_CashFlowB3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28"},"_vena_CashFlowS2_CashFlowB3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29"},"_vena_CashFlowS2_CashFlow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"},"_vena_CashFlowS2_CashFlowB3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30"},"_vena_CashFlowS2_CashFlowB3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31"},"_vena_CashFlowS2_CashFlowB3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32"},"_vena_CashFlowS2_CashFlowB3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33"},"_vena_CashFlowS2_CashFlowB3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34"},"_vena_CashFlowS2_CashFlowB3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35"},"_vena_CashFlowS2_CashFlowB3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36"},"_vena_CashFlowS2_CashFlowB3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37"},"_vena_CashFlowS2_CashFlowB3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38"},"_vena_CashFlowS2_CashFlowB3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39"},"_vena_CashFlowS2_CashFlow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"},"_vena_CashFlowS2_CashFlowB3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40"},"_vena_CashFlowS2_CashFlowB3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41"},"_vena_CashFlowS2_CashFlowB3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42"},"_vena_CashFlowS2_CashFlowB3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43"},"_vena_CashFlowS2_CashFlowB3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44"},"_vena_CashFlowS2_CashFlowB3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45"},"_vena_CashFlowS2_CashFlowB3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46"},"_vena_CashFlowS2_CashFlowB3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47"},"_vena_CashFlowS2_CashFlowB3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48"},"_vena_CashFlowS2_CashFlowB3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49"},"_vena_CashFlowS2_CashFlow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"},"_vena_CashFlowS2_CashFlowB3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50"},"_vena_CashFlowS2_CashFlowB3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51"},"_vena_CashFlowS2_CashFlowB3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52"},"_vena_CashFlowS2_CashFlowB3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53"},"_vena_CashFlowS2_CashFlowB3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54"},"_vena_CashFlowS2_CashFlowB3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55"},"_vena_CashFlowS2_CashFlowB3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56"},"_vena_CashFlowS2_CashFlowB3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57"},"_vena_CashFlowS2_CashFlowB3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58"},"_vena_CashFlowS2_CashFlowB3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59"},"_vena_CashFlowS2_CashFlow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"},"_vena_CashFlowS2_CashFlowB3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60"},"_vena_CashFlowS2_CashFlowB3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61"},"_vena_CashFlowS2_CashFlowB3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62"},"_vena_CashFlowS2_CashFlowB3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63"},"_vena_CashFlowS2_CashFlowB3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64"},"_vena_CashFlowS2_CashFlowB3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65"},"_vena_CashFlowS2_CashFlowB3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66"},"_vena_CashFlowS2_CashFlowB3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67"},"_vena_CashFlowS2_CashFlowB3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68"},"_vena_CashFlowS2_CashFlowB3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69"},"_vena_CashFlowS2_CashFlow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"},"_vena_CashFlowS2_CashFlowB3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70"},"_vena_CashFlowS2_CashFlowB3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71"},"_vena_CashFlowS2_CashFlowB3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8"},"_vena_CashFlowS2_CashFlowB3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9"},"_vena_CashFlowS2_CashFlowB3_R_5_720177941099970567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720177941099970567","DimensionId":5,"MemberId":720177941099970567,"Inc":""},"_vena_CashFlowS2_CashFlowB3_R_5_720177941099970571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720177941099970571","DimensionId":5,"MemberId":720177941099970571,"Inc":""},"_vena_CashFlowS2_CashFlowB3_R_5_720177941129330781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720177941129330781","DimensionId":5,"MemberId":720177941129330781,"Inc":""},"_vena_CashFlowS2_CashFlowB3_R_5_720177941129330793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720177941129330793","DimensionId":5,"MemberId":720177941129330793,"Inc":""},"_vena_CashFlowS2_CashFlowB3_R_5_720177941129330845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720177941129330845","DimensionId":5,"MemberId":720177941129330845,"Inc":""},"_vena_CashFlowS2_CashFlowB3_R_5_720177941129330848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720177941129330848","DimensionId":5,"MemberId":720177941129330848,"Inc":""},"_vena_CashFlowS2_CashFlowB3_R_5_720177941133525121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720177941133525121","DimensionId":5,"MemberId":720177941133525121,"Inc":""},"_vena_CashFlowS2_CashFlowB3_R_5_720177941133525129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720177941133525129","DimensionId":5,"MemberId":720177941133525129,"Inc":""},"_vena_CashFlowS2_CashFlowB3_R_5_720177941137719307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720177941137719307","DimensionId":5,"MemberId":720177941137719307,"Inc":""},"_vena_CashFlowS2_CashFlowB3_R_5_720177941137719420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720177941137719420","DimensionId":5,"MemberId":720177941137719420,"Inc":""},"_vena_CashFlowS2_CashFlowB3_R_5_733477287828389888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733477287828389888","DimensionId":5,"MemberId":733477287828389888,"Inc":""},"_vena_CashFlowS2_CashFlowB3_R_5_733477515616583680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733477515616583680","DimensionId":5,"MemberId":733477515616583680,"Inc":""},"_vena_CashFlowS2_CashFlowB3_R_5_996323332361945089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996323332361945089","DimensionId":5,"MemberId":996323332361945089,"Inc":""},"_vena_CashFlowS2_CashFlowB4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"},"_vena_CashFlowS2_CashFlowB4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"},"_vena_CashFlowS2_CashFlowB4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10"},"_vena_CashFlowS2_CashFlowB4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11"},"_vena_CashFlowS2_CashFlowB4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2"},"_vena_CashFlowS2_CashFlowB4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3"},"_vena_CashFlowS2_CashFlowB4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4"},"_vena_CashFlowS2_CashFlowB4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5"},"_vena_CashFlowS2_CashFlowB4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6"},"_vena_CashFlowS2_CashFlowB4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7"},"_vena_CashFlowS2_CashFlowB4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8"},"_vena_CashFlowS2_CashFlowB4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9"},"_vena_CashFlowS2_CashFlow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"},"_vena_CashFlowS2_CashFlow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"},"_vena_CashFlowS2_CashFlow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10"},"_vena_CashFlowS2_CashFlow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11"},"_vena_CashFlowS2_CashFlow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2"},"_vena_CashFlowS2_CashFlow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3"},"_vena_CashFlowS2_CashFlow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4"},"_vena_CashFlowS2_CashFlow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5"},"_vena_CashFlowS2_CashFlow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6"},"_vena_CashFlowS2_CashFlowB4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7"},"_vena_CashFlowS2_CashFlow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8"},"_vena_CashFlowS2_CashFlow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9"},"_vena_CashFlowS2_CashFlowB4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"},"_vena_CashFlowS2_CashFlowB4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"},"_vena_CashFlowS2_CashFlowB4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10"},"_vena_CashFlowS2_CashFlowB4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11"},"_vena_CashFlowS2_CashFlowB4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2"},"_vena_CashFlowS2_CashFlowB4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3"},"_vena_CashFlowS2_CashFlowB4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4"},"_vena_CashFlowS2_CashFlowB4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5"},"_vena_CashFlowS2_CashFlowB4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6"},"_vena_CashFlowS2_CashFlowB4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7"},"_vena_CashFlowS2_CashFlowB4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8"},"_vena_CashFlowS2_CashFlowB4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9"},"_vena_CashFlowS2_CashFlow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"},"_vena_CashFlowS2_CashFlow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"},"_vena_CashFlowS2_CashFlow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10"},"_vena_CashFlowS2_CashFlowB4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11"},"_vena_CashFlowS2_CashFlow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2"},"_vena_CashFlowS2_CashFlow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3"},"_vena_CashFlowS2_CashFlow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4"},"_vena_CashFlowS2_CashFlowB4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5"},"_vena_CashFlowS2_CashFlow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6"},"_vena_CashFlowS2_CashFlowB4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7"},"_vena_CashFlowS2_CashFlow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8"},"_vena_CashFlowS2_CashFlowB4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9"},"_vena_CashFlowS2_CashFlowB4_R_5_720177941120942100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1,"DimensionIdStr":"5","MemberIdStr":"720177941120942100","DimensionId":5,"MemberId":720177941120942100,"Inc":""},"_vena_CashFlowS2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6","MemberIdStr":"720177941255159927","DimensionId":6,"MemberId":720177941255159927,"Inc":""},"_vena_CashFlowS2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7","MemberIdStr":"720177941267742850","DimensionId":7,"MemberId":720177941267742850,"Inc":""},"_vena_CashFlowS2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FV","MemberIdStr":"e3545e3dcc52420a84dcdae3a23a4597","DimensionId":-1,"MemberId":-1,"Inc":""},"_vena_CashFlowS3_CashFlowB6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2,"DimensionIdStr":"8","MemberIdStr":"720177941309685782","DimensionId":8,"MemberId":720177941309685782,"Inc":""},"_vena_CashFlowS3_CashFlowB6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2,"DimensionIdStr":"FV","MemberIdStr":"56493ffece784c5db4cd0fd3b40a250d","DimensionId":-1,"MemberId":-1,"Inc":""},"_vena_CashFlowS3_CashFlowB6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"},"_vena_CashFlowS3_CashFlowB6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151"},"_vena_CashFlowS3_CashFlowB6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152"},"_vena_CashFlowS3_CashFlowB6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153"},"_vena_CashFlowS3_CashFlowB6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154"},"_vena_CashFlowS3_CashFlowB6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155"},"_vena_CashFlowS3_CashFlowB6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156"},"_vena_CashFlowS3_CashFlowB6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158"},"_vena_CashFlowS3_CashFlowB6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160"},"_vena_CashFlowS3_CashFlowB6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161"},"_vena_CashFlowS3_CashFlowB6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162"},"_vena_CashFlowS3_CashFlowB6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163"},"_vena_CashFlowS3_CashFlowB6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164"},"_vena_CashFlowS3_CashFlowB6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165"},"_vena_CashFlowS3_CashFlowB6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166"},"_vena_CashFlowS3_CashFlowB6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167"},"_vena_CashFlowS3_CashFlowB6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168"},"_vena_CashFlowS3_CashFlowB6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169"},"_vena_CashFlowS3_CashFlowB6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170"},"_vena_CashFlowS3_CashFlowB6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171"},"_vena_CashFlowS3_CashFlowB6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172"},"_vena_CashFlowS3_CashFlowB6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173"},"_vena_CashFlowS3_CashFlowB6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174"},"_vena_CashFlowS3_CashFlowB6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175"},"_vena_CashFlowS3_CashFlowB6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176"},"_vena_CashFlowS3_CashFlowB6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177"},"_vena_CashFlowS3_CashFlowB6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178"},"_vena_CashFlowS3_CashFlowB6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179"},"_vena_CashFlowS3_CashFlowB6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180"},"_vena_CashFlowS3_CashFlowB6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181"},"_vena_CashFlowS3_CashFlowB6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182"},"_vena_CashFlowS3_CashFlowB6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183"},"_vena_CashFlowS3_CashFlowB6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184"},"_vena_CashFlowS3_CashFlowB6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185"},"_vena_CashFlowS3_CashFlowB6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186"},"_vena_CashFlowS3_CashFlowB6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187"},"_vena_CashFlowS3_CashFlowB6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188"},"_vena_CashFlowS3_CashFlowB6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189"},"_vena_CashFlowS3_CashFlowB6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190"},"_vena_CashFlowS3_CashFlowB6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191"},"_vena_CashFlowS3_CashFlowB6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192"},"_vena_CashFlowS3_CashFlowB6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193"},"_vena_CashFlowS3_CashFlowB6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194"},"_vena_CashFlowS3_CashFlowB6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195"},"_vena_CashFlowS3_CashFlowB6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196"},"_vena_CashFlowS3_CashFlowB6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197"},"_vena_CashFlowS3_CashFlowB6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198"},"_vena_CashFlowS3_CashFlowB6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199"},"_vena_CashFlowS3_CashFlowB6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200"},"_vena_CashFlowS3_CashFlowB6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201"},"_vena_CashFlowS3_CashFlowB6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202"},"_vena_CashFlowS3_CashFlowB6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203"},"_vena_CashFlowS3_CashFlowB6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204"},"_vena_CashFlowS3_CashFlowB6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205"},"_vena_CashFlowS3_CashFlowB6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206"},"_vena_CashFlowS3_CashFlowB6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207"},"_vena_CashFlowS3_CashFlowB6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208"},"_vena_CashFlowS3_CashFlowB6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209"},"_vena_CashFlowS3_CashFlowB6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210"},"_vena_CashFlowS3_CashFlowB6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211"},"_vena_CashFlowS3_CashFlowB6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212"},"_vena_CashFlowS3_CashFlowB6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213"},"_vena_CashFlowS3_CashFlowB6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214"},"_vena_CashFlowS3_CashFlowB6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215"},"_vena_CashFlowS3_CashFlowB6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216"},"_vena_CashFlowS3_CashFlowB6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217"},"_vena_CashFlowS3_CashFlowB6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218"},"_vena_CashFlowS3_CashFlowB6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219"},"_vena_CashFlowS3_CashFlowB6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220"},"_vena_CashFlowS3_CashFlowB6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221"},"_vena_CashFlowS3_CashFlowB6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222"},"_vena_CashFlowS3_CashFlowB6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223"},"_vena_CashFlowS3_CashFlowB6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224"},"_vena_CashFlowS3_CashFlowB6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225"},"_vena_CashFlowS3_CashFlowB6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226"},"_vena_CashFlowS3_CashFlowB6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227"},"_vena_CashFlowS3_CashFlowB6_R_FV_42f34b52efc14701904e2bd69b949ebb_228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228"},"_vena_CashFlowS3_CashFlowB6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229"},"_vena_CashFlowS3_CashFlowB6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230"},"_vena_CashFlowS3_CashFlowB6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231"},"_vena_CashFlowS3_CashFlowB6_R_FV_42f34b52efc14701904e2bd69b949ebb_232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232"},"_vena_CashFlowS3_CashFlowB6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233"},"_vena_CashFlowS3_CashFlowB6_R_FV_42f34b52efc14701904e2bd69b949ebb_234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234"},"_vena_CashFlowS3_CashFlowB6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235"},"_vena_CashFlowS3_CashFlowB6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236"},"_vena_CashFlowS3_CashFlowB6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237"},"_vena_CashFlowS3_CashFlowB6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238"},"_vena_CashFlowS3_CashFlowB6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239"},"_vena_CashFlowS3_CashFlowB6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240"},"_vena_CashFlowS3_CashFlowB6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241"},"_vena_CashFlowS3_CashFlowB6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242"},"_vena_CashFlowS3_CashFlowB6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243"},"_vena_CashFlowS3_CashFlowB6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244"},"_vena_CashFlowS3_CashFlowB6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245"},"_vena_CashFlowS3_CashFlowB6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246"},"_vena_CashFlowS3_CashFlowB6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247"},"_vena_CashFlowS3_CashFlowB6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248"},"_vena_CashFlowS3_CashFlowB6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249"},"_vena_CashFlowS3_CashFlowB6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250"},"_vena_CashFlowS3_CashFlowB6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251"},"_vena_CashFlowS3_CashFlowB6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252"},"_vena_CashFlowS3_CashFlowB6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253"},"_vena_CashFlowS3_CashFlowB6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254"},"_vena_CashFlowS3_CashFlowB6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255"},"_vena_CashFlowS3_CashFlowB6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256"},"_vena_CashFlowS3_CashFlowB6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257"},"_vena_CashFlowS3_CashFlowB6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258"},"_vena_CashFlowS3_CashFlowB6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259"},"_vena_CashFlowS3_CashFlowB6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260"},"_vena_CashFlowS3_CashFlowB6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261"},"_vena_CashFlowS3_CashFlowB6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262"},"_vena_CashFlowS3_CashFlowB6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263"},"_vena_CashFlowS3_CashFlowB6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264"},"_vena_CashFlowS3_CashFlowB6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266"},"_vena_CashFlowS3_CashFlowB6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267"},"_vena_CashFlowS3_CashFlowB6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268"},"_vena_CashFlowS3_CashFlowB6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270"},"_vena_CashFlowS3_CashFlowB6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272"},"_vena_CashFlowS3_CashFlowB6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273"},"_vena_CashFlowS3_CashFlowB6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274"},"_vena_CashFlowS3_CashFlowB6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275"},"_vena_CashFlowS3_CashFlowB6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276"},"_vena_CashFlowS3_CashFlowB6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277"},"_vena_CashFlowS3_CashFlowB6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278"},"_vena_CashFlowS3_CashFlowB6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279"},"_vena_CashFlowS3_CashFlowB6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280"},"_vena_CashFlowS3_CashFlowB6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281"},"_vena_CashFlowS3_CashFlowB6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282"},"_vena_CashFlowS3_CashFlowB6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283"},"_vena_CashFlowS3_CashFlowB6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284"},"_vena_CashFlowS3_CashFlowB6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285"},"_vena_CashFlowS3_CashFlowB6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286"},"_vena_CashFlowS3_CashFlowB6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287"},"_vena_CashFlowS3_CashFlowB6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288"},"_vena_CashFlowS3_CashFlowB6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289"},"_vena_CashFlowS3_CashFlowB6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290"},"_vena_CashFlowS3_CashFlowB6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291"},"_vena_CashFlowS3_CashFlowB6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292"},"_vena_CashFlowS3_CashFlowB6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293"},"_vena_CashFlowS3_CashFlowB6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294"},"_vena_CashFlowS3_CashFlowB6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295"},"_vena_CashFlowS3_CashFlowB6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296"},"_vena_CashFlowS3_CashFlowB6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297"},"_vena_CashFlowS3_CashFlowB6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298"},"_vena_CashFlowS3_CashFlowB6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299"},"_vena_CashFlowS3_CashFlowB6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300"},"_vena_CashFlowS3_CashFlowB6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301"},"_vena_CashFlowS3_CashFlowB6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302"},"_vena_CashFlowS3_CashFlowB6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303"},"_vena_CashFlowS3_CashFlowB6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304"},"_vena_CashFlowS3_CashFlowB6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305"},"_vena_CashFlowS3_CashFlowB6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306"},"_vena_CashFlowS3_CashFlowB6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307"},"_vena_CashFlowS3_CashFlowB6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308"},"_vena_CashFlowS3_CashFlowB6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309"},"_vena_CashFlowS3_CashFlowB6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310"},"_vena_CashFlowS3_CashFlowB6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311"},"_vena_CashFlowS3_CashFlowB6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312"},"_vena_CashFlowS3_CashFlowB6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313"},"_vena_CashFlowS3_CashFlowB6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314"},"_vena_CashFlowS3_CashFlowB6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315"},"_vena_CashFlowS3_CashFlowB6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316"},"_vena_CashFlowS3_CashFlowB6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317"},"_vena_CashFlowS3_CashFlowB6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318"},"_vena_CashFlowS3_CashFlowB6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319"},"_vena_CashFlowS3_CashFlowB6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320"},"_vena_CashFlowS3_CashFlowB6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321"},"_vena_CashFlowS3_CashFlowB6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322"},"_vena_CashFlowS3_CashFlowB6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323"},"_vena_CashFlowS3_CashFlowB6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324"},"_vena_CashFlowS3_CashFlowB6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325"},"_vena_CashFlowS3_CashFlowB6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326"},"_vena_CashFlowS3_CashFlowB6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327"},"_vena_CashFlowS3_CashFlowB6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328"},"_vena_CashFlowS3_CashFlowB6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329"},"_vena_CashFlowS3_CashFlowB6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330"},"_vena_CashFlowS3_CashFlowB6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331"},"_vena_CashFlowS3_CashFlowB6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332"},"_vena_CashFlowS3_CashFlowB6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333"},"_vena_CashFlowS3_CashFlowB6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334"},"_vena_CashFlowS3_CashFlowB6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335"},"_vena_CashFlowS3_CashFlowB6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336"},"_vena_CashFlowS3_CashFlowB6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337"},"_vena_CashFlowS3_CashFlowB6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338"},"_vena_CashFlowS3_CashFlowB6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339"},"_vena_CashFlowS3_CashFlowB6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340"},"_vena_CashFlowS3_CashFlowB6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341"},"_vena_CashFlowS3_CashFlowB6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342"},"_vena_CashFlowS3_CashFlowB6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344"},"_vena_CashFlowS3_CashFlowB6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345"},"_vena_CashFlowS3_CashFlowB6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346"},"_vena_CashFlowS3_CashFlowB6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349"},"_vena_CashFlowS3_CashFlowB6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350"},"_vena_CashFlowS3_CashFlowB6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351"},"_vena_CashFlowS3_CashFlowB6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352"},"_vena_CashFlowS3_CashFlowB6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353"},"_vena_CashFlowS3_CashFlowB6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354"},"_vena_CashFlowS3_CashFlowB6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355"},"_vena_CashFlowS3_CashFlowB6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356"},"_vena_CashFlowS3_CashFlowB6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357"},"_vena_CashFlowS3_CashFlowB6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358"},"_vena_CashFlowS3_CashFlowB6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359"},"_vena_CashFlowS3_CashFlowB6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360"},"_vena_CashFlowS3_CashFlowB6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361"},"_vena_CashFlowS3_CashFlowB6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362"},"_vena_CashFlowS3_CashFlowB6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363"},"_vena_CashFlowS3_CashFlowB6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364"},"_vena_CashFlowS3_CashFlowB6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365"},"_vena_CashFlowS3_CashFlowB6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366"},"_vena_CashFlowS3_CashFlowB6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367"},"_vena_CashFlowS3_CashFlowB6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368"},"_vena_CashFlowS3_CashFlowB6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369"},"_vena_CashFlowS3_CashFlowB6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370"},"_vena_CashFlowS3_CashFlowB6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371"},"_vena_CashFlowS3_CashFlowB6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372"},"_vena_CashFlowS3_CashFlowB6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373"},"_vena_CashFlowS3_CashFlowB6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374"},"_vena_CashFlowS3_CashFlowB6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375"},"_vena_CashFlowS3_CashFlowB6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376"},"_vena_CashFlowS3_CashFlowB6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377"},"_vena_CashFlowS3_CashFlowB6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378"},"_vena_CashFlowS3_CashFlowB6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379"},"_vena_CashFlowS3_CashFlowB6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380"},"_vena_CashFlowS3_CashFlowB6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381"},"_vena_CashFlowS3_CashFlowB6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382"},"_vena_CashFlowS3_CashFlowB6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383"},"_vena_CashFlowS3_CashFlowB6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384"},"_vena_CashFlowS3_CashFlowB6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385"},"_vena_CashFlowS3_CashFlowB6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386"},"_vena_CashFlowS3_CashFlowB6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387"},"_vena_CashFlowS3_CashFlowB6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388"},"_vena_CashFlowS3_CashFlowB6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389"},"_vena_CashFlowS3_CashFlowB6_R_FV_42f34b52efc14701904e2bd69b949ebb_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"},"_vena_CashFlowS3_CashFlowB6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390"},"_vena_CashFlowS3_CashFlowB6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391"},"_vena_CashFlowS3_CashFlowB6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392"},"_vena_CashFlowS3_CashFlowB6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393"},"_vena_CashFlowS3_CashFlowB6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394"},"_vena_CashFlowS3_CashFlowB6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395"},"_vena_CashFlowS3_CashFlowB6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396"},"_vena_CashFlowS3_CashFlowB6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397"},"_vena_CashFlowS3_CashFlowB6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398"},"_vena_CashFlowS3_CashFlowB6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399"},"_vena_CashFlowS3_CashFlowB6_R_FV_42f34b52efc14701904e2bd69b949ebb_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"},"_vena_CashFlowS3_CashFlowB6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400"},"_vena_CashFlowS3_CashFlowB6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401"},"_vena_CashFlowS3_CashFlowB6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402"},"_vena_CashFlowS3_CashFlowB6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403"},"_vena_CashFlowS3_CashFlowB6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404"},"_vena_CashFlowS3_CashFlowB6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405"},"_vena_CashFlowS3_CashFlowB6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406"},"_vena_CashFlowS3_CashFlowB6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407"},"_vena_CashFlowS3_CashFlowB6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408"},"_vena_CashFlowS3_CashFlowB6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409"},"_vena_CashFlowS3_CashFlowB6_R_FV_42f34b52efc14701904e2bd69b949ebb_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"},"_vena_CashFlowS3_CashFlowB6_R_FV_42f34b52efc14701904e2bd69b949ebb_410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410"},"_vena_CashFlowS3_CashFlowB6_R_FV_42f34b52efc14701904e2bd69b949ebb_411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411"},"_vena_CashFlowS3_CashFlowB6_R_FV_42f34b52efc14701904e2bd69b949ebb_412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412"},"_vena_CashFlowS3_CashFlowB6_R_FV_42f34b52efc14701904e2bd69b949ebb_413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413"},"_vena_CashFlowS3_CashFlowB6_R_FV_42f34b52efc14701904e2bd69b949ebb_414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414"},"_vena_CashFlowS3_CashFlowB6_R_FV_42f34b52efc14701904e2bd69b949ebb_415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415"},"_vena_CashFlowS3_CashFlowB6_R_FV_42f34b52efc14701904e2bd69b949ebb_416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416"},"_vena_CashFlowS3_CashFlowB6_R_FV_42f34b52efc14701904e2bd69b949ebb_417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417"},"_vena_CashFlowS3_CashFlowB6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418"},"_vena_CashFlowS3_CashFlowB6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419"},"_vena_CashFlowS3_CashFlowB6_R_FV_42f34b52efc14701904e2bd69b949ebb_420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420"},"_vena_CashFlowS3_CashFlowB6_R_FV_42f34b52efc14701904e2bd69b949ebb_421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421"},"_vena_CashFlowS3_CashFlowB6_R_FV_42f34b52efc14701904e2bd69b949ebb_422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422"},"_vena_CashFlowS3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3","MemberIdStr":"720177941083193402","DimensionId":3,"MemberId":720177941083193402,"Inc":""},"_vena_CashFlowS3_P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4","MemberIdStr":"720177941095776277","DimensionId":4,"MemberId":720177941095776277,"Inc":""},"_vena_CashFlowS3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6","MemberIdStr":"720177941255159927","DimensionId":6,"MemberId":720177941255159927,"Inc":""},"_vena_CashFlowS3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7","MemberIdStr":"720177941267742850","DimensionId":7,"MemberId":720177941267742850,"Inc":""},"_vena_CashFlowS3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FV","MemberIdStr":"e3545e3dcc52420a84dcdae3a23a4597","DimensionId":-1,"MemberId":-1,"Inc":""},"_vena_ClosedMonthS1_ClosedMonth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ClosedMonthB1","VenaRangeType":2,"DimensionIdStr":"8","MemberIdStr":"720177941305491604","DimensionId":8,"MemberId":720177941305491604,"Inc":""},"_vena_ClosedMonthS1_ClosedMonthB1_R_5_720177941125136562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ClosedMonthB1","VenaRangeType":1,"DimensionIdStr":"5","MemberIdStr":"720177941125136562","DimensionId":5,"MemberId":720177941125136562,"Inc":""},"_vena_ClosedMonth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3","MemberIdStr":"720177941083193402","DimensionId":3,"MemberId":720177941083193402,"Inc":""},"_vena_ClosedMonth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6","MemberIdStr":"720177941255159927","DimensionId":6,"MemberId":720177941255159927,"Inc":""},"_vena_ClosedMonth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7","MemberIdStr":"720177941267742850","DimensionId":7,"MemberId":720177941267742850,"Inc":""},"_vena_ClosedMonthS1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56493ffece784c5db4cd0fd3b40a250d","DimensionId":-1,"MemberId":-1,"Inc":""},"_vena_ClosedMonthS1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e1c3a244dc3d4f149ecdf7d748811086","DimensionId":-1,"MemberId":-1,"Inc":""},"_vena_ClosedMonth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e3545e3dcc52420a84dcdae3a23a4597","DimensionId":-1,"MemberId":-1,"Inc":""},"_vena_ComparisonScenario_P_2_1400381400535531530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omparisonScenario","BlockName":"","VenaRangeType":0,"DimensionIdStr":"2","MemberIdStr":"1400381400535531530","DimensionId":2,"MemberId":1400381400535531530,"Inc":""},"_vena_ComparisonScenario_P_2_720177941070610503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omparisonScenario","BlockName":"","VenaRangeType":0,"DimensionIdStr":"2","MemberIdStr":"720177941070610503","DimensionId":2,"MemberId":720177941070610503,"Inc":""},"_vena_CurrentForecast_P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1057892374784376832","DimensionId":1,"MemberId":1057892374784376832,"Inc":""},"_vena_CurrentForecast_P_1_720177941045444637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720177941045444637","DimensionId":1,"MemberId":720177941045444637,"Inc":""},"_vena_CurrentForecast_P_1_720177941045444666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720177941045444666","DimensionId":1,"MemberId":720177941045444666,"Inc":""},"_vena_CurrentForecast_P_1_720177941049638930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720177941049638930","DimensionId":1,"MemberId":720177941049638930,"Inc":""},"_vena_CurrentForecast_P_1_721516088932433922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721516088932433922","DimensionId":1,"MemberId":721516088932433922,"Inc":""},"_vena_CurrentForecast_P_1_721516490830118912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721516490830118912","DimensionId":1,"MemberId":721516490830118912,"Inc":""},"_vena_CurrentForecast_P_1_972303172729962497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972303172729962497","DimensionId":1,"MemberId":972303172729962497,"Inc":""},"_vena_CurrentForecast_P_2_1273062288086007824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1273062288086007824","DimensionId":2,"MemberId":1273062288086007824,"Inc":""},"_vena_CurrentForecast_P_2_1273062288086007830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1273062288086007830","DimensionId":2,"MemberId":1273062288086007830,"Inc":""},"_vena_CurrentForecast_P_2_1400381400527142916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1400381400527142916","DimensionId":2,"MemberId":1400381400527142916,"Inc":""},"_vena_CurrentForecast_P_2_1400381400527142922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1400381400527142922","DimensionId":2,"MemberId":1400381400527142922,"Inc":""},"_vena_CurrentForecast_P_4_720177941091581964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4","MemberIdStr":"720177941091581964","DimensionId":4,"MemberId":720177941091581964,"Inc":""},"_vena_CurrentForecast_P_4_720177941091582011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4","MemberIdStr":"720177941091582011","DimensionId":4,"MemberId":720177941091582011,"Inc":""},"_vena_DYNC_SMultiSiteS1_BMultiSiteB1_168c83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168c83dd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168c83dd_948b760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168c83dd","DynamicRangeEntryID":"948b760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355cbf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355cbf47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355cbf47_f5681b5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355cbf47","DynamicRangeEntryID":"f5681b5b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482f496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482f496c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482f496c_1e95ff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482f496c","DynamicRangeEntryID":"1e95ff36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5bab48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bab48ef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5bab48ef_1d735478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bab48ef","DynamicRangeEntryID":"1d735478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787c5845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787c5845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787c5845_d63955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787c5845","DynamicRangeEntryID":"d63955d1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8131720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8131720f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8131720f_7127f7d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8131720f","DynamicRangeEntryID":"7127f7d3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815e75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815e75d0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815e75d0_ea0f72c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815e75d0","DynamicRangeEntryID":"ea0f72cd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a224ae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224ae11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a224ae11_8a6be152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224ae11","DynamicRangeEntryID":"8a6be152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d6ca63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ca63b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d6ca63b5_a3730b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ca63b5","DynamicRangeEntryID":"a3730b2a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e6934d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6934d95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e6934d95_79b93fd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6934d95","DynamicRangeEntryID":"79b93fda","IsMultiDynamicRange":false,"MultiDynamicRangeID":null,"MultiDynamicCollectionID":null,"SectionName":"MultiSiteS1","BlockName":"MultiSiteB1","VenaRangeType":6,"DimensionIdStr":"-1","MemberIdStr":"-1","DimensionId":-1,"MemberId":-1,"Inc":""},"_vena_DYNC_SPayrollS1_BPayrollB1_268a020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268a020b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268a020b_957c2341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268a020b","DynamicRangeEntryID":"957c2341","IsMultiDynamicRange":false,"MultiDynamicRangeID":null,"MultiDynamicCollectionID":null,"SectionName":"PayrollS1","BlockName":"PayrollB1","VenaRangeType":6,"DimensionIdStr":"-1","MemberIdStr":"-1","DimensionId":-1,"MemberId":-1,"Inc":""},"_vena_DYNC_SPayrollS1_BPayrollB1_36d15d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36d15da1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36d15da1_5da31484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36d15da1","DynamicRangeEntryID":"5da31484","IsMultiDynamicRange":false,"MultiDynamicRangeID":null,"MultiDynamicCollectionID":null,"SectionName":"PayrollS1","BlockName":"PayrollB1","VenaRangeType":6,"DimensionIdStr":"-1","MemberIdStr":"-1","DimensionId":-1,"MemberId":-1,"Inc":""},"_vena_DYNC_SPayrollS1_BPayrollB1_584fdb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584fdb8a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584fdb8a_824d24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584fdb8a","DynamicRangeEntryID":"824d24b6","IsMultiDynamicRange":false,"MultiDynamicRangeID":null,"MultiDynamicCollectionID":null,"SectionName":"PayrollS1","BlockName":"PayrollB1","VenaRangeType":6,"DimensionIdStr":"-1","MemberIdStr":"-1","DimensionId":-1,"MemberId":-1,"Inc":""},"_vena_DYNC_SPayrollS1_BPayrollB1_65345a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65345a82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65345a82_b18f82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65345a82","DynamicRangeEntryID":"b18f82cb","IsMultiDynamicRange":false,"MultiDynamicRangeID":null,"MultiDynamicCollectionID":null,"SectionName":"PayrollS1","BlockName":"PayrollB1","VenaRangeType":6,"DimensionIdStr":"-1","MemberIdStr":"-1","DimensionId":-1,"MemberId":-1,"Inc":""},"_vena_DYNC_SPayrollS1_BPayrollB1_6f9dfc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f9dfc5f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6f9dfc5f_7f8f5582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f9dfc5f","DynamicRangeEntryID":"7f8f5582","IsMultiDynamicRange":false,"MultiDynamicRangeID":null,"MultiDynamicCollectionID":null,"SectionName":"PayrollS1","BlockName":"PayrollB1","VenaRangeType":6,"DimensionIdStr":"-1","MemberIdStr":"-1","DimensionId":-1,"MemberId":-1,"Inc":""},"_vena_DYNC_SPayrollS1_BPayrollB1_9c93ef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c93ef3e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9c93ef3e_a7f0ca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c93ef3e","DynamicRangeEntryID":"a7f0ca03","IsMultiDynamicRange":false,"MultiDynamicRangeID":null,"MultiDynamicCollectionID":null,"SectionName":"PayrollS1","BlockName":"PayrollB1","VenaRangeType":6,"DimensionIdStr":"-1","MemberIdStr":"-1","DimensionId":-1,"MemberId":-1,"Inc":""},"_vena_DYNC_SPayrollS1_BPayrollB1_9f0891e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f0891e2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9f0891e2_46325c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f0891e2","DynamicRangeEntryID":"46325c8c","IsMultiDynamicRange":false,"MultiDynamicRangeID":null,"MultiDynamicCollectionID":null,"SectionName":"PayrollS1","BlockName":"PayrollB1","VenaRangeType":6,"DimensionIdStr":"-1","MemberIdStr":"-1","DimensionId":-1,"MemberId":-1,"Inc":""},"_vena_DYNC_SPayrollS1_BPayrollB1_b19167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19167b4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b19167b4_296b1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19167b4","DynamicRangeEntryID":"296b1b6","IsMultiDynamicRange":false,"MultiDynamicRangeID":null,"MultiDynamicCollectionID":null,"SectionName":"PayrollS1","BlockName":"PayrollB1","VenaRangeType":6,"DimensionIdStr":"-1","MemberIdStr":"-1","DimensionId":-1,"MemberId":-1,"Inc":""},"_vena_DYNC_SPayrollS1_BPayrollB1_c5d9ae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5d9ae0b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c5d9ae0b_8fecf739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5d9ae0b","DynamicRangeEntryID":"8fecf739","IsMultiDynamicRange":false,"MultiDynamicRangeID":null,"MultiDynamicCollectionID":null,"SectionName":"PayrollS1","BlockName":"PayrollB1","VenaRangeType":6,"DimensionIdStr":"-1","MemberIdStr":"-1","DimensionId":-1,"MemberId":-1,"Inc":""},"_vena_DYNC_SPayrollS1_BPayrollB1_d6cfc760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cfc760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d6cfc760_a208c5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cfc760","DynamicRangeEntryID":"a208c5b5","IsMultiDynamicRange":false,"MultiDynamicRangeID":null,"MultiDynamicCollectionID":null,"SectionName":"PayrollS1","BlockName":"PayrollB1","VenaRangeType":6,"DimensionIdStr":"-1","MemberIdStr":"-1","DimensionId":-1,"MemberId":-1,"Inc":""},"_vena_DYNC_SPayrollS1_BPayrollB1_d7710b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7710b31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d7710b31_3a2aaa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7710b31","DynamicRangeEntryID":"3a2aaa88","IsMultiDynamicRange":false,"MultiDynamicRangeID":null,"MultiDynamicCollectionID":null,"SectionName":"PayrollS1","BlockName":"PayrollB1","VenaRangeType":6,"DimensionIdStr":"-1","MemberIdStr":"-1","DimensionId":-1,"MemberId":-1,"Inc":""},"_vena_DYNC_SPayrollS1_BPayrollB1_ff454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f454d35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ff454d35_902e999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f454d35","DynamicRangeEntryID":"902e999d","IsMultiDynamicRange":false,"MultiDynamicRangeID":null,"MultiDynamicCollectionID":null,"SectionName":"PayrollS1","BlockName":"PayrollB1","VenaRangeType":6,"DimensionIdStr":"-1","MemberIdStr":"-1","DimensionId":-1,"MemberId":-1,"Inc":""},"_vena_DYNP_SComparisonScenario_166f86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166f86c7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ae8d513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e8d513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e2d2b4f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2d2b4f9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eaa3ed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aa3ede8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urrentForecast_431b3134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431b3134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460e98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460e98b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b8b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b8b95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ee30aa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ee30aa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5446d3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5446d3c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5ed47f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ed47fe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84845b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84845bd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875a7511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875a7511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9f321d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f321d2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ad09ed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d09ed02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b0ddec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0ddecf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b91fd4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91fd4c4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1545a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1545a80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5cbf8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5cbf8c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732c07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732c07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d32b8749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32b8749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d9294d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9294d5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e4a5ae99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4a5ae99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e5201e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5201e0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f358038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358038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f6f6121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6f6121d","DynamicRangeEntryID":null,"IsMultiDynamicRange":false,"MultiDynamicRangeID":null,"MultiDynamicCollectionID":null,"SectionName":"CurrentForecast","BlockName":"","VenaRangeType":7,"DimensionIdStr":"-1","MemberIdStr":"-1","DimensionId":-1,"MemberId":-1,"Inc":""},"_vena_DYNR_SCashFlowS2_BCashFlowB2_37fcf5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37fcf5d8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37fcf5d8_2ef1d83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37fcf5d8","DynamicRangeEntryID":"2ef1d83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390bc48c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1f46329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1f46329d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228d85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228d85e1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3b0f2960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3b0f2960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451b3b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451b3b29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4682a77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4682a77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496edc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496edcc5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62136d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62136d48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684d5551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684d5551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773b6b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773b6b0f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78d707a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78d707ac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82e26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82e26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86c8af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86c8af7c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cfc58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cfc58d0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9d23a802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9d23a802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bdb70f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bdb70f6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d371628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d371628d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fe1610c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fe1610c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c8b1261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3580f805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3580f805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38300e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38300e55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a77d979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a77d979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5f49f0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5f49f0b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6e789fc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6e789fc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75350b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75350b41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787480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787480e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8144dd26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8144dd26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890ca942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890ca942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9aab1a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9aab1a6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a1ea431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a1ea431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b9f82a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b9f82a4f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bef67f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bef67ff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cb6eff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cb6eff28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d58000c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d58000c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e56de44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e56de44f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68da2e10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10a4bc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10a4bc1a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3de6c515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3de6c515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3f13c93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3f13c93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40e08518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40e08518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5c836d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5c836df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624bfc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624bfcf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79fe3a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79fe3a9a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9370fc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9370fc7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b057f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b057f4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df7c631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df7c631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c2575604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c2575604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e90ca01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e90ca01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ea1e3d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ea1e3d13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9045c3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14fe2c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14fe2c69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1e90b15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1e90b15d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20094e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20094eca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24503f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24503fb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268b1666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268b1666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2793f9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2793f9c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29a5fe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29a5fe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c1f04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c1f04e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321358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321358fa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36643111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36643111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4223ac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4223acf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422c339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422c339b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43c6e7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43c6e7dc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49305612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49305612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d2601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d2601f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50b34816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50b34816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58034140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58034140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acf7974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acf7974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649b3e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649b3ed8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64d57a99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64d57a99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69b41a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69b41a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a82f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a82f7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b0d4666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b0d4666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f520e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f520e41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77e50515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77e50515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78babc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78babca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f602605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f602605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819710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819710d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81e62a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81e62ad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99686c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99686cd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d09bb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d09bb60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dd3c62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dd3c62c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771f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771fa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c601d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c601d5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fc1f4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fc1f4d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2eb3d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2eb3d52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55c53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55c53e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5db83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5db83f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e0519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e0519b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ea99a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ea99ad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fc14195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fc14195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68c522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68c522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75bf5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75bf5d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b428e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b428e10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e086649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e086649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2eba96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2eba96d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5c50845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5c50845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6163c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6163c15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f9221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f9221b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2a8fa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2a8fa69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529a86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529a86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c7d900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c7d900e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1259419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1259419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5f69b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5f69be8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7f39482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7f39482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d5f5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d5f5e1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98d1903f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11b6f830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11b6f830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194f3025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194f3025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a23b94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a23b94b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ddf7607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ddf7607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291c63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291c63a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30be7b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30be7b35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32b4a896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32b4a896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48555985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48555985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4bb583d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4bb583d3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531354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531354b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62802ca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62802cab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70d54468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70d54468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890506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890506c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8f12dc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8f12dc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906f0742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906f0742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08e2067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08e2067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c9db9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c9db9a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df3954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df3954a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c660e1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c660e1e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cbb30e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cbb30ec2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e526e5d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270dd90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270dd90a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3087d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3087d91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3aa82146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3aa82146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59a1988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59a1988b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5daba155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5daba155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649bb124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649bb124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6a5b4a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6a5b4a79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78bf26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78bf26ef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80882428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80882428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866e8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866e8f38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89fba4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89fba4cb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ad2b1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ad2b1d35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b5f62775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b5f62775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b6410cb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b6410cb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fa2531b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1775d629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1775d629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1a6c4a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1a6c4a7f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22bf91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22bf91d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2806840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2806840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33c32e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33c32ec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c77ec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c77ec0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efe6531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efe6531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4095f263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4095f263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437ce7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437ce7b5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a7a0b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a7a0bb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59671d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59671dd0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a9a202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a9a202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b19f7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b19f7e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d77db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d77db4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6c79ce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6c79ce3f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740c7f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740c7f76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745780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745780d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a94fb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a94fb42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aab6c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aab6ce0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e06093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e06093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82898c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82898c09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83f6558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83f6558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904505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904505a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91edd72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91edd72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ac54b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ac54b24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dfe947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dfe947a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142c40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142c40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25ec609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25ec609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3d40c54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3d40c54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8dabd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8dabdd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d94fb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d94fb48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218ad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218ad21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6474864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6474864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b53c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b53c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f9099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f9099e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dfb57f5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dfb57f5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e6525007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e6525007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ec6d4d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ec6d4dc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f3c4e8a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f3c4e8a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fe464d85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fe464d85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065f29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13a2ad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13a2ad1e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196258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196258e8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bafe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bafe007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bb33f3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bb33f3b4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24a094a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11d8f87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11d8f87b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2b577a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2b577aec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41786037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41786037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47ae7c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47ae7c33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7530e2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7530e2d6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79d6b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79d6bb0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d0aef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d0aef47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9a41ac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9a41ac3f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b13ea929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b13ea929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cdfb82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cdfb82e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d2ac42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d2ac42b2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e5c4b06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17d73df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17d73df9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32b05146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32b05146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370be15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370be15c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e5d6e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e5d6e24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403c8d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403c8d2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43f61640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43f61640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5ad319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5ad319c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6361b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6361bd3f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6d866be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6d866bee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82d01560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82d01560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bdd1e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bdd1efc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cebba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cebba2b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9448422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9448422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988a9e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988a9e4b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998a2e89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998a2e89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d91073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d91073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1d25c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1d25ce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1ec90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1ec90ce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6cdbe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6cdbe47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d9a5360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d9a5360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b7aa5878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b7aa5878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bab13768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bab13768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c131c08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c131c08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7e87566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7e87566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bd221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bd221d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d2ea310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d2ea310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4883a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4883a2f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50da2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50da2c2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a49a676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a49a676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1bb1539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635a8545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635a8545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7061784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7061784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845d0e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845d0ec9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8cdb5807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8cdb5807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afe2f26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afe2f26a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b2b7143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b2b7143b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b6d62fc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b6d62fc1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c7b7823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c7b7823c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cb0f2875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cb0f2875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d2924c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d2924cd7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d3855134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d3855134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f8bb5e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f8bb5ec2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5714258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5fa74c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5fa74cf7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7e68e9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7e68e9e8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b1f506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b1f506af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d22ac0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d22ac0a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df7e3b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44aa8f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44aa8f6a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5b839422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5b839422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5df3a77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5df3a77c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6352d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6352d40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90398378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90398378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9b4392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9b4392e1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a46b220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a46b220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bc2fc9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bc2fc9d4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c3a6cd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c3a6cd55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c8ecbf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c8ecbf35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d8a9d242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d8a9d242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e41cf2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e41cf2d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e7fed2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e7fed2d1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54af03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101fce54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101fce54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2f210a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2f210a32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a35f5e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a35f5e53","IsMultiDynamicRange":false,"MultiDynamicRangeID":null,"MultiDynamicCollectionID":null,"SectionName":"CashFlowS2","BlockName":"CashFlowB2","VenaRangeType":5,"DimensionIdStr":"-1","MemberIdStr":"-1","DimensionId":-1,"MemberId":-1,"Inc":""},"_vena_DYNR_SMultiSiteS1_BMultiSiteB2_1083f28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1083f28a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18257597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18257597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1cc0ad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1cc0ad1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266a052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266a052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33c0163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33c0163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48b78b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48b78b0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5c04aa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5c04aa0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5c61f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5c61f8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66c87532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66c87532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67e18b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67e18b37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d2a7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d2a7d3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d9cdc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d9cdcc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aab6f2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aab6f2b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ce3bb66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ce3bb66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d77bfc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d77bfc21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e54cda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e54cda2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f673c4a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f673c4a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ff77e202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ff77e202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2396aed9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cd03252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cd03252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d1cf8d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d1cf8d8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d8c9c6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d8c9c6e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49f553b4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375850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375850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7324f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7324f6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95f9b67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95f9b67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dec5b41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dec5b41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5033f3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5033f3f4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5033f3f4_b8d4232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5033f3f4","DynamicRangeEntryID":"b8d4232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55f7c923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118ad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118ad63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11b6ee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11b6ee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14041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14041d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18d196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18d196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ed557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ed557d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21dc0a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21dc0aa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233b1751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233b1751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3435879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3435879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35646b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35646b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396eed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396eeda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39f000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39f000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43cc2f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43cc2f69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4c04577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4c04577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514b6df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514b6df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55e38e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55e38e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5752cb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5752cbb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617a09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617a09c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63b92f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63b92f00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64721211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64721211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6503df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6503df24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651b351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651b351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c82ab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c82abe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7641836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7641836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a5580a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a5580a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cfc3e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cfc3eb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e077e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e077e7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802d58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802d58e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c5bed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c5bed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ec2673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ec2673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968b4003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968b4003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986252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986252c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992bf5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992bf5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ab31c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ab31c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b58f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b58f8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c0c9b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c0c9b73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ccd19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ccd19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1526516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1526516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42b4b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42b4b55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bd12208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bd12208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d8a070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d8a070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3e2a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3e2ad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86719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86719e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baf0c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baf0cb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1eb820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1eb820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411f90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411f90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5f7183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5f7183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c4f91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c4f91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fae27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fae27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6891e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6891e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82d391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82d391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f82e26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f82e26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e1cbf336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e1cbf336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ec3978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ec3978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0b9b5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0b9b5b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2169601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2169601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7a9f1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7a9f1e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c2b2cb6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10006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10006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48cf333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48cf333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60d0cad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60d0cad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6ea579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6ea579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78fcb914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78fcb914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86dea320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86dea320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b5bd9a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b5bd9a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bae6ef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bae6ef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9899265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9899265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c73bc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c73bcd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c93b8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c93b8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f1e394f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f1e394f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ffdbe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ffdbe2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78bb1bb8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10c66a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10c66a32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1615aec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1615aec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18938a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18938a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d1357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d1357d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29a8b5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29a8b5c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2b98d891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2b98d891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3372eb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3372ebf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35160283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35160283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3546aa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3546aac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4fe112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4fe112b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5385997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5385997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58fd94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58fd94f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bc63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bc63b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767e30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767e30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805c43a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805c43a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8f5854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8f5854c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92e48f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92e48f40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9653b8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9653b8b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97d53b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97d53bc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ba2a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ba2ae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de4ee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de4ee62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aebd30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aebd30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79a53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79a53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dd00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dd00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e166b43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e166b43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dab21603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dab21603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e467ea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e467ea12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e9d95b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e9d95bd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f30c249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f30c249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d025f42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1152c8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1152c8f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17952780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17952780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e244a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e244ac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2dab5007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2dab5007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6453bc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6453bc0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783240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783240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976d45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976d45b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a6a6b01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a6a6b01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b011ba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b011ba2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be50631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be50631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d125756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d125756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dd65e8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dd65e8d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e4c9a740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e4c9a740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e83cdd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e83cdd00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f965b5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f965b5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fead3466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fead3466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cc9f877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2b680e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2b680eb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6975ef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6975eff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71a44a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71a44a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75060309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75060309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f302e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f302e48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83042b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83042bd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8ace2d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8ace2d9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b18f75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b18f75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d28070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d28070f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edb1d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edb1d49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f9da58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f9da58c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fe8dea96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fe8dea96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db832b0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23501d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23501d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32481d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32481d1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33ac7c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33ac7c57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7b39620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7b39620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7d7fca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7d7fca23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82d4541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82d4541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9f11d8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9f11d8e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2703058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2703058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32b659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32b659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4d2107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4d2107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db0a0e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db0a0e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d606980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d606980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e9a8a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e9a8ae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edc92f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edc92f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8d7562e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115e05a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115e05a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1af4b502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1af4b502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224e926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224e926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2280ab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2280ab0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328c5202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328c5202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46b7a4b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46b7a4b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484311f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484311f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cc4b58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cc4b58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d59bf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d59bf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f22409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f22409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50578f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50578f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512f5e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512f5e58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534637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534637d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538af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538af309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a9e165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a9e165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644ff236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644ff236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75fdae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75fdae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770e5c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770e5cc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78b80a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78b80a4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78f01a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78f01a3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af0a58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af0a58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c39d487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c39d487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ecad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ecadb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fdb0b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fdb0bc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81190970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81190970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85db68b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85db68b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95f19f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95f19f73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4bd74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4bd74c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5151797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5151797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611fd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611fd4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c06bb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c06bb82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2a64682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2a64682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53624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53624a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94b7e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94b7e30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c991d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c991d76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cbeb33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cbeb33a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cc54394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cc54394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df86b4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df86b4d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eefa5677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eefa5677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fdeb7a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fdeb7a2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c191dd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219913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219913f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295b0b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295b0b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5b0ede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5b0ede64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5e360d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5e360d60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736c7057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736c7057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79cf4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79cf4f38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8fce9b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8fce9b0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95e8d1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95e8d1a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bc265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bc265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f507c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f507c3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a21de25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a21de25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b5dfa63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b5dfa63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bf7b3b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bf7b3bc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243cf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243cf59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97aa3e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97aa3e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a2f7d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a2f7d3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e673365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e673365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d34bbd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d34bbd84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f1ab526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f1ab526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fd9f1a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fd9f1a4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047399e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95beef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95beef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9ec4a939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9ec4a939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de8844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de8844c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fc0c2cd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fc0c2cd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31818a5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1d344a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1d344a50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2bcb8464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2bcb8464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50d8c347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50d8c347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51d7b9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51d7b9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7e2e2035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7e2e2035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88eb4b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88eb4b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94d9b079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94d9b079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e28f4b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e28f4ba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e2e1ef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e2e1efe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f01b014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f01b014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f4191f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f4191fd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9a1286a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1fa1bc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1fa1bc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20d43404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20d43404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2dfb7995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2dfb7995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46e19d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46e19d4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580c7f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580c7fe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77933548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77933548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81ebeb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81ebebb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96a4b410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96a4b410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b94a6cf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b94a6cf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c7f34f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c7f34fc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cebaec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cebaec9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e885a314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e885a314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f3ad5787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f3ad5787","IsMultiDynamicRange":false,"MultiDynamicRangeID":null,"MultiDynamicCollectionID":null,"SectionName":"MultiSiteS1","BlockName":"MultiSiteB2","VenaRangeType":5,"DimensionIdStr":"-1","MemberIdStr":"-1","DimensionId":-1,"MemberId":-1,"Inc":""},"_vena_DYNR_SMYPS1_BMYPB2_22528b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22528b00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22528b00_12495c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12495c4b","IsMultiDynamicRange":false,"MultiDynamicRangeID":null,"MultiDynamicCollectionID":null,"SectionName":"MYPS1","BlockName":"MYPB2","VenaRangeType":5,"DimensionIdStr":"-1","MemberIdStr":"-1","DimensionId":-1,"MemberId":-1,"Inc":""},"_vena_DYNR_SMYPS1_BMYPB2_22528b00_1aa277f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aa277f3","IsMultiDynamicRange":false,"MultiDynamicRangeID":null,"MultiDynamicCollectionID":null,"SectionName":"MYPS1","BlockName":"MYPB2","VenaRangeType":5,"DimensionIdStr":"-1","MemberIdStr":"-1","DimensionId":-1,"MemberId":-1,"Inc":""},"_vena_DYNR_SMYPS1_BMYPB2_22528b00_1e850e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e850ea7","IsMultiDynamicRange":false,"MultiDynamicRangeID":null,"MultiDynamicCollectionID":null,"SectionName":"MYPS1","BlockName":"MYPB2","VenaRangeType":5,"DimensionIdStr":"-1","MemberIdStr":"-1","DimensionId":-1,"MemberId":-1,"Inc":""},"_vena_DYNR_SMYPS1_BMYPB2_22528b00_2da1d61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2da1d61d","IsMultiDynamicRange":false,"MultiDynamicRangeID":null,"MultiDynamicCollectionID":null,"SectionName":"MYPS1","BlockName":"MYPB2","VenaRangeType":5,"DimensionIdStr":"-1","MemberIdStr":"-1","DimensionId":-1,"MemberId":-1,"Inc":""},"_vena_DYNR_SMYPS1_BMYPB2_22528b00_35cfaf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35cfaf60","IsMultiDynamicRange":false,"MultiDynamicRangeID":null,"MultiDynamicCollectionID":null,"SectionName":"MYPS1","BlockName":"MYPB2","VenaRangeType":5,"DimensionIdStr":"-1","MemberIdStr":"-1","DimensionId":-1,"MemberId":-1,"Inc":""},"_vena_DYNR_SMYPS1_BMYPB2_22528b00_3d006316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3d006316","IsMultiDynamicRange":false,"MultiDynamicRangeID":null,"MultiDynamicCollectionID":null,"SectionName":"MYPS1","BlockName":"MYPB2","VenaRangeType":5,"DimensionIdStr":"-1","MemberIdStr":"-1","DimensionId":-1,"MemberId":-1,"Inc":""},"_vena_DYNR_SMYPS1_BMYPB2_22528b00_5d1aeb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5d1aeb70","IsMultiDynamicRange":false,"MultiDynamicRangeID":null,"MultiDynamicCollectionID":null,"SectionName":"MYPS1","BlockName":"MYPB2","VenaRangeType":5,"DimensionIdStr":"-1","MemberIdStr":"-1","DimensionId":-1,"MemberId":-1,"Inc":""},"_vena_DYNR_SMYPS1_BMYPB2_22528b00_6c08f8a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6c08f8a2","IsMultiDynamicRange":false,"MultiDynamicRangeID":null,"MultiDynamicCollectionID":null,"SectionName":"MYPS1","BlockName":"MYPB2","VenaRangeType":5,"DimensionIdStr":"-1","MemberIdStr":"-1","DimensionId":-1,"MemberId":-1,"Inc":""},"_vena_DYNR_SMYPS1_BMYPB2_22528b00_7d7d3a43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7d7d3a43","IsMultiDynamicRange":false,"MultiDynamicRangeID":null,"MultiDynamicCollectionID":null,"SectionName":"MYPS1","BlockName":"MYPB2","VenaRangeType":5,"DimensionIdStr":"-1","MemberIdStr":"-1","DimensionId":-1,"MemberId":-1,"Inc":""},"_vena_DYNR_SMYPS1_BMYPB2_22528b00_80ed1f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80ed1ffc","IsMultiDynamicRange":false,"MultiDynamicRangeID":null,"MultiDynamicCollectionID":null,"SectionName":"MYPS1","BlockName":"MYPB2","VenaRangeType":5,"DimensionIdStr":"-1","MemberIdStr":"-1","DimensionId":-1,"MemberId":-1,"Inc":""},"_vena_DYNR_SMYPS1_BMYPB2_22528b00_83cec237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83cec237","IsMultiDynamicRange":false,"MultiDynamicRangeID":null,"MultiDynamicCollectionID":null,"SectionName":"MYPS1","BlockName":"MYPB2","VenaRangeType":5,"DimensionIdStr":"-1","MemberIdStr":"-1","DimensionId":-1,"MemberId":-1,"Inc":""},"_vena_DYNR_SMYPS1_BMYPB2_22528b00_8b561b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b561b4a","IsMultiDynamicRange":false,"MultiDynamicRangeID":null,"MultiDynamicCollectionID":null,"SectionName":"MYPS1","BlockName":"MYPB2","VenaRangeType":5,"DimensionIdStr":"-1","MemberIdStr":"-1","DimensionId":-1,"MemberId":-1,"Inc":""},"_vena_DYNR_SMYPS1_BMYPB2_22528b00_8e20437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e20437b","IsMultiDynamicRange":false,"MultiDynamicRangeID":null,"MultiDynamicCollectionID":null,"SectionName":"MYPS1","BlockName":"MYPB2","VenaRangeType":5,"DimensionIdStr":"-1","MemberIdStr":"-1","DimensionId":-1,"MemberId":-1,"Inc":""},"_vena_DYNR_SMYPS1_BMYPB2_22528b00_ad7b58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ad7b58c8","IsMultiDynamicRange":false,"MultiDynamicRangeID":null,"MultiDynamicCollectionID":null,"SectionName":"MYPS1","BlockName":"MYPB2","VenaRangeType":5,"DimensionIdStr":"-1","MemberIdStr":"-1","DimensionId":-1,"MemberId":-1,"Inc":""},"_vena_DYNR_SMYPS1_BMYPB2_22528b00_b44e0f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b44e0f9a","IsMultiDynamicRange":false,"MultiDynamicRangeID":null,"MultiDynamicCollectionID":null,"SectionName":"MYPS1","BlockName":"MYPB2","VenaRangeType":5,"DimensionIdStr":"-1","MemberIdStr":"-1","DimensionId":-1,"MemberId":-1,"Inc":""},"_vena_DYNR_SMYPS1_BMYPB2_22528b00_b62113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b62113e5","IsMultiDynamicRange":false,"MultiDynamicRangeID":null,"MultiDynamicCollectionID":null,"SectionName":"MYPS1","BlockName":"MYPB2","VenaRangeType":5,"DimensionIdStr":"-1","MemberIdStr":"-1","DimensionId":-1,"MemberId":-1,"Inc":""},"_vena_DYNR_SMYPS1_BMYPB2_22528b00_c35649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c35649bd","IsMultiDynamicRange":false,"MultiDynamicRangeID":null,"MultiDynamicCollectionID":null,"SectionName":"MYPS1","BlockName":"MYPB2","VenaRangeType":5,"DimensionIdStr":"-1","MemberIdStr":"-1","DimensionId":-1,"MemberId":-1,"Inc":""},"_vena_DYNR_SMYPS1_BMYPB2_22528b00_c88e52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c88e52e3","IsMultiDynamicRange":false,"MultiDynamicRangeID":null,"MultiDynamicCollectionID":null,"SectionName":"MYPS1","BlockName":"MYPB2","VenaRangeType":5,"DimensionIdStr":"-1","MemberIdStr":"-1","DimensionId":-1,"MemberId":-1,"Inc":""},"_vena_DYNR_SMYPS1_BMYPB2_22528b00_d31b8706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d31b8706","IsMultiDynamicRange":false,"MultiDynamicRangeID":null,"MultiDynamicCollectionID":null,"SectionName":"MYPS1","BlockName":"MYPB2","VenaRangeType":5,"DimensionIdStr":"-1","MemberIdStr":"-1","DimensionId":-1,"MemberId":-1,"Inc":""},"_vena_DYNR_SMYPS1_BMYPB2_22528b00_fb39b19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fb39b19d","IsMultiDynamicRange":false,"MultiDynamicRangeID":null,"MultiDynamicCollectionID":null,"SectionName":"MYPS1","BlockName":"MYPB2","VenaRangeType":5,"DimensionIdStr":"-1","MemberIdStr":"-1","DimensionId":-1,"MemberId":-1,"Inc":""},"_vena_DYNR_SMYPS1_BMYPB2_625d4a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625d4a93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625d4a93_229e97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229e97e0","IsMultiDynamicRange":false,"MultiDynamicRangeID":null,"MultiDynamicCollectionID":null,"SectionName":"MYPS1","BlockName":"MYPB2","VenaRangeType":5,"DimensionIdStr":"-1","MemberIdStr":"-1","DimensionId":-1,"MemberId":-1,"Inc":""},"_vena_DYNR_SMYPS1_BMYPB2_625d4a93_2bf73d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bf73d91","IsMultiDynamicRange":false,"MultiDynamicRangeID":null,"MultiDynamicCollectionID":null,"SectionName":"MYPS1","BlockName":"MYPB2","VenaRangeType":5,"DimensionIdStr":"-1","MemberIdStr":"-1","DimensionId":-1,"MemberId":-1,"Inc":""},"_vena_DYNR_SMYPS1_BMYPB2_625d4a93_2de3827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de3827","IsMultiDynamicRange":false,"MultiDynamicRangeID":null,"MultiDynamicCollectionID":null,"SectionName":"MYPS1","BlockName":"MYPB2","VenaRangeType":5,"DimensionIdStr":"-1","MemberIdStr":"-1","DimensionId":-1,"MemberId":-1,"Inc":""},"_vena_DYNR_SMYPS1_BMYPB2_625d4a93_424009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424009e8","IsMultiDynamicRange":false,"MultiDynamicRangeID":null,"MultiDynamicCollectionID":null,"SectionName":"MYPS1","BlockName":"MYPB2","VenaRangeType":5,"DimensionIdStr":"-1","MemberIdStr":"-1","DimensionId":-1,"MemberId":-1,"Inc":""},"_vena_DYNR_SMYPS1_BMYPB2_625d4a93_4f214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4f214f4","IsMultiDynamicRange":false,"MultiDynamicRangeID":null,"MultiDynamicCollectionID":null,"SectionName":"MYPS1","BlockName":"MYPB2","VenaRangeType":5,"DimensionIdStr":"-1","MemberIdStr":"-1","DimensionId":-1,"MemberId":-1,"Inc":""},"_vena_DYNR_SMYPS1_BMYPB2_625d4a93_50dd5b56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50dd5b56","IsMultiDynamicRange":false,"MultiDynamicRangeID":null,"MultiDynamicCollectionID":null,"SectionName":"MYPS1","BlockName":"MYPB2","VenaRangeType":5,"DimensionIdStr":"-1","MemberIdStr":"-1","DimensionId":-1,"MemberId":-1,"Inc":""},"_vena_DYNR_SMYPS1_BMYPB2_625d4a93_65b18b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65b18b21","IsMultiDynamicRange":false,"MultiDynamicRangeID":null,"MultiDynamicCollectionID":null,"SectionName":"MYPS1","BlockName":"MYPB2","VenaRangeType":5,"DimensionIdStr":"-1","MemberIdStr":"-1","DimensionId":-1,"MemberId":-1,"Inc":""},"_vena_DYNR_SMYPS1_BMYPB2_625d4a93_660f2a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660f2ac5","IsMultiDynamicRange":false,"MultiDynamicRangeID":null,"MultiDynamicCollectionID":null,"SectionName":"MYPS1","BlockName":"MYPB2","VenaRangeType":5,"DimensionIdStr":"-1","MemberIdStr":"-1","DimensionId":-1,"MemberId":-1,"Inc":""},"_vena_DYNR_SMYPS1_BMYPB2_625d4a93_6a46571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a46571f","IsMultiDynamicRange":false,"MultiDynamicRangeID":null,"MultiDynamicCollectionID":null,"SectionName":"MYPS1","BlockName":"MYPB2","VenaRangeType":5,"DimensionIdStr":"-1","MemberIdStr":"-1","DimensionId":-1,"MemberId":-1,"Inc":""},"_vena_DYNR_SMYPS1_BMYPB2_625d4a93_6f81b445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f81b445","IsMultiDynamicRange":false,"MultiDynamicRangeID":null,"MultiDynamicCollectionID":null,"SectionName":"MYPS1","BlockName":"MYPB2","VenaRangeType":5,"DimensionIdStr":"-1","MemberIdStr":"-1","DimensionId":-1,"MemberId":-1,"Inc":""},"_vena_DYNR_SMYPS1_BMYPB2_625d4a93_7164502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7164502f","IsMultiDynamicRange":false,"MultiDynamicRangeID":null,"MultiDynamicCollectionID":null,"SectionName":"MYPS1","BlockName":"MYPB2","VenaRangeType":5,"DimensionIdStr":"-1","MemberIdStr":"-1","DimensionId":-1,"MemberId":-1,"Inc":""},"_vena_DYNR_SMYPS1_BMYPB2_625d4a93_73922b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73922b88","IsMultiDynamicRange":false,"MultiDynamicRangeID":null,"MultiDynamicCollectionID":null,"SectionName":"MYPS1","BlockName":"MYPB2","VenaRangeType":5,"DimensionIdStr":"-1","MemberIdStr":"-1","DimensionId":-1,"MemberId":-1,"Inc":""},"_vena_DYNR_SMYPS1_BMYPB2_625d4a93_77a61c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77a61c8b","IsMultiDynamicRange":false,"MultiDynamicRangeID":null,"MultiDynamicCollectionID":null,"SectionName":"MYPS1","BlockName":"MYPB2","VenaRangeType":5,"DimensionIdStr":"-1","MemberIdStr":"-1","DimensionId":-1,"MemberId":-1,"Inc":""},"_vena_DYNR_SMYPS1_BMYPB2_625d4a93_8066ed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8066ed4f","IsMultiDynamicRange":false,"MultiDynamicRangeID":null,"MultiDynamicCollectionID":null,"SectionName":"MYPS1","BlockName":"MYPB2","VenaRangeType":5,"DimensionIdStr":"-1","MemberIdStr":"-1","DimensionId":-1,"MemberId":-1,"Inc":""},"_vena_DYNR_SMYPS1_BMYPB2_625d4a93_8077ec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8077ecdc","IsMultiDynamicRange":false,"MultiDynamicRangeID":null,"MultiDynamicCollectionID":null,"SectionName":"MYPS1","BlockName":"MYPB2","VenaRangeType":5,"DimensionIdStr":"-1","MemberIdStr":"-1","DimensionId":-1,"MemberId":-1,"Inc":""},"_vena_DYNR_SMYPS1_BMYPB2_625d4a93_820c11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820c11bc","IsMultiDynamicRange":false,"MultiDynamicRangeID":null,"MultiDynamicCollectionID":null,"SectionName":"MYPS1","BlockName":"MYPB2","VenaRangeType":5,"DimensionIdStr":"-1","MemberIdStr":"-1","DimensionId":-1,"MemberId":-1,"Inc":""},"_vena_DYNR_SMYPS1_BMYPB2_625d4a93_98b428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98b428bf","IsMultiDynamicRange":false,"MultiDynamicRangeID":null,"MultiDynamicCollectionID":null,"SectionName":"MYPS1","BlockName":"MYPB2","VenaRangeType":5,"DimensionIdStr":"-1","MemberIdStr":"-1","DimensionId":-1,"MemberId":-1,"Inc":""},"_vena_DYNR_SMYPS1_BMYPB2_625d4a93_a812ff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a812ff7d","IsMultiDynamicRange":false,"MultiDynamicRangeID":null,"MultiDynamicCollectionID":null,"SectionName":"MYPS1","BlockName":"MYPB2","VenaRangeType":5,"DimensionIdStr":"-1","MemberIdStr":"-1","DimensionId":-1,"MemberId":-1,"Inc":""},"_vena_DYNR_SMYPS1_BMYPB2_625d4a93_aef9863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aef9863a","IsMultiDynamicRange":false,"MultiDynamicRangeID":null,"MultiDynamicCollectionID":null,"SectionName":"MYPS1","BlockName":"MYPB2","VenaRangeType":5,"DimensionIdStr":"-1","MemberIdStr":"-1","DimensionId":-1,"MemberId":-1,"Inc":""},"_vena_DYNR_SMYPS1_BMYPB2_625d4a93_b26a2a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26a2ab1","IsMultiDynamicRange":false,"MultiDynamicRangeID":null,"MultiDynamicCollectionID":null,"SectionName":"MYPS1","BlockName":"MYPB2","VenaRangeType":5,"DimensionIdStr":"-1","MemberIdStr":"-1","DimensionId":-1,"MemberId":-1,"Inc":""},"_vena_DYNR_SMYPS1_BMYPB2_625d4a93_b2c45d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2c45dfb","IsMultiDynamicRange":false,"MultiDynamicRangeID":null,"MultiDynamicCollectionID":null,"SectionName":"MYPS1","BlockName":"MYPB2","VenaRangeType":5,"DimensionIdStr":"-1","MemberIdStr":"-1","DimensionId":-1,"MemberId":-1,"Inc":""},"_vena_DYNR_SMYPS1_BMYPB2_625d4a93_b3c51233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3c51233","IsMultiDynamicRange":false,"MultiDynamicRangeID":null,"MultiDynamicCollectionID":null,"SectionName":"MYPS1","BlockName":"MYPB2","VenaRangeType":5,"DimensionIdStr":"-1","MemberIdStr":"-1","DimensionId":-1,"MemberId":-1,"Inc":""},"_vena_DYNR_SMYPS1_BMYPB2_625d4a93_c01f95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c01f95d4","IsMultiDynamicRange":false,"MultiDynamicRangeID":null,"MultiDynamicCollectionID":null,"SectionName":"MYPS1","BlockName":"MYPB2","VenaRangeType":5,"DimensionIdStr":"-1","MemberIdStr":"-1","DimensionId":-1,"MemberId":-1,"Inc":""},"_vena_DYNR_SMYPS1_BMYPB2_625d4a93_d2605c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2605cb9","IsMultiDynamicRange":false,"MultiDynamicRangeID":null,"MultiDynamicCollectionID":null,"SectionName":"MYPS1","BlockName":"MYPB2","VenaRangeType":5,"DimensionIdStr":"-1","MemberIdStr":"-1","DimensionId":-1,"MemberId":-1,"Inc":""},"_vena_DYNR_SMYPS1_BMYPB2_625d4a93_d7b732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7b732cb","IsMultiDynamicRange":false,"MultiDynamicRangeID":null,"MultiDynamicCollectionID":null,"SectionName":"MYPS1","BlockName":"MYPB2","VenaRangeType":5,"DimensionIdStr":"-1","MemberIdStr":"-1","DimensionId":-1,"MemberId":-1,"Inc":""},"_vena_DYNR_SMYPS1_BMYPB2_625d4a93_d907c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907c28","IsMultiDynamicRange":false,"MultiDynamicRangeID":null,"MultiDynamicCollectionID":null,"SectionName":"MYPS1","BlockName":"MYPB2","VenaRangeType":5,"DimensionIdStr":"-1","MemberIdStr":"-1","DimensionId":-1,"MemberId":-1,"Inc":""},"_vena_DYNR_SMYPS1_BMYPB2_625d4a93_de2cec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e2cec19","IsMultiDynamicRange":false,"MultiDynamicRangeID":null,"MultiDynamicCollectionID":null,"SectionName":"MYPS1","BlockName":"MYPB2","VenaRangeType":5,"DimensionIdStr":"-1","MemberIdStr":"-1","DimensionId":-1,"MemberId":-1,"Inc":""},"_vena_DYNR_SMYPS1_BMYPB2_625d4a93_f42df663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f42df663","IsMultiDynamicRange":false,"MultiDynamicRangeID":null,"MultiDynamicCollectionID":null,"SectionName":"MYPS1","BlockName":"MYPB2","VenaRangeType":5,"DimensionIdStr":"-1","MemberIdStr":"-1","DimensionId":-1,"MemberId":-1,"Inc":""},"_vena_DYNR_SMYPS1_BMYPB2_625d4a93_fd470a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fd470ad6","IsMultiDynamicRange":false,"MultiDynamicRangeID":null,"MultiDynamicCollectionID":null,"SectionName":"MYPS1","BlockName":"MYPB2","VenaRangeType":5,"DimensionIdStr":"-1","MemberIdStr":"-1","DimensionId":-1,"MemberId":-1,"Inc":""},"_vena_DYNR_SMYPS1_BMYPB2_62bfd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62bfda8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62bfda8_28d7f0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28d7f0b0","IsMultiDynamicRange":false,"MultiDynamicRangeID":null,"MultiDynamicCollectionID":null,"SectionName":"MYPS1","BlockName":"MYPB2","VenaRangeType":5,"DimensionIdStr":"-1","MemberIdStr":"-1","DimensionId":-1,"MemberId":-1,"Inc":""},"_vena_DYNR_SMYPS1_BMYPB2_62bfda8_29d2d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29d2d7b","IsMultiDynamicRange":false,"MultiDynamicRangeID":null,"MultiDynamicCollectionID":null,"SectionName":"MYPS1","BlockName":"MYPB2","VenaRangeType":5,"DimensionIdStr":"-1","MemberIdStr":"-1","DimensionId":-1,"MemberId":-1,"Inc":""},"_vena_DYNR_SMYPS1_BMYPB2_62bfda8_32884c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32884c57","IsMultiDynamicRange":false,"MultiDynamicRangeID":null,"MultiDynamicCollectionID":null,"SectionName":"MYPS1","BlockName":"MYPB2","VenaRangeType":5,"DimensionIdStr":"-1","MemberIdStr":"-1","DimensionId":-1,"MemberId":-1,"Inc":""},"_vena_DYNR_SMYPS1_BMYPB2_62bfda8_37625d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37625dad","IsMultiDynamicRange":false,"MultiDynamicRangeID":null,"MultiDynamicCollectionID":null,"SectionName":"MYPS1","BlockName":"MYPB2","VenaRangeType":5,"DimensionIdStr":"-1","MemberIdStr":"-1","DimensionId":-1,"MemberId":-1,"Inc":""},"_vena_DYNR_SMYPS1_BMYPB2_62bfda8_37f8230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37f8230f","IsMultiDynamicRange":false,"MultiDynamicRangeID":null,"MultiDynamicCollectionID":null,"SectionName":"MYPS1","BlockName":"MYPB2","VenaRangeType":5,"DimensionIdStr":"-1","MemberIdStr":"-1","DimensionId":-1,"MemberId":-1,"Inc":""},"_vena_DYNR_SMYPS1_BMYPB2_62bfda8_39e08003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39e08003","IsMultiDynamicRange":false,"MultiDynamicRangeID":null,"MultiDynamicCollectionID":null,"SectionName":"MYPS1","BlockName":"MYPB2","VenaRangeType":5,"DimensionIdStr":"-1","MemberIdStr":"-1","DimensionId":-1,"MemberId":-1,"Inc":""},"_vena_DYNR_SMYPS1_BMYPB2_62bfda8_4dac1f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4dac1f20","IsMultiDynamicRange":false,"MultiDynamicRangeID":null,"MultiDynamicCollectionID":null,"SectionName":"MYPS1","BlockName":"MYPB2","VenaRangeType":5,"DimensionIdStr":"-1","MemberIdStr":"-1","DimensionId":-1,"MemberId":-1,"Inc":""},"_vena_DYNR_SMYPS1_BMYPB2_62bfda8_575e7f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575e7f42","IsMultiDynamicRange":false,"MultiDynamicRangeID":null,"MultiDynamicCollectionID":null,"SectionName":"MYPS1","BlockName":"MYPB2","VenaRangeType":5,"DimensionIdStr":"-1","MemberIdStr":"-1","DimensionId":-1,"MemberId":-1,"Inc":""},"_vena_DYNR_SMYPS1_BMYPB2_62bfda8_57671b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57671bd4","IsMultiDynamicRange":false,"MultiDynamicRangeID":null,"MultiDynamicCollectionID":null,"SectionName":"MYPS1","BlockName":"MYPB2","VenaRangeType":5,"DimensionIdStr":"-1","MemberIdStr":"-1","DimensionId":-1,"MemberId":-1,"Inc":""},"_vena_DYNR_SMYPS1_BMYPB2_62bfda8_6ccf8d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6ccf8d3e","IsMultiDynamicRange":false,"MultiDynamicRangeID":null,"MultiDynamicCollectionID":null,"SectionName":"MYPS1","BlockName":"MYPB2","VenaRangeType":5,"DimensionIdStr":"-1","MemberIdStr":"-1","DimensionId":-1,"MemberId":-1,"Inc":""},"_vena_DYNR_SMYPS1_BMYPB2_62bfda8_701fed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701fed76","IsMultiDynamicRange":false,"MultiDynamicRangeID":null,"MultiDynamicCollectionID":null,"SectionName":"MYPS1","BlockName":"MYPB2","VenaRangeType":5,"DimensionIdStr":"-1","MemberIdStr":"-1","DimensionId":-1,"MemberId":-1,"Inc":""},"_vena_DYNR_SMYPS1_BMYPB2_62bfda8_72cdc7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72cdc7fb","IsMultiDynamicRange":false,"MultiDynamicRangeID":null,"MultiDynamicCollectionID":null,"SectionName":"MYPS1","BlockName":"MYPB2","VenaRangeType":5,"DimensionIdStr":"-1","MemberIdStr":"-1","DimensionId":-1,"MemberId":-1,"Inc":""},"_vena_DYNR_SMYPS1_BMYPB2_62bfda8_759a24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759a24b5","IsMultiDynamicRange":false,"MultiDynamicRangeID":null,"MultiDynamicCollectionID":null,"SectionName":"MYPS1","BlockName":"MYPB2","VenaRangeType":5,"DimensionIdStr":"-1","MemberIdStr":"-1","DimensionId":-1,"MemberId":-1,"Inc":""},"_vena_DYNR_SMYPS1_BMYPB2_62bfda8_7d3540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d3540b5","IsMultiDynamicRange":false,"MultiDynamicRangeID":null,"MultiDynamicCollectionID":null,"SectionName":"MYPS1","BlockName":"MYPB2","VenaRangeType":5,"DimensionIdStr":"-1","MemberIdStr":"-1","DimensionId":-1,"MemberId":-1,"Inc":""},"_vena_DYNR_SMYPS1_BMYPB2_62bfda8_851cee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851cee9c","IsMultiDynamicRange":false,"MultiDynamicRangeID":null,"MultiDynamicCollectionID":null,"SectionName":"MYPS1","BlockName":"MYPB2","VenaRangeType":5,"DimensionIdStr":"-1","MemberIdStr":"-1","DimensionId":-1,"MemberId":-1,"Inc":""},"_vena_DYNR_SMYPS1_BMYPB2_62bfda8_881c7c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881c7c47","IsMultiDynamicRange":false,"MultiDynamicRangeID":null,"MultiDynamicCollectionID":null,"SectionName":"MYPS1","BlockName":"MYPB2","VenaRangeType":5,"DimensionIdStr":"-1","MemberIdStr":"-1","DimensionId":-1,"MemberId":-1,"Inc":""},"_vena_DYNR_SMYPS1_BMYPB2_62bfda8_92c3554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92c3554c","IsMultiDynamicRange":false,"MultiDynamicRangeID":null,"MultiDynamicCollectionID":null,"SectionName":"MYPS1","BlockName":"MYPB2","VenaRangeType":5,"DimensionIdStr":"-1","MemberIdStr":"-1","DimensionId":-1,"MemberId":-1,"Inc":""},"_vena_DYNR_SMYPS1_BMYPB2_62bfda8_93b8e00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93b8e00d","IsMultiDynamicRange":false,"MultiDynamicRangeID":null,"MultiDynamicCollectionID":null,"SectionName":"MYPS1","BlockName":"MYPB2","VenaRangeType":5,"DimensionIdStr":"-1","MemberIdStr":"-1","DimensionId":-1,"MemberId":-1,"Inc":""},"_vena_DYNR_SMYPS1_BMYPB2_62bfda8_949f10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949f10c3","IsMultiDynamicRange":false,"MultiDynamicRangeID":null,"MultiDynamicCollectionID":null,"SectionName":"MYPS1","BlockName":"MYPB2","VenaRangeType":5,"DimensionIdStr":"-1","MemberIdStr":"-1","DimensionId":-1,"MemberId":-1,"Inc":""},"_vena_DYNR_SMYPS1_BMYPB2_62bfda8_991bccb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991bccba","IsMultiDynamicRange":false,"MultiDynamicRangeID":null,"MultiDynamicCollectionID":null,"SectionName":"MYPS1","BlockName":"MYPB2","VenaRangeType":5,"DimensionIdStr":"-1","MemberIdStr":"-1","DimensionId":-1,"MemberId":-1,"Inc":""},"_vena_DYNR_SMYPS1_BMYPB2_62bfda8_9976b4e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9976b4ee","IsMultiDynamicRange":false,"MultiDynamicRangeID":null,"MultiDynamicCollectionID":null,"SectionName":"MYPS1","BlockName":"MYPB2","VenaRangeType":5,"DimensionIdStr":"-1","MemberIdStr":"-1","DimensionId":-1,"MemberId":-1,"Inc":""},"_vena_DYNR_SMYPS1_BMYPB2_62bfda8_9d9da5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d9da5b2","IsMultiDynamicRange":false,"MultiDynamicRangeID":null,"MultiDynamicCollectionID":null,"SectionName":"MYPS1","BlockName":"MYPB2","VenaRangeType":5,"DimensionIdStr":"-1","MemberIdStr":"-1","DimensionId":-1,"MemberId":-1,"Inc":""},"_vena_DYNR_SMYPS1_BMYPB2_62bfda8_9f0110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f0110e6","IsMultiDynamicRange":false,"MultiDynamicRangeID":null,"MultiDynamicCollectionID":null,"SectionName":"MYPS1","BlockName":"MYPB2","VenaRangeType":5,"DimensionIdStr":"-1","MemberIdStr":"-1","DimensionId":-1,"MemberId":-1,"Inc":""},"_vena_DYNR_SMYPS1_BMYPB2_62bfda8_a2c01361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2c01361","IsMultiDynamicRange":false,"MultiDynamicRangeID":null,"MultiDynamicCollectionID":null,"SectionName":"MYPS1","BlockName":"MYPB2","VenaRangeType":5,"DimensionIdStr":"-1","MemberIdStr":"-1","DimensionId":-1,"MemberId":-1,"Inc":""},"_vena_DYNR_SMYPS1_BMYPB2_62bfda8_a360da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360dab1","IsMultiDynamicRange":false,"MultiDynamicRangeID":null,"MultiDynamicCollectionID":null,"SectionName":"MYPS1","BlockName":"MYPB2","VenaRangeType":5,"DimensionIdStr":"-1","MemberIdStr":"-1","DimensionId":-1,"MemberId":-1,"Inc":""},"_vena_DYNR_SMYPS1_BMYPB2_62bfda8_aa83b21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a83b21b","IsMultiDynamicRange":false,"MultiDynamicRangeID":null,"MultiDynamicCollectionID":null,"SectionName":"MYPS1","BlockName":"MYPB2","VenaRangeType":5,"DimensionIdStr":"-1","MemberIdStr":"-1","DimensionId":-1,"MemberId":-1,"Inc":""},"_vena_DYNR_SMYPS1_BMYPB2_62bfda8_af774664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f774664","IsMultiDynamicRange":false,"MultiDynamicRangeID":null,"MultiDynamicCollectionID":null,"SectionName":"MYPS1","BlockName":"MYPB2","VenaRangeType":5,"DimensionIdStr":"-1","MemberIdStr":"-1","DimensionId":-1,"MemberId":-1,"Inc":""},"_vena_DYNR_SMYPS1_BMYPB2_62bfda8_b0d837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b0d837ca","IsMultiDynamicRange":false,"MultiDynamicRangeID":null,"MultiDynamicCollectionID":null,"SectionName":"MYPS1","BlockName":"MYPB2","VenaRangeType":5,"DimensionIdStr":"-1","MemberIdStr":"-1","DimensionId":-1,"MemberId":-1,"Inc":""},"_vena_DYNR_SMYPS1_BMYPB2_62bfda8_b7cf1800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b7cf1800","IsMultiDynamicRange":false,"MultiDynamicRangeID":null,"MultiDynamicCollectionID":null,"SectionName":"MYPS1","BlockName":"MYPB2","VenaRangeType":5,"DimensionIdStr":"-1","MemberIdStr":"-1","DimensionId":-1,"MemberId":-1,"Inc":""},"_vena_DYNR_SMYPS1_BMYPB2_62bfda8_c3ad3503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3ad3503","IsMultiDynamicRange":false,"MultiDynamicRangeID":null,"MultiDynamicCollectionID":null,"SectionName":"MYPS1","BlockName":"MYPB2","VenaRangeType":5,"DimensionIdStr":"-1","MemberIdStr":"-1","DimensionId":-1,"MemberId":-1,"Inc":""},"_vena_DYNR_SMYPS1_BMYPB2_62bfda8_c6bd00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6bd00ad","IsMultiDynamicRange":false,"MultiDynamicRangeID":null,"MultiDynamicCollectionID":null,"SectionName":"MYPS1","BlockName":"MYPB2","VenaRangeType":5,"DimensionIdStr":"-1","MemberIdStr":"-1","DimensionId":-1,"MemberId":-1,"Inc":""},"_vena_DYNR_SMYPS1_BMYPB2_62bfda8_c9810b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9810bff","IsMultiDynamicRange":false,"MultiDynamicRangeID":null,"MultiDynamicCollectionID":null,"SectionName":"MYPS1","BlockName":"MYPB2","VenaRangeType":5,"DimensionIdStr":"-1","MemberIdStr":"-1","DimensionId":-1,"MemberId":-1,"Inc":""},"_vena_DYNR_SMYPS1_BMYPB2_62bfda8_ce5a12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e5a12e9","IsMultiDynamicRange":false,"MultiDynamicRangeID":null,"MultiDynamicCollectionID":null,"SectionName":"MYPS1","BlockName":"MYPB2","VenaRangeType":5,"DimensionIdStr":"-1","MemberIdStr":"-1","DimensionId":-1,"MemberId":-1,"Inc":""},"_vena_DYNR_SMYPS1_BMYPB2_62bfda8_d094f69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d094f69b","IsMultiDynamicRange":false,"MultiDynamicRangeID":null,"MultiDynamicCollectionID":null,"SectionName":"MYPS1","BlockName":"MYPB2","VenaRangeType":5,"DimensionIdStr":"-1","MemberIdStr":"-1","DimensionId":-1,"MemberId":-1,"Inc":""},"_vena_DYNR_SMYPS1_BMYPB2_62bfda8_e5a765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e5a765ae","IsMultiDynamicRange":false,"MultiDynamicRangeID":null,"MultiDynamicCollectionID":null,"SectionName":"MYPS1","BlockName":"MYPB2","VenaRangeType":5,"DimensionIdStr":"-1","MemberIdStr":"-1","DimensionId":-1,"MemberId":-1,"Inc":""},"_vena_DYNR_SMYPS1_BMYPB2_62bfda8_e930fe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e930fe8b","IsMultiDynamicRange":false,"MultiDynamicRangeID":null,"MultiDynamicCollectionID":null,"SectionName":"MYPS1","BlockName":"MYPB2","VenaRangeType":5,"DimensionIdStr":"-1","MemberIdStr":"-1","DimensionId":-1,"MemberId":-1,"Inc":""},"_vena_DYNR_SMYPS1_BMYPB2_62bfda8_f6d32e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6d32e01","IsMultiDynamicRange":false,"MultiDynamicRangeID":null,"MultiDynamicCollectionID":null,"SectionName":"MYPS1","BlockName":"MYPB2","VenaRangeType":5,"DimensionIdStr":"-1","MemberIdStr":"-1","DimensionId":-1,"MemberId":-1,"Inc":""},"_vena_DYNR_SMYPS1_BMYPB2_62bfda8_f70fe9a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70fe9a6","IsMultiDynamicRange":false,"MultiDynamicRangeID":null,"MultiDynamicCollectionID":null,"SectionName":"MYPS1","BlockName":"MYPB2","VenaRangeType":5,"DimensionIdStr":"-1","MemberIdStr":"-1","DimensionId":-1,"MemberId":-1,"Inc":""},"_vena_DYNR_SMYPS1_BMYPB2_62bfda8_fc4bf40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c4bf40c","IsMultiDynamicRange":false,"MultiDynamicRangeID":null,"MultiDynamicCollectionID":null,"SectionName":"MYPS1","BlockName":"MYPB2","VenaRangeType":5,"DimensionIdStr":"-1","MemberIdStr":"-1","DimensionId":-1,"MemberId":-1,"Inc":""},"_vena_DYNR_SMYPS1_BMYPB2_62bfda8_fd197f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d197f61","IsMultiDynamicRange":false,"MultiDynamicRangeID":null,"MultiDynamicCollectionID":null,"SectionName":"MYPS1","BlockName":"MYPB2","VenaRangeType":5,"DimensionIdStr":"-1","MemberIdStr":"-1","DimensionId":-1,"MemberId":-1,"Inc":""},"_vena_DYNR_SMYPS1_BMYPB2_6bc10459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bc10459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bc10459_725a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bc10459","DynamicRangeEntryID":"725abf","IsMultiDynamicRange":false,"MultiDynamicRangeID":null,"MultiDynamicCollectionID":null,"SectionName":"MYPS1","BlockName":"MYPB2","VenaRangeType":5,"DimensionIdStr":"-1","MemberIdStr":"-1","DimensionId":-1,"MemberId":-1,"Inc":""},"_vena_DYNR_SMYPS1_BMYPB2_72898917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72898917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72898917_1ee4087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1ee4087b","IsMultiDynamicRange":false,"MultiDynamicRangeID":null,"MultiDynamicCollectionID":null,"SectionName":"MYPS1","BlockName":"MYPB2","VenaRangeType":5,"DimensionIdStr":"-1","MemberIdStr":"-1","DimensionId":-1,"MemberId":-1,"Inc":""},"_vena_DYNR_SMYPS1_BMYPB2_72898917_92868873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92868873","IsMultiDynamicRange":false,"MultiDynamicRangeID":null,"MultiDynamicCollectionID":null,"SectionName":"MYPS1","BlockName":"MYPB2","VenaRangeType":5,"DimensionIdStr":"-1","MemberIdStr":"-1","DimensionId":-1,"MemberId":-1,"Inc":""},"_vena_DYNR_SMYPS1_BMYPB2_72898917_97a7d944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97a7d944","IsMultiDynamicRange":false,"MultiDynamicRangeID":null,"MultiDynamicCollectionID":null,"SectionName":"MYPS1","BlockName":"MYPB2","VenaRangeType":5,"DimensionIdStr":"-1","MemberIdStr":"-1","DimensionId":-1,"MemberId":-1,"Inc":""},"_vena_DYNR_SMYPS1_BMYPB2_72898917_cdfafe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cdfafee7","IsMultiDynamicRange":false,"MultiDynamicRangeID":null,"MultiDynamicCollectionID":null,"SectionName":"MYPS1","BlockName":"MYPB2","VenaRangeType":5,"DimensionIdStr":"-1","MemberIdStr":"-1","DimensionId":-1,"MemberId":-1,"Inc":""},"_vena_DYNR_SMYPS1_BMYPB2_77b2b43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77b2b43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77b2b43c_300e192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300e192d","IsMultiDynamicRange":false,"MultiDynamicRangeID":null,"MultiDynamicCollectionID":null,"SectionName":"MYPS1","BlockName":"MYPB2","VenaRangeType":5,"DimensionIdStr":"-1","MemberIdStr":"-1","DimensionId":-1,"MemberId":-1,"Inc":""},"_vena_DYNR_SMYPS1_BMYPB2_77b2b43c_5376d4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5376d4ed","IsMultiDynamicRange":false,"MultiDynamicRangeID":null,"MultiDynamicCollectionID":null,"SectionName":"MYPS1","BlockName":"MYPB2","VenaRangeType":5,"DimensionIdStr":"-1","MemberIdStr":"-1","DimensionId":-1,"MemberId":-1,"Inc":""},"_vena_DYNR_SMYPS1_BMYPB2_77b2b43c_5882ed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5882ed94","IsMultiDynamicRange":false,"MultiDynamicRangeID":null,"MultiDynamicCollectionID":null,"SectionName":"MYPS1","BlockName":"MYPB2","VenaRangeType":5,"DimensionIdStr":"-1","MemberIdStr":"-1","DimensionId":-1,"MemberId":-1,"Inc":""},"_vena_DYNR_SMYPS1_BMYPB2_77b2b43c_6c6d7787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6c6d7787","IsMultiDynamicRange":false,"MultiDynamicRangeID":null,"MultiDynamicCollectionID":null,"SectionName":"MYPS1","BlockName":"MYPB2","VenaRangeType":5,"DimensionIdStr":"-1","MemberIdStr":"-1","DimensionId":-1,"MemberId":-1,"Inc":""},"_vena_DYNR_SMYPS1_BMYPB2_77b2b43c_805ae25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805ae25e","IsMultiDynamicRange":false,"MultiDynamicRangeID":null,"MultiDynamicCollectionID":null,"SectionName":"MYPS1","BlockName":"MYPB2","VenaRangeType":5,"DimensionIdStr":"-1","MemberIdStr":"-1","DimensionId":-1,"MemberId":-1,"Inc":""},"_vena_DYNR_SMYPS1_BMYPB2_77b2b43c_9092653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9092653a","IsMultiDynamicRange":false,"MultiDynamicRangeID":null,"MultiDynamicCollectionID":null,"SectionName":"MYPS1","BlockName":"MYPB2","VenaRangeType":5,"DimensionIdStr":"-1","MemberIdStr":"-1","DimensionId":-1,"MemberId":-1,"Inc":""},"_vena_DYNR_SMYPS1_BMYPB2_77b2b43c_990508d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990508d3","IsMultiDynamicRange":false,"MultiDynamicRangeID":null,"MultiDynamicCollectionID":null,"SectionName":"MYPS1","BlockName":"MYPB2","VenaRangeType":5,"DimensionIdStr":"-1","MemberIdStr":"-1","DimensionId":-1,"MemberId":-1,"Inc":""},"_vena_DYNR_SMYPS1_BMYPB2_77b2b43c_9acc25f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acc25f1","IsMultiDynamicRange":false,"MultiDynamicRangeID":null,"MultiDynamicCollectionID":null,"SectionName":"MYPS1","BlockName":"MYPB2","VenaRangeType":5,"DimensionIdStr":"-1","MemberIdStr":"-1","DimensionId":-1,"MemberId":-1,"Inc":""},"_vena_DYNR_SMYPS1_BMYPB2_77b2b43c_9acdcc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acdcceb","IsMultiDynamicRange":false,"MultiDynamicRangeID":null,"MultiDynamicCollectionID":null,"SectionName":"MYPS1","BlockName":"MYPB2","VenaRangeType":5,"DimensionIdStr":"-1","MemberIdStr":"-1","DimensionId":-1,"MemberId":-1,"Inc":""},"_vena_DYNR_SMYPS1_BMYPB2_77b2b43c_ab0a152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ab0a152e","IsMultiDynamicRange":false,"MultiDynamicRangeID":null,"MultiDynamicCollectionID":null,"SectionName":"MYPS1","BlockName":"MYPB2","VenaRangeType":5,"DimensionIdStr":"-1","MemberIdStr":"-1","DimensionId":-1,"MemberId":-1,"Inc":""},"_vena_DYNR_SMYPS1_BMYPB2_77b2b43c_db15cb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db15cb94","IsMultiDynamicRange":false,"MultiDynamicRangeID":null,"MultiDynamicCollectionID":null,"SectionName":"MYPS1","BlockName":"MYPB2","VenaRangeType":5,"DimensionIdStr":"-1","MemberIdStr":"-1","DimensionId":-1,"MemberId":-1,"Inc":""},"_vena_DYNR_SMYPS1_BMYPB2_77b2b43c_ddb67172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ddb67172","IsMultiDynamicRange":false,"MultiDynamicRangeID":null,"MultiDynamicCollectionID":null,"SectionName":"MYPS1","BlockName":"MYPB2","VenaRangeType":5,"DimensionIdStr":"-1","MemberIdStr":"-1","DimensionId":-1,"MemberId":-1,"Inc":""},"_vena_DYNR_SMYPS1_BMYPB2_77b2b43c_f12102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f12102b9","IsMultiDynamicRange":false,"MultiDynamicRangeID":null,"MultiDynamicCollectionID":null,"SectionName":"MYPS1","BlockName":"MYPB2","VenaRangeType":5,"DimensionIdStr":"-1","MemberIdStr":"-1","DimensionId":-1,"MemberId":-1,"Inc":""},"_vena_DYNR_SMYPS1_BMYPB2_7dcda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dcda52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dcda52_2d06c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2d06c82","IsMultiDynamicRange":false,"MultiDynamicRangeID":null,"MultiDynamicCollectionID":null,"SectionName":"MYPS1","BlockName":"MYPB2","VenaRangeType":5,"DimensionIdStr":"-1","MemberIdStr":"-1","DimensionId":-1,"MemberId":-1,"Inc":""},"_vena_DYNR_SMYPS1_BMYPB2_7dcda52_4192f7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4192f7a3","IsMultiDynamicRange":false,"MultiDynamicRangeID":null,"MultiDynamicCollectionID":null,"SectionName":"MYPS1","BlockName":"MYPB2","VenaRangeType":5,"DimensionIdStr":"-1","MemberIdStr":"-1","DimensionId":-1,"MemberId":-1,"Inc":""},"_vena_DYNR_SMYPS1_BMYPB2_7dcda52_4619fe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4619fe24","IsMultiDynamicRange":false,"MultiDynamicRangeID":null,"MultiDynamicCollectionID":null,"SectionName":"MYPS1","BlockName":"MYPB2","VenaRangeType":5,"DimensionIdStr":"-1","MemberIdStr":"-1","DimensionId":-1,"MemberId":-1,"Inc":""},"_vena_DYNR_SMYPS1_BMYPB2_7dcda52_4931c2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4931c2d7","IsMultiDynamicRange":false,"MultiDynamicRangeID":null,"MultiDynamicCollectionID":null,"SectionName":"MYPS1","BlockName":"MYPB2","VenaRangeType":5,"DimensionIdStr":"-1","MemberIdStr":"-1","DimensionId":-1,"MemberId":-1,"Inc":""},"_vena_DYNR_SMYPS1_BMYPB2_7dcda52_4a9c04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a9c04fa","IsMultiDynamicRange":false,"MultiDynamicRangeID":null,"MultiDynamicCollectionID":null,"SectionName":"MYPS1","BlockName":"MYPB2","VenaRangeType":5,"DimensionIdStr":"-1","MemberIdStr":"-1","DimensionId":-1,"MemberId":-1,"Inc":""},"_vena_DYNR_SMYPS1_BMYPB2_7dcda52_63336791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63336791","IsMultiDynamicRange":false,"MultiDynamicRangeID":null,"MultiDynamicCollectionID":null,"SectionName":"MYPS1","BlockName":"MYPB2","VenaRangeType":5,"DimensionIdStr":"-1","MemberIdStr":"-1","DimensionId":-1,"MemberId":-1,"Inc":""},"_vena_DYNR_SMYPS1_BMYPB2_7dcda52_70bf5f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70bf5f8f","IsMultiDynamicRange":false,"MultiDynamicRangeID":null,"MultiDynamicCollectionID":null,"SectionName":"MYPS1","BlockName":"MYPB2","VenaRangeType":5,"DimensionIdStr":"-1","MemberIdStr":"-1","DimensionId":-1,"MemberId":-1,"Inc":""},"_vena_DYNR_SMYPS1_BMYPB2_7dcda52_75713a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75713add","IsMultiDynamicRange":false,"MultiDynamicRangeID":null,"MultiDynamicCollectionID":null,"SectionName":"MYPS1","BlockName":"MYPB2","VenaRangeType":5,"DimensionIdStr":"-1","MemberIdStr":"-1","DimensionId":-1,"MemberId":-1,"Inc":""},"_vena_DYNR_SMYPS1_BMYPB2_7dcda52_c6626c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c6626c6d","IsMultiDynamicRange":false,"MultiDynamicRangeID":null,"MultiDynamicCollectionID":null,"SectionName":"MYPS1","BlockName":"MYPB2","VenaRangeType":5,"DimensionIdStr":"-1","MemberIdStr":"-1","DimensionId":-1,"MemberId":-1,"Inc":""},"_vena_DYNR_SMYPS1_BMYPB2_7dcda52_ce865853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ce865853","IsMultiDynamicRange":false,"MultiDynamicRangeID":null,"MultiDynamicCollectionID":null,"SectionName":"MYPS1","BlockName":"MYPB2","VenaRangeType":5,"DimensionIdStr":"-1","MemberIdStr":"-1","DimensionId":-1,"MemberId":-1,"Inc":""},"_vena_DYNR_SMYPS1_BMYPB2_7dcda52_dbeced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dbeced88","IsMultiDynamicRange":false,"MultiDynamicRangeID":null,"MultiDynamicCollectionID":null,"SectionName":"MYPS1","BlockName":"MYPB2","VenaRangeType":5,"DimensionIdStr":"-1","MemberIdStr":"-1","DimensionId":-1,"MemberId":-1,"Inc":""},"_vena_DYNR_SMYPS1_BMYPB2_7dcda52_f363b55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f363b55e","IsMultiDynamicRange":false,"MultiDynamicRangeID":null,"MultiDynamicCollectionID":null,"SectionName":"MYPS1","BlockName":"MYPB2","VenaRangeType":5,"DimensionIdStr":"-1","MemberIdStr":"-1","DimensionId":-1,"MemberId":-1,"Inc":""},"_vena_DYNR_SMYPS1_BMYPB2_8f2b3550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f2b3550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8f2b3550_26f68a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26f68a97","IsMultiDynamicRange":false,"MultiDynamicRangeID":null,"MultiDynamicCollectionID":null,"SectionName":"MYPS1","BlockName":"MYPB2","VenaRangeType":5,"DimensionIdStr":"-1","MemberIdStr":"-1","DimensionId":-1,"MemberId":-1,"Inc":""},"_vena_DYNR_SMYPS1_BMYPB2_8f2b3550_3fe75c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3fe75c88","IsMultiDynamicRange":false,"MultiDynamicRangeID":null,"MultiDynamicCollectionID":null,"SectionName":"MYPS1","BlockName":"MYPB2","VenaRangeType":5,"DimensionIdStr":"-1","MemberIdStr":"-1","DimensionId":-1,"MemberId":-1,"Inc":""},"_vena_DYNR_SMYPS1_BMYPB2_8f2b3550_9f6abf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9f6abf5d","IsMultiDynamicRange":false,"MultiDynamicRangeID":null,"MultiDynamicCollectionID":null,"SectionName":"MYPS1","BlockName":"MYPB2","VenaRangeType":5,"DimensionIdStr":"-1","MemberIdStr":"-1","DimensionId":-1,"MemberId":-1,"Inc":""},"_vena_DYNR_SMYPS1_BMYPB2_97c47a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97c47ae8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97c47ae8_196a738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196a738","IsMultiDynamicRange":false,"MultiDynamicRangeID":null,"MultiDynamicCollectionID":null,"SectionName":"MYPS1","BlockName":"MYPB2","VenaRangeType":5,"DimensionIdStr":"-1","MemberIdStr":"-1","DimensionId":-1,"MemberId":-1,"Inc":""},"_vena_DYNR_SMYPS1_BMYPB2_97c47ae8_1e1cfa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1e1cfa62","IsMultiDynamicRange":false,"MultiDynamicRangeID":null,"MultiDynamicCollectionID":null,"SectionName":"MYPS1","BlockName":"MYPB2","VenaRangeType":5,"DimensionIdStr":"-1","MemberIdStr":"-1","DimensionId":-1,"MemberId":-1,"Inc":""},"_vena_DYNR_SMYPS1_BMYPB2_97c47ae8_2978cd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2978cd00","IsMultiDynamicRange":false,"MultiDynamicRangeID":null,"MultiDynamicCollectionID":null,"SectionName":"MYPS1","BlockName":"MYPB2","VenaRangeType":5,"DimensionIdStr":"-1","MemberIdStr":"-1","DimensionId":-1,"MemberId":-1,"Inc":""},"_vena_DYNR_SMYPS1_BMYPB2_97c47ae8_2c8bf2f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2c8bf2f2","IsMultiDynamicRange":false,"MultiDynamicRangeID":null,"MultiDynamicCollectionID":null,"SectionName":"MYPS1","BlockName":"MYPB2","VenaRangeType":5,"DimensionIdStr":"-1","MemberIdStr":"-1","DimensionId":-1,"MemberId":-1,"Inc":""},"_vena_DYNR_SMYPS1_BMYPB2_97c47ae8_308be8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308be8c0","IsMultiDynamicRange":false,"MultiDynamicRangeID":null,"MultiDynamicCollectionID":null,"SectionName":"MYPS1","BlockName":"MYPB2","VenaRangeType":5,"DimensionIdStr":"-1","MemberIdStr":"-1","DimensionId":-1,"MemberId":-1,"Inc":""},"_vena_DYNR_SMYPS1_BMYPB2_97c47ae8_497b391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497b391c","IsMultiDynamicRange":false,"MultiDynamicRangeID":null,"MultiDynamicCollectionID":null,"SectionName":"MYPS1","BlockName":"MYPB2","VenaRangeType":5,"DimensionIdStr":"-1","MemberIdStr":"-1","DimensionId":-1,"MemberId":-1,"Inc":""},"_vena_DYNR_SMYPS1_BMYPB2_97c47ae8_500f6b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500f6b16","IsMultiDynamicRange":false,"MultiDynamicRangeID":null,"MultiDynamicCollectionID":null,"SectionName":"MYPS1","BlockName":"MYPB2","VenaRangeType":5,"DimensionIdStr":"-1","MemberIdStr":"-1","DimensionId":-1,"MemberId":-1,"Inc":""},"_vena_DYNR_SMYPS1_BMYPB2_97c47ae8_90fd9a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90fd9ab0","IsMultiDynamicRange":false,"MultiDynamicRangeID":null,"MultiDynamicCollectionID":null,"SectionName":"MYPS1","BlockName":"MYPB2","VenaRangeType":5,"DimensionIdStr":"-1","MemberIdStr":"-1","DimensionId":-1,"MemberId":-1,"Inc":""},"_vena_DYNR_SMYPS1_BMYPB2_97c47ae8_96c85950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96c85950","IsMultiDynamicRange":false,"MultiDynamicRangeID":null,"MultiDynamicCollectionID":null,"SectionName":"MYPS1","BlockName":"MYPB2","VenaRangeType":5,"DimensionIdStr":"-1","MemberIdStr":"-1","DimensionId":-1,"MemberId":-1,"Inc":""},"_vena_DYNR_SMYPS1_BMYPB2_97c47ae8_9ae4025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ae4025d","IsMultiDynamicRange":false,"MultiDynamicRangeID":null,"MultiDynamicCollectionID":null,"SectionName":"MYPS1","BlockName":"MYPB2","VenaRangeType":5,"DimensionIdStr":"-1","MemberIdStr":"-1","DimensionId":-1,"MemberId":-1,"Inc":""},"_vena_DYNR_SMYPS1_BMYPB2_97c47ae8_b5b098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b5b098f0","IsMultiDynamicRange":false,"MultiDynamicRangeID":null,"MultiDynamicCollectionID":null,"SectionName":"MYPS1","BlockName":"MYPB2","VenaRangeType":5,"DimensionIdStr":"-1","MemberIdStr":"-1","DimensionId":-1,"MemberId":-1,"Inc":""},"_vena_DYNR_SMYPS1_BMYPB2_97c47ae8_b8dc0063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b8dc0063","IsMultiDynamicRange":false,"MultiDynamicRangeID":null,"MultiDynamicCollectionID":null,"SectionName":"MYPS1","BlockName":"MYPB2","VenaRangeType":5,"DimensionIdStr":"-1","MemberIdStr":"-1","DimensionId":-1,"MemberId":-1,"Inc":""},"_vena_DYNR_SMYPS1_BMYPB2_97c47ae8_c1a56f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c1a56f2c","IsMultiDynamicRange":false,"MultiDynamicRangeID":null,"MultiDynamicCollectionID":null,"SectionName":"MYPS1","BlockName":"MYPB2","VenaRangeType":5,"DimensionIdStr":"-1","MemberIdStr":"-1","DimensionId":-1,"MemberId":-1,"Inc":""},"_vena_DYNR_SMYPS1_BMYPB2_97c47ae8_cc2763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cc2763ca","IsMultiDynamicRange":false,"MultiDynamicRangeID":null,"MultiDynamicCollectionID":null,"SectionName":"MYPS1","BlockName":"MYPB2","VenaRangeType":5,"DimensionIdStr":"-1","MemberIdStr":"-1","DimensionId":-1,"MemberId":-1,"Inc":""},"_vena_DYNR_SMYPS1_BMYPB2_97c47ae8_d09ddcb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d09ddcb7","IsMultiDynamicRange":false,"MultiDynamicRangeID":null,"MultiDynamicCollectionID":null,"SectionName":"MYPS1","BlockName":"MYPB2","VenaRangeType":5,"DimensionIdStr":"-1","MemberIdStr":"-1","DimensionId":-1,"MemberId":-1,"Inc":""},"_vena_DYNR_SMYPS1_BMYPB2_97c47ae8_ef44cc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ef44ccc6","IsMultiDynamicRange":false,"MultiDynamicRangeID":null,"MultiDynamicCollectionID":null,"SectionName":"MYPS1","BlockName":"MYPB2","VenaRangeType":5,"DimensionIdStr":"-1","MemberIdStr":"-1","DimensionId":-1,"MemberId":-1,"Inc":""},"_vena_DYNR_SMYPS1_BMYPB2_9998562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9998562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9998562c_477f552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477f552c","IsMultiDynamicRange":false,"MultiDynamicRangeID":null,"MultiDynamicCollectionID":null,"SectionName":"MYPS1","BlockName":"MYPB2","VenaRangeType":5,"DimensionIdStr":"-1","MemberIdStr":"-1","DimensionId":-1,"MemberId":-1,"Inc":""},"_vena_DYNR_SMYPS1_BMYPB2_9998562c_9577466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9577466a","IsMultiDynamicRange":false,"MultiDynamicRangeID":null,"MultiDynamicCollectionID":null,"SectionName":"MYPS1","BlockName":"MYPB2","VenaRangeType":5,"DimensionIdStr":"-1","MemberIdStr":"-1","DimensionId":-1,"MemberId":-1,"Inc":""},"_vena_DYNR_SMYPS1_BMYPB2_9998562c_f187dc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f187dc75","IsMultiDynamicRange":false,"MultiDynamicRangeID":null,"MultiDynamicCollectionID":null,"SectionName":"MYPS1","BlockName":"MYPB2","VenaRangeType":5,"DimensionIdStr":"-1","MemberIdStr":"-1","DimensionId":-1,"MemberId":-1,"Inc":""},"_vena_DYNR_SMYPS1_BMYPB2_9998562c_f859ee9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f859ee9f","IsMultiDynamicRange":false,"MultiDynamicRangeID":null,"MultiDynamicCollectionID":null,"SectionName":"MYPS1","BlockName":"MYPB2","VenaRangeType":5,"DimensionIdStr":"-1","MemberIdStr":"-1","DimensionId":-1,"MemberId":-1,"Inc":""},"_vena_DYNR_SMYPS1_BMYPB2_a6a5f39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6a5f39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a6a5f39c_18d0895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18d0895","IsMultiDynamicRange":false,"MultiDynamicRangeID":null,"MultiDynamicCollectionID":null,"SectionName":"MYPS1","BlockName":"MYPB2","VenaRangeType":5,"DimensionIdStr":"-1","MemberIdStr":"-1","DimensionId":-1,"MemberId":-1,"Inc":""},"_vena_DYNR_SMYPS1_BMYPB2_a6a5f39c_3d133282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3d133282","IsMultiDynamicRange":false,"MultiDynamicRangeID":null,"MultiDynamicCollectionID":null,"SectionName":"MYPS1","BlockName":"MYPB2","VenaRangeType":5,"DimensionIdStr":"-1","MemberIdStr":"-1","DimensionId":-1,"MemberId":-1,"Inc":""},"_vena_DYNR_SMYPS1_BMYPB2_a6a5f39c_42f8dc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42f8dc39","IsMultiDynamicRange":false,"MultiDynamicRangeID":null,"MultiDynamicCollectionID":null,"SectionName":"MYPS1","BlockName":"MYPB2","VenaRangeType":5,"DimensionIdStr":"-1","MemberIdStr":"-1","DimensionId":-1,"MemberId":-1,"Inc":""},"_vena_DYNR_SMYPS1_BMYPB2_a6a5f39c_474bf7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474bf7c9","IsMultiDynamicRange":false,"MultiDynamicRangeID":null,"MultiDynamicCollectionID":null,"SectionName":"MYPS1","BlockName":"MYPB2","VenaRangeType":5,"DimensionIdStr":"-1","MemberIdStr":"-1","DimensionId":-1,"MemberId":-1,"Inc":""},"_vena_DYNR_SMYPS1_BMYPB2_a6a5f39c_6d0e227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6d0e227","IsMultiDynamicRange":false,"MultiDynamicRangeID":null,"MultiDynamicCollectionID":null,"SectionName":"MYPS1","BlockName":"MYPB2","VenaRangeType":5,"DimensionIdStr":"-1","MemberIdStr":"-1","DimensionId":-1,"MemberId":-1,"Inc":""},"_vena_DYNR_SMYPS1_BMYPB2_a6a5f39c_913e8f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913e8fc0","IsMultiDynamicRange":false,"MultiDynamicRangeID":null,"MultiDynamicCollectionID":null,"SectionName":"MYPS1","BlockName":"MYPB2","VenaRangeType":5,"DimensionIdStr":"-1","MemberIdStr":"-1","DimensionId":-1,"MemberId":-1,"Inc":""},"_vena_DYNR_SMYPS1_BMYPB2_a6a5f39c_996cf760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996cf760","IsMultiDynamicRange":false,"MultiDynamicRangeID":null,"MultiDynamicCollectionID":null,"SectionName":"MYPS1","BlockName":"MYPB2","VenaRangeType":5,"DimensionIdStr":"-1","MemberIdStr":"-1","DimensionId":-1,"MemberId":-1,"Inc":""},"_vena_DYNR_SMYPS1_BMYPB2_a6a5f39c_9da82c4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da82c4c","IsMultiDynamicRange":false,"MultiDynamicRangeID":null,"MultiDynamicCollectionID":null,"SectionName":"MYPS1","BlockName":"MYPB2","VenaRangeType":5,"DimensionIdStr":"-1","MemberIdStr":"-1","DimensionId":-1,"MemberId":-1,"Inc":""},"_vena_DYNR_SMYPS1_BMYPB2_a6a5f39c_a2ec1238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2ec1238","IsMultiDynamicRange":false,"MultiDynamicRangeID":null,"MultiDynamicCollectionID":null,"SectionName":"MYPS1","BlockName":"MYPB2","VenaRangeType":5,"DimensionIdStr":"-1","MemberIdStr":"-1","DimensionId":-1,"MemberId":-1,"Inc":""},"_vena_DYNR_SMYPS1_BMYPB2_a6a5f39c_a59ce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59ceff","IsMultiDynamicRange":false,"MultiDynamicRangeID":null,"MultiDynamicCollectionID":null,"SectionName":"MYPS1","BlockName":"MYPB2","VenaRangeType":5,"DimensionIdStr":"-1","MemberIdStr":"-1","DimensionId":-1,"MemberId":-1,"Inc":""},"_vena_DYNR_SMYPS1_BMYPB2_a6a5f39c_ab845e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b845e9c","IsMultiDynamicRange":false,"MultiDynamicRangeID":null,"MultiDynamicCollectionID":null,"SectionName":"MYPS1","BlockName":"MYPB2","VenaRangeType":5,"DimensionIdStr":"-1","MemberIdStr":"-1","DimensionId":-1,"MemberId":-1,"Inc":""},"_vena_DYNR_SMYPS1_BMYPB2_a6a5f39c_ae3ce840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e3ce840","IsMultiDynamicRange":false,"MultiDynamicRangeID":null,"MultiDynamicCollectionID":null,"SectionName":"MYPS1","BlockName":"MYPB2","VenaRangeType":5,"DimensionIdStr":"-1","MemberIdStr":"-1","DimensionId":-1,"MemberId":-1,"Inc":""},"_vena_DYNR_SMYPS1_BMYPB2_a6a5f39c_e37e7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e37e7f38","IsMultiDynamicRange":false,"MultiDynamicRangeID":null,"MultiDynamicCollectionID":null,"SectionName":"MYPS1","BlockName":"MYPB2","VenaRangeType":5,"DimensionIdStr":"-1","MemberIdStr":"-1","DimensionId":-1,"MemberId":-1,"Inc":""},"_vena_DYNR_SMYPS1_BMYPB2_a6a5f39c_f240f794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f240f794","IsMultiDynamicRange":false,"MultiDynamicRangeID":null,"MultiDynamicCollectionID":null,"SectionName":"MYPS1","BlockName":"MYPB2","VenaRangeType":5,"DimensionIdStr":"-1","MemberIdStr":"-1","DimensionId":-1,"MemberId":-1,"Inc":""},"_vena_DYNR_SMYPS1_BMYPB2_c428e6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428e6ff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c428e6ff_16db85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16db85c0","IsMultiDynamicRange":false,"MultiDynamicRangeID":null,"MultiDynamicCollectionID":null,"SectionName":"MYPS1","BlockName":"MYPB2","VenaRangeType":5,"DimensionIdStr":"-1","MemberIdStr":"-1","DimensionId":-1,"MemberId":-1,"Inc":""},"_vena_DYNR_SMYPS1_BMYPB2_c428e6ff_1836eb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1836ebdf","IsMultiDynamicRange":false,"MultiDynamicRangeID":null,"MultiDynamicCollectionID":null,"SectionName":"MYPS1","BlockName":"MYPB2","VenaRangeType":5,"DimensionIdStr":"-1","MemberIdStr":"-1","DimensionId":-1,"MemberId":-1,"Inc":""},"_vena_DYNR_SMYPS1_BMYPB2_c428e6ff_22d457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22d457","IsMultiDynamicRange":false,"MultiDynamicRangeID":null,"MultiDynamicCollectionID":null,"SectionName":"MYPS1","BlockName":"MYPB2","VenaRangeType":5,"DimensionIdStr":"-1","MemberIdStr":"-1","DimensionId":-1,"MemberId":-1,"Inc":""},"_vena_DYNR_SMYPS1_BMYPB2_c428e6ff_2408077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2408077a","IsMultiDynamicRange":false,"MultiDynamicRangeID":null,"MultiDynamicCollectionID":null,"SectionName":"MYPS1","BlockName":"MYPB2","VenaRangeType":5,"DimensionIdStr":"-1","MemberIdStr":"-1","DimensionId":-1,"MemberId":-1,"Inc":""},"_vena_DYNR_SMYPS1_BMYPB2_c428e6ff_2839319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2839319b","IsMultiDynamicRange":false,"MultiDynamicRangeID":null,"MultiDynamicCollectionID":null,"SectionName":"MYPS1","BlockName":"MYPB2","VenaRangeType":5,"DimensionIdStr":"-1","MemberIdStr":"-1","DimensionId":-1,"MemberId":-1,"Inc":""},"_vena_DYNR_SMYPS1_BMYPB2_c428e6ff_28ed9e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28ed9e62","IsMultiDynamicRange":false,"MultiDynamicRangeID":null,"MultiDynamicCollectionID":null,"SectionName":"MYPS1","BlockName":"MYPB2","VenaRangeType":5,"DimensionIdStr":"-1","MemberIdStr":"-1","DimensionId":-1,"MemberId":-1,"Inc":""},"_vena_DYNR_SMYPS1_BMYPB2_c428e6ff_2bc3f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bc3fff","IsMultiDynamicRange":false,"MultiDynamicRangeID":null,"MultiDynamicCollectionID":null,"SectionName":"MYPS1","BlockName":"MYPB2","VenaRangeType":5,"DimensionIdStr":"-1","MemberIdStr":"-1","DimensionId":-1,"MemberId":-1,"Inc":""},"_vena_DYNR_SMYPS1_BMYPB2_c428e6ff_2df8292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df8292","IsMultiDynamicRange":false,"MultiDynamicRangeID":null,"MultiDynamicCollectionID":null,"SectionName":"MYPS1","BlockName":"MYPB2","VenaRangeType":5,"DimensionIdStr":"-1","MemberIdStr":"-1","DimensionId":-1,"MemberId":-1,"Inc":""},"_vena_DYNR_SMYPS1_BMYPB2_c428e6ff_2ea0c530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ea0c530","IsMultiDynamicRange":false,"MultiDynamicRangeID":null,"MultiDynamicCollectionID":null,"SectionName":"MYPS1","BlockName":"MYPB2","VenaRangeType":5,"DimensionIdStr":"-1","MemberIdStr":"-1","DimensionId":-1,"MemberId":-1,"Inc":""},"_vena_DYNR_SMYPS1_BMYPB2_c428e6ff_30032c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30032c6b","IsMultiDynamicRange":false,"MultiDynamicRangeID":null,"MultiDynamicCollectionID":null,"SectionName":"MYPS1","BlockName":"MYPB2","VenaRangeType":5,"DimensionIdStr":"-1","MemberIdStr":"-1","DimensionId":-1,"MemberId":-1,"Inc":""},"_vena_DYNR_SMYPS1_BMYPB2_c428e6ff_366f2c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366f2c2b","IsMultiDynamicRange":false,"MultiDynamicRangeID":null,"MultiDynamicCollectionID":null,"SectionName":"MYPS1","BlockName":"MYPB2","VenaRangeType":5,"DimensionIdStr":"-1","MemberIdStr":"-1","DimensionId":-1,"MemberId":-1,"Inc":""},"_vena_DYNR_SMYPS1_BMYPB2_c428e6ff_3a96e512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a96e512","IsMultiDynamicRange":false,"MultiDynamicRangeID":null,"MultiDynamicCollectionID":null,"SectionName":"MYPS1","BlockName":"MYPB2","VenaRangeType":5,"DimensionIdStr":"-1","MemberIdStr":"-1","DimensionId":-1,"MemberId":-1,"Inc":""},"_vena_DYNR_SMYPS1_BMYPB2_c428e6ff_472d9141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472d9141","IsMultiDynamicRange":false,"MultiDynamicRangeID":null,"MultiDynamicCollectionID":null,"SectionName":"MYPS1","BlockName":"MYPB2","VenaRangeType":5,"DimensionIdStr":"-1","MemberIdStr":"-1","DimensionId":-1,"MemberId":-1,"Inc":""},"_vena_DYNR_SMYPS1_BMYPB2_c428e6ff_48733a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48733a3a","IsMultiDynamicRange":false,"MultiDynamicRangeID":null,"MultiDynamicCollectionID":null,"SectionName":"MYPS1","BlockName":"MYPB2","VenaRangeType":5,"DimensionIdStr":"-1","MemberIdStr":"-1","DimensionId":-1,"MemberId":-1,"Inc":""},"_vena_DYNR_SMYPS1_BMYPB2_c428e6ff_4fc6f2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fc6f2fd","IsMultiDynamicRange":false,"MultiDynamicRangeID":null,"MultiDynamicCollectionID":null,"SectionName":"MYPS1","BlockName":"MYPB2","VenaRangeType":5,"DimensionIdStr":"-1","MemberIdStr":"-1","DimensionId":-1,"MemberId":-1,"Inc":""},"_vena_DYNR_SMYPS1_BMYPB2_c428e6ff_50cc3f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50cc3f0f","IsMultiDynamicRange":false,"MultiDynamicRangeID":null,"MultiDynamicCollectionID":null,"SectionName":"MYPS1","BlockName":"MYPB2","VenaRangeType":5,"DimensionIdStr":"-1","MemberIdStr":"-1","DimensionId":-1,"MemberId":-1,"Inc":""},"_vena_DYNR_SMYPS1_BMYPB2_c428e6ff_517106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517106f4","IsMultiDynamicRange":false,"MultiDynamicRangeID":null,"MultiDynamicCollectionID":null,"SectionName":"MYPS1","BlockName":"MYPB2","VenaRangeType":5,"DimensionIdStr":"-1","MemberIdStr":"-1","DimensionId":-1,"MemberId":-1,"Inc":""},"_vena_DYNR_SMYPS1_BMYPB2_c428e6ff_52b6ca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52b6cab2","IsMultiDynamicRange":false,"MultiDynamicRangeID":null,"MultiDynamicCollectionID":null,"SectionName":"MYPS1","BlockName":"MYPB2","VenaRangeType":5,"DimensionIdStr":"-1","MemberIdStr":"-1","DimensionId":-1,"MemberId":-1,"Inc":""},"_vena_DYNR_SMYPS1_BMYPB2_c428e6ff_5e4a633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e4a633c","IsMultiDynamicRange":false,"MultiDynamicRangeID":null,"MultiDynamicCollectionID":null,"SectionName":"MYPS1","BlockName":"MYPB2","VenaRangeType":5,"DimensionIdStr":"-1","MemberIdStr":"-1","DimensionId":-1,"MemberId":-1,"Inc":""},"_vena_DYNR_SMYPS1_BMYPB2_c428e6ff_5f99f78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f99f78b","IsMultiDynamicRange":false,"MultiDynamicRangeID":null,"MultiDynamicCollectionID":null,"SectionName":"MYPS1","BlockName":"MYPB2","VenaRangeType":5,"DimensionIdStr":"-1","MemberIdStr":"-1","DimensionId":-1,"MemberId":-1,"Inc":""},"_vena_DYNR_SMYPS1_BMYPB2_c428e6ff_60df3909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60df3909","IsMultiDynamicRange":false,"MultiDynamicRangeID":null,"MultiDynamicCollectionID":null,"SectionName":"MYPS1","BlockName":"MYPB2","VenaRangeType":5,"DimensionIdStr":"-1","MemberIdStr":"-1","DimensionId":-1,"MemberId":-1,"Inc":""},"_vena_DYNR_SMYPS1_BMYPB2_c428e6ff_6269b577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6269b577","IsMultiDynamicRange":false,"MultiDynamicRangeID":null,"MultiDynamicCollectionID":null,"SectionName":"MYPS1","BlockName":"MYPB2","VenaRangeType":5,"DimensionIdStr":"-1","MemberIdStr":"-1","DimensionId":-1,"MemberId":-1,"Inc":""},"_vena_DYNR_SMYPS1_BMYPB2_c428e6ff_7384a1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7384a1e6","IsMultiDynamicRange":false,"MultiDynamicRangeID":null,"MultiDynamicCollectionID":null,"SectionName":"MYPS1","BlockName":"MYPB2","VenaRangeType":5,"DimensionIdStr":"-1","MemberIdStr":"-1","DimensionId":-1,"MemberId":-1,"Inc":""},"_vena_DYNR_SMYPS1_BMYPB2_c428e6ff_7ed790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ed790bd","IsMultiDynamicRange":false,"MultiDynamicRangeID":null,"MultiDynamicCollectionID":null,"SectionName":"MYPS1","BlockName":"MYPB2","VenaRangeType":5,"DimensionIdStr":"-1","MemberIdStr":"-1","DimensionId":-1,"MemberId":-1,"Inc":""},"_vena_DYNR_SMYPS1_BMYPB2_c428e6ff_7ee5d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ee5dc5","IsMultiDynamicRange":false,"MultiDynamicRangeID":null,"MultiDynamicCollectionID":null,"SectionName":"MYPS1","BlockName":"MYPB2","VenaRangeType":5,"DimensionIdStr":"-1","MemberIdStr":"-1","DimensionId":-1,"MemberId":-1,"Inc":""},"_vena_DYNR_SMYPS1_BMYPB2_c428e6ff_81dbb230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81dbb230","IsMultiDynamicRange":false,"MultiDynamicRangeID":null,"MultiDynamicCollectionID":null,"SectionName":"MYPS1","BlockName":"MYPB2","VenaRangeType":5,"DimensionIdStr":"-1","MemberIdStr":"-1","DimensionId":-1,"MemberId":-1,"Inc":""},"_vena_DYNR_SMYPS1_BMYPB2_c428e6ff_85434b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85434b97","IsMultiDynamicRange":false,"MultiDynamicRangeID":null,"MultiDynamicCollectionID":null,"SectionName":"MYPS1","BlockName":"MYPB2","VenaRangeType":5,"DimensionIdStr":"-1","MemberIdStr":"-1","DimensionId":-1,"MemberId":-1,"Inc":""},"_vena_DYNR_SMYPS1_BMYPB2_c428e6ff_8715752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8715752f","IsMultiDynamicRange":false,"MultiDynamicRangeID":null,"MultiDynamicCollectionID":null,"SectionName":"MYPS1","BlockName":"MYPB2","VenaRangeType":5,"DimensionIdStr":"-1","MemberIdStr":"-1","DimensionId":-1,"MemberId":-1,"Inc":""},"_vena_DYNR_SMYPS1_BMYPB2_c428e6ff_96e691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96e691ed","IsMultiDynamicRange":false,"MultiDynamicRangeID":null,"MultiDynamicCollectionID":null,"SectionName":"MYPS1","BlockName":"MYPB2","VenaRangeType":5,"DimensionIdStr":"-1","MemberIdStr":"-1","DimensionId":-1,"MemberId":-1,"Inc":""},"_vena_DYNR_SMYPS1_BMYPB2_c428e6ff_9b6e53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9b6e53b0","IsMultiDynamicRange":false,"MultiDynamicRangeID":null,"MultiDynamicCollectionID":null,"SectionName":"MYPS1","BlockName":"MYPB2","VenaRangeType":5,"DimensionIdStr":"-1","MemberIdStr":"-1","DimensionId":-1,"MemberId":-1,"Inc":""},"_vena_DYNR_SMYPS1_BMYPB2_c428e6ff_a21c5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21c5b9","IsMultiDynamicRange":false,"MultiDynamicRangeID":null,"MultiDynamicCollectionID":null,"SectionName":"MYPS1","BlockName":"MYPB2","VenaRangeType":5,"DimensionIdStr":"-1","MemberIdStr":"-1","DimensionId":-1,"MemberId":-1,"Inc":""},"_vena_DYNR_SMYPS1_BMYPB2_c428e6ff_a5c400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5c400a5","IsMultiDynamicRange":false,"MultiDynamicRangeID":null,"MultiDynamicCollectionID":null,"SectionName":"MYPS1","BlockName":"MYPB2","VenaRangeType":5,"DimensionIdStr":"-1","MemberIdStr":"-1","DimensionId":-1,"MemberId":-1,"Inc":""},"_vena_DYNR_SMYPS1_BMYPB2_c428e6ff_a9c5e47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9c5e47c","IsMultiDynamicRange":false,"MultiDynamicRangeID":null,"MultiDynamicCollectionID":null,"SectionName":"MYPS1","BlockName":"MYPB2","VenaRangeType":5,"DimensionIdStr":"-1","MemberIdStr":"-1","DimensionId":-1,"MemberId":-1,"Inc":""},"_vena_DYNR_SMYPS1_BMYPB2_c428e6ff_ac332500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c332500","IsMultiDynamicRange":false,"MultiDynamicRangeID":null,"MultiDynamicCollectionID":null,"SectionName":"MYPS1","BlockName":"MYPB2","VenaRangeType":5,"DimensionIdStr":"-1","MemberIdStr":"-1","DimensionId":-1,"MemberId":-1,"Inc":""},"_vena_DYNR_SMYPS1_BMYPB2_c428e6ff_b1f88b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1f88b8f","IsMultiDynamicRange":false,"MultiDynamicRangeID":null,"MultiDynamicCollectionID":null,"SectionName":"MYPS1","BlockName":"MYPB2","VenaRangeType":5,"DimensionIdStr":"-1","MemberIdStr":"-1","DimensionId":-1,"MemberId":-1,"Inc":""},"_vena_DYNR_SMYPS1_BMYPB2_c428e6ff_b501af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501af8c","IsMultiDynamicRange":false,"MultiDynamicRangeID":null,"MultiDynamicCollectionID":null,"SectionName":"MYPS1","BlockName":"MYPB2","VenaRangeType":5,"DimensionIdStr":"-1","MemberIdStr":"-1","DimensionId":-1,"MemberId":-1,"Inc":""},"_vena_DYNR_SMYPS1_BMYPB2_c428e6ff_b5240e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5240e93","IsMultiDynamicRange":false,"MultiDynamicRangeID":null,"MultiDynamicCollectionID":null,"SectionName":"MYPS1","BlockName":"MYPB2","VenaRangeType":5,"DimensionIdStr":"-1","MemberIdStr":"-1","DimensionId":-1,"MemberId":-1,"Inc":""},"_vena_DYNR_SMYPS1_BMYPB2_c428e6ff_b808ce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808cef7","IsMultiDynamicRange":false,"MultiDynamicRangeID":null,"MultiDynamicCollectionID":null,"SectionName":"MYPS1","BlockName":"MYPB2","VenaRangeType":5,"DimensionIdStr":"-1","MemberIdStr":"-1","DimensionId":-1,"MemberId":-1,"Inc":""},"_vena_DYNR_SMYPS1_BMYPB2_c428e6ff_b960dad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960dada","IsMultiDynamicRange":false,"MultiDynamicRangeID":null,"MultiDynamicCollectionID":null,"SectionName":"MYPS1","BlockName":"MYPB2","VenaRangeType":5,"DimensionIdStr":"-1","MemberIdStr":"-1","DimensionId":-1,"MemberId":-1,"Inc":""},"_vena_DYNR_SMYPS1_BMYPB2_c428e6ff_ba663a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a663a19","IsMultiDynamicRange":false,"MultiDynamicRangeID":null,"MultiDynamicCollectionID":null,"SectionName":"MYPS1","BlockName":"MYPB2","VenaRangeType":5,"DimensionIdStr":"-1","MemberIdStr":"-1","DimensionId":-1,"MemberId":-1,"Inc":""},"_vena_DYNR_SMYPS1_BMYPB2_c428e6ff_bd997093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d997093","IsMultiDynamicRange":false,"MultiDynamicRangeID":null,"MultiDynamicCollectionID":null,"SectionName":"MYPS1","BlockName":"MYPB2","VenaRangeType":5,"DimensionIdStr":"-1","MemberIdStr":"-1","DimensionId":-1,"MemberId":-1,"Inc":""},"_vena_DYNR_SMYPS1_BMYPB2_c428e6ff_c033e23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033e23f","IsMultiDynamicRange":false,"MultiDynamicRangeID":null,"MultiDynamicCollectionID":null,"SectionName":"MYPS1","BlockName":"MYPB2","VenaRangeType":5,"DimensionIdStr":"-1","MemberIdStr":"-1","DimensionId":-1,"MemberId":-1,"Inc":""},"_vena_DYNR_SMYPS1_BMYPB2_c428e6ff_c3c61a9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3c61a9e","IsMultiDynamicRange":false,"MultiDynamicRangeID":null,"MultiDynamicCollectionID":null,"SectionName":"MYPS1","BlockName":"MYPB2","VenaRangeType":5,"DimensionIdStr":"-1","MemberIdStr":"-1","DimensionId":-1,"MemberId":-1,"Inc":""},"_vena_DYNR_SMYPS1_BMYPB2_c428e6ff_c62d7309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62d7309","IsMultiDynamicRange":false,"MultiDynamicRangeID":null,"MultiDynamicCollectionID":null,"SectionName":"MYPS1","BlockName":"MYPB2","VenaRangeType":5,"DimensionIdStr":"-1","MemberIdStr":"-1","DimensionId":-1,"MemberId":-1,"Inc":""},"_vena_DYNR_SMYPS1_BMYPB2_c428e6ff_cfbee3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fbee3cb","IsMultiDynamicRange":false,"MultiDynamicRangeID":null,"MultiDynamicCollectionID":null,"SectionName":"MYPS1","BlockName":"MYPB2","VenaRangeType":5,"DimensionIdStr":"-1","MemberIdStr":"-1","DimensionId":-1,"MemberId":-1,"Inc":""},"_vena_DYNR_SMYPS1_BMYPB2_c428e6ff_d5a22747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5a22747","IsMultiDynamicRange":false,"MultiDynamicRangeID":null,"MultiDynamicCollectionID":null,"SectionName":"MYPS1","BlockName":"MYPB2","VenaRangeType":5,"DimensionIdStr":"-1","MemberIdStr":"-1","DimensionId":-1,"MemberId":-1,"Inc":""},"_vena_DYNR_SMYPS1_BMYPB2_c428e6ff_d88169e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88169ea","IsMultiDynamicRange":false,"MultiDynamicRangeID":null,"MultiDynamicCollectionID":null,"SectionName":"MYPS1","BlockName":"MYPB2","VenaRangeType":5,"DimensionIdStr":"-1","MemberIdStr":"-1","DimensionId":-1,"MemberId":-1,"Inc":""},"_vena_DYNR_SMYPS1_BMYPB2_c428e6ff_db133994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b133994","IsMultiDynamicRange":false,"MultiDynamicRangeID":null,"MultiDynamicCollectionID":null,"SectionName":"MYPS1","BlockName":"MYPB2","VenaRangeType":5,"DimensionIdStr":"-1","MemberIdStr":"-1","DimensionId":-1,"MemberId":-1,"Inc":""},"_vena_DYNR_SMYPS1_BMYPB2_c428e6ff_ddba8f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dba8f91","IsMultiDynamicRange":false,"MultiDynamicRangeID":null,"MultiDynamicCollectionID":null,"SectionName":"MYPS1","BlockName":"MYPB2","VenaRangeType":5,"DimensionIdStr":"-1","MemberIdStr":"-1","DimensionId":-1,"MemberId":-1,"Inc":""},"_vena_DYNR_SMYPS1_BMYPB2_c428e6ff_deac12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eac12eb","IsMultiDynamicRange":false,"MultiDynamicRangeID":null,"MultiDynamicCollectionID":null,"SectionName":"MYPS1","BlockName":"MYPB2","VenaRangeType":5,"DimensionIdStr":"-1","MemberIdStr":"-1","DimensionId":-1,"MemberId":-1,"Inc":""},"_vena_DYNR_SMYPS1_BMYPB2_c428e6ff_dff89517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ff89517","IsMultiDynamicRange":false,"MultiDynamicRangeID":null,"MultiDynamicCollectionID":null,"SectionName":"MYPS1","BlockName":"MYPB2","VenaRangeType":5,"DimensionIdStr":"-1","MemberIdStr":"-1","DimensionId":-1,"MemberId":-1,"Inc":""},"_vena_DYNR_SMYPS1_BMYPB2_c428e6ff_e5ce3551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5ce3551","IsMultiDynamicRange":false,"MultiDynamicRangeID":null,"MultiDynamicCollectionID":null,"SectionName":"MYPS1","BlockName":"MYPB2","VenaRangeType":5,"DimensionIdStr":"-1","MemberIdStr":"-1","DimensionId":-1,"MemberId":-1,"Inc":""},"_vena_DYNR_SMYPS1_BMYPB2_c428e6ff_e925aa67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925aa67","IsMultiDynamicRange":false,"MultiDynamicRangeID":null,"MultiDynamicCollectionID":null,"SectionName":"MYPS1","BlockName":"MYPB2","VenaRangeType":5,"DimensionIdStr":"-1","MemberIdStr":"-1","DimensionId":-1,"MemberId":-1,"Inc":""},"_vena_DYNR_SMYPS1_BMYPB2_c428e6ff_ebb6418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bb6418c","IsMultiDynamicRange":false,"MultiDynamicRangeID":null,"MultiDynamicCollectionID":null,"SectionName":"MYPS1","BlockName":"MYPB2","VenaRangeType":5,"DimensionIdStr":"-1","MemberIdStr":"-1","DimensionId":-1,"MemberId":-1,"Inc":""},"_vena_DYNR_SMYPS1_BMYPB2_c428e6ff_f540a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f540aae","IsMultiDynamicRange":false,"MultiDynamicRangeID":null,"MultiDynamicCollectionID":null,"SectionName":"MYPS1","BlockName":"MYPB2","VenaRangeType":5,"DimensionIdStr":"-1","MemberIdStr":"-1","DimensionId":-1,"MemberId":-1,"Inc":""},"_vena_DYNR_SMYPS1_BMYPB2_c428e6ff_fd2116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fd2116f","IsMultiDynamicRange":false,"MultiDynamicRangeID":null,"MultiDynamicCollectionID":null,"SectionName":"MYPS1","BlockName":"MYPB2","VenaRangeType":5,"DimensionIdStr":"-1","MemberIdStr":"-1","DimensionId":-1,"MemberId":-1,"Inc":""},"_vena_DYNR_SMYPS1_BMYPB2_d610969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610969a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d610969a_12197b98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12197b98","IsMultiDynamicRange":false,"MultiDynamicRangeID":null,"MultiDynamicCollectionID":null,"SectionName":"MYPS1","BlockName":"MYPB2","VenaRangeType":5,"DimensionIdStr":"-1","MemberIdStr":"-1","DimensionId":-1,"MemberId":-1,"Inc":""},"_vena_DYNR_SMYPS1_BMYPB2_d610969a_1e2a8434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1e2a8434","IsMultiDynamicRange":false,"MultiDynamicRangeID":null,"MultiDynamicCollectionID":null,"SectionName":"MYPS1","BlockName":"MYPB2","VenaRangeType":5,"DimensionIdStr":"-1","MemberIdStr":"-1","DimensionId":-1,"MemberId":-1,"Inc":""},"_vena_DYNR_SMYPS1_BMYPB2_d610969a_22ec2c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22ec2c33","IsMultiDynamicRange":false,"MultiDynamicRangeID":null,"MultiDynamicCollectionID":null,"SectionName":"MYPS1","BlockName":"MYPB2","VenaRangeType":5,"DimensionIdStr":"-1","MemberIdStr":"-1","DimensionId":-1,"MemberId":-1,"Inc":""},"_vena_DYNR_SMYPS1_BMYPB2_d610969a_699da417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699da417","IsMultiDynamicRange":false,"MultiDynamicRangeID":null,"MultiDynamicCollectionID":null,"SectionName":"MYPS1","BlockName":"MYPB2","VenaRangeType":5,"DimensionIdStr":"-1","MemberIdStr":"-1","DimensionId":-1,"MemberId":-1,"Inc":""},"_vena_DYNR_SMYPS1_BMYPB2_d610969a_6ae66a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6ae66a02","IsMultiDynamicRange":false,"MultiDynamicRangeID":null,"MultiDynamicCollectionID":null,"SectionName":"MYPS1","BlockName":"MYPB2","VenaRangeType":5,"DimensionIdStr":"-1","MemberIdStr":"-1","DimensionId":-1,"MemberId":-1,"Inc":""},"_vena_DYNR_SMYPS1_BMYPB2_d610969a_74b36c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74b36c6c","IsMultiDynamicRange":false,"MultiDynamicRangeID":null,"MultiDynamicCollectionID":null,"SectionName":"MYPS1","BlockName":"MYPB2","VenaRangeType":5,"DimensionIdStr":"-1","MemberIdStr":"-1","DimensionId":-1,"MemberId":-1,"Inc":""},"_vena_DYNR_SMYPS1_BMYPB2_d610969a_7df290d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7df290db","IsMultiDynamicRange":false,"MultiDynamicRangeID":null,"MultiDynamicCollectionID":null,"SectionName":"MYPS1","BlockName":"MYPB2","VenaRangeType":5,"DimensionIdStr":"-1","MemberIdStr":"-1","DimensionId":-1,"MemberId":-1,"Inc":""},"_vena_DYNR_SMYPS1_BMYPB2_d610969a_841c0c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841c0c75","IsMultiDynamicRange":false,"MultiDynamicRangeID":null,"MultiDynamicCollectionID":null,"SectionName":"MYPS1","BlockName":"MYPB2","VenaRangeType":5,"DimensionIdStr":"-1","MemberIdStr":"-1","DimensionId":-1,"MemberId":-1,"Inc":""},"_vena_DYNR_SMYPS1_BMYPB2_d610969a_8cfaa95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cfaa95f","IsMultiDynamicRange":false,"MultiDynamicRangeID":null,"MultiDynamicCollectionID":null,"SectionName":"MYPS1","BlockName":"MYPB2","VenaRangeType":5,"DimensionIdStr":"-1","MemberIdStr":"-1","DimensionId":-1,"MemberId":-1,"Inc":""},"_vena_DYNR_SMYPS1_BMYPB2_d610969a_8f472b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f472b7e","IsMultiDynamicRange":false,"MultiDynamicRangeID":null,"MultiDynamicCollectionID":null,"SectionName":"MYPS1","BlockName":"MYPB2","VenaRangeType":5,"DimensionIdStr":"-1","MemberIdStr":"-1","DimensionId":-1,"MemberId":-1,"Inc":""},"_vena_DYNR_SMYPS1_BMYPB2_d610969a_9158c7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9158c7a3","IsMultiDynamicRange":false,"MultiDynamicRangeID":null,"MultiDynamicCollectionID":null,"SectionName":"MYPS1","BlockName":"MYPB2","VenaRangeType":5,"DimensionIdStr":"-1","MemberIdStr":"-1","DimensionId":-1,"MemberId":-1,"Inc":""},"_vena_DYNR_SMYPS1_BMYPB2_d610969a_b5e29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b5e29d35","IsMultiDynamicRange":false,"MultiDynamicRangeID":null,"MultiDynamicCollectionID":null,"SectionName":"MYPS1","BlockName":"MYPB2","VenaRangeType":5,"DimensionIdStr":"-1","MemberIdStr":"-1","DimensionId":-1,"MemberId":-1,"Inc":""},"_vena_DYNR_SMYPS1_BMYPB2_d610969a_cc12ab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cc12abae","IsMultiDynamicRange":false,"MultiDynamicRangeID":null,"MultiDynamicCollectionID":null,"SectionName":"MYPS1","BlockName":"MYPB2","VenaRangeType":5,"DimensionIdStr":"-1","MemberIdStr":"-1","DimensionId":-1,"MemberId":-1,"Inc":""},"_vena_DYNR_SMYPS1_BMYPB2_d610969a_cc70fb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cc70fb6c","IsMultiDynamicRange":false,"MultiDynamicRangeID":null,"MultiDynamicCollectionID":null,"SectionName":"MYPS1","BlockName":"MYPB2","VenaRangeType":5,"DimensionIdStr":"-1","MemberIdStr":"-1","DimensionId":-1,"MemberId":-1,"Inc":""},"_vena_DYNR_SMYPS1_BMYPB2_d610969a_ea940d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ea940dec","IsMultiDynamicRange":false,"MultiDynamicRangeID":null,"MultiDynamicCollectionID":null,"SectionName":"MYPS1","BlockName":"MYPB2","VenaRangeType":5,"DimensionIdStr":"-1","MemberIdStr":"-1","DimensionId":-1,"MemberId":-1,"Inc":""},"_vena_DYNR_SMYPS1_BMYPB2_d610969a_f23fb5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f23fb5b4","IsMultiDynamicRange":false,"MultiDynamicRangeID":null,"MultiDynamicCollectionID":null,"SectionName":"MYPS1","BlockName":"MYPB2","VenaRangeType":5,"DimensionIdStr":"-1","MemberIdStr":"-1","DimensionId":-1,"MemberId":-1,"Inc":""},"_vena_DYNR_SMYPS1_BMYPB2_d610969a_fce50000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fce50000","IsMultiDynamicRange":false,"MultiDynamicRangeID":null,"MultiDynamicCollectionID":null,"SectionName":"MYPS1","BlockName":"MYPB2","VenaRangeType":5,"DimensionIdStr":"-1","MemberIdStr":"-1","DimensionId":-1,"MemberId":-1,"Inc":""},"_vena_DYNR_SMYPS1_BMYPB2_e1b0d136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1b0d136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e1b0d136_2054c315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2054c315","IsMultiDynamicRange":false,"MultiDynamicRangeID":null,"MultiDynamicCollectionID":null,"SectionName":"MYPS1","BlockName":"MYPB2","VenaRangeType":5,"DimensionIdStr":"-1","MemberIdStr":"-1","DimensionId":-1,"MemberId":-1,"Inc":""},"_vena_DYNR_SMYPS1_BMYPB2_e1b0d136_379988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379988f7","IsMultiDynamicRange":false,"MultiDynamicRangeID":null,"MultiDynamicCollectionID":null,"SectionName":"MYPS1","BlockName":"MYPB2","VenaRangeType":5,"DimensionIdStr":"-1","MemberIdStr":"-1","DimensionId":-1,"MemberId":-1,"Inc":""},"_vena_DYNR_SMYPS1_BMYPB2_e1b0d136_4858f0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4858f0ad","IsMultiDynamicRange":false,"MultiDynamicRangeID":null,"MultiDynamicCollectionID":null,"SectionName":"MYPS1","BlockName":"MYPB2","VenaRangeType":5,"DimensionIdStr":"-1","MemberIdStr":"-1","DimensionId":-1,"MemberId":-1,"Inc":""},"_vena_DYNR_SMYPS1_BMYPB2_e1b0d136_4adf95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4adf95a9","IsMultiDynamicRange":false,"MultiDynamicRangeID":null,"MultiDynamicCollectionID":null,"SectionName":"MYPS1","BlockName":"MYPB2","VenaRangeType":5,"DimensionIdStr":"-1","MemberIdStr":"-1","DimensionId":-1,"MemberId":-1,"Inc":""},"_vena_DYNR_SMYPS1_BMYPB2_e1b0d136_547e8705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547e8705","IsMultiDynamicRange":false,"MultiDynamicRangeID":null,"MultiDynamicCollectionID":null,"SectionName":"MYPS1","BlockName":"MYPB2","VenaRangeType":5,"DimensionIdStr":"-1","MemberIdStr":"-1","DimensionId":-1,"MemberId":-1,"Inc":""},"_vena_DYNR_SMYPS1_BMYPB2_e1b0d136_6f1fd02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6f1fd02b","IsMultiDynamicRange":false,"MultiDynamicRangeID":null,"MultiDynamicCollectionID":null,"SectionName":"MYPS1","BlockName":"MYPB2","VenaRangeType":5,"DimensionIdStr":"-1","MemberIdStr":"-1","DimensionId":-1,"MemberId":-1,"Inc":""},"_vena_DYNR_SMYPS1_BMYPB2_e1b0d136_75d3e213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75d3e213","IsMultiDynamicRange":false,"MultiDynamicRangeID":null,"MultiDynamicCollectionID":null,"SectionName":"MYPS1","BlockName":"MYPB2","VenaRangeType":5,"DimensionIdStr":"-1","MemberIdStr":"-1","DimensionId":-1,"MemberId":-1,"Inc":""},"_vena_DYNR_SMYPS1_BMYPB2_e1b0d136_7c636d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7c636d3b","IsMultiDynamicRange":false,"MultiDynamicRangeID":null,"MultiDynamicCollectionID":null,"SectionName":"MYPS1","BlockName":"MYPB2","VenaRangeType":5,"DimensionIdStr":"-1","MemberIdStr":"-1","DimensionId":-1,"MemberId":-1,"Inc":""},"_vena_DYNR_SMYPS1_BMYPB2_e1b0d136_97cbc8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97cbc8c8","IsMultiDynamicRange":false,"MultiDynamicRangeID":null,"MultiDynamicCollectionID":null,"SectionName":"MYPS1","BlockName":"MYPB2","VenaRangeType":5,"DimensionIdStr":"-1","MemberIdStr":"-1","DimensionId":-1,"MemberId":-1,"Inc":""},"_vena_DYNR_SMYPS1_BMYPB2_e1b0d136_9b06167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9b06167f","IsMultiDynamicRange":false,"MultiDynamicRangeID":null,"MultiDynamicCollectionID":null,"SectionName":"MYPS1","BlockName":"MYPB2","VenaRangeType":5,"DimensionIdStr":"-1","MemberIdStr":"-1","DimensionId":-1,"MemberId":-1,"Inc":""},"_vena_DYNR_SMYPS1_BMYPB2_e1b0d136_b0110290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b0110290","IsMultiDynamicRange":false,"MultiDynamicRangeID":null,"MultiDynamicCollectionID":null,"SectionName":"MYPS1","BlockName":"MYPB2","VenaRangeType":5,"DimensionIdStr":"-1","MemberIdStr":"-1","DimensionId":-1,"MemberId":-1,"Inc":""},"_vena_DYNR_SMYPS1_BMYPB2_e1b0d136_b6f81484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b6f81484","IsMultiDynamicRange":false,"MultiDynamicRangeID":null,"MultiDynamicCollectionID":null,"SectionName":"MYPS1","BlockName":"MYPB2","VenaRangeType":5,"DimensionIdStr":"-1","MemberIdStr":"-1","DimensionId":-1,"MemberId":-1,"Inc":""},"_vena_DYNR_SMYPS1_BMYPB2_e1b0d136_e793db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e793db4e","IsMultiDynamicRange":false,"MultiDynamicRangeID":null,"MultiDynamicCollectionID":null,"SectionName":"MYPS1","BlockName":"MYPB2","VenaRangeType":5,"DimensionIdStr":"-1","MemberIdStr":"-1","DimensionId":-1,"MemberId":-1,"Inc":""},"_vena_DYNR_SMYPS1_BMYPB2_ebbfa504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bbfa504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ebbfa504_477e9f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477e9f28","IsMultiDynamicRange":false,"MultiDynamicRangeID":null,"MultiDynamicCollectionID":null,"SectionName":"MYPS1","BlockName":"MYPB2","VenaRangeType":5,"DimensionIdStr":"-1","MemberIdStr":"-1","DimensionId":-1,"MemberId":-1,"Inc":""},"_vena_DYNR_SMYPS1_BMYPB2_ebbfa504_709c0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709c0d3f","IsMultiDynamicRange":false,"MultiDynamicRangeID":null,"MultiDynamicCollectionID":null,"SectionName":"MYPS1","BlockName":"MYPB2","VenaRangeType":5,"DimensionIdStr":"-1","MemberIdStr":"-1","DimensionId":-1,"MemberId":-1,"Inc":""},"_vena_DYNR_SMYPS1_BMYPB2_ebbfa504_777d0194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777d0194","IsMultiDynamicRange":false,"MultiDynamicRangeID":null,"MultiDynamicCollectionID":null,"SectionName":"MYPS1","BlockName":"MYPB2","VenaRangeType":5,"DimensionIdStr":"-1","MemberIdStr":"-1","DimensionId":-1,"MemberId":-1,"Inc":""},"_vena_DYNR_SMYPS1_BMYPB2_ebbfa504_7c90b0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c90b0d4","IsMultiDynamicRange":false,"MultiDynamicRangeID":null,"MultiDynamicCollectionID":null,"SectionName":"MYPS1","BlockName":"MYPB2","VenaRangeType":5,"DimensionIdStr":"-1","MemberIdStr":"-1","DimensionId":-1,"MemberId":-1,"Inc":""},"_vena_DYNR_SMYPS1_BMYPB2_ebbfa504_7ce86316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ce86316","IsMultiDynamicRange":false,"MultiDynamicRangeID":null,"MultiDynamicCollectionID":null,"SectionName":"MYPS1","BlockName":"MYPB2","VenaRangeType":5,"DimensionIdStr":"-1","MemberIdStr":"-1","DimensionId":-1,"MemberId":-1,"Inc":""},"_vena_DYNR_SMYPS1_BMYPB2_ebbfa504_baf3a28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af3a28c","IsMultiDynamicRange":false,"MultiDynamicRangeID":null,"MultiDynamicCollectionID":null,"SectionName":"MYPS1","BlockName":"MYPB2","VenaRangeType":5,"DimensionIdStr":"-1","MemberIdStr":"-1","DimensionId":-1,"MemberId":-1,"Inc":""},"_vena_DYNR_SMYPS1_BMYPB2_ebbfa504_bb5bb5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b5bb5c7","IsMultiDynamicRange":false,"MultiDynamicRangeID":null,"MultiDynamicCollectionID":null,"SectionName":"MYPS1","BlockName":"MYPB2","VenaRangeType":5,"DimensionIdStr":"-1","MemberIdStr":"-1","DimensionId":-1,"MemberId":-1,"Inc":""},"_vena_DYNR_SMYPS1_BMYPB2_ebbfa504_bd7a7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d7a7b2","IsMultiDynamicRange":false,"MultiDynamicRangeID":null,"MultiDynamicCollectionID":null,"SectionName":"MYPS1","BlockName":"MYPB2","VenaRangeType":5,"DimensionIdStr":"-1","MemberIdStr":"-1","DimensionId":-1,"MemberId":-1,"Inc":""},"_vena_DYNR_SMYPS1_BMYPB2_ebbfa504_e2cfeb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e2cfebeb","IsMultiDynamicRange":false,"MultiDynamicRangeID":null,"MultiDynamicCollectionID":null,"SectionName":"MYPS1","BlockName":"MYPB2","VenaRangeType":5,"DimensionIdStr":"-1","MemberIdStr":"-1","DimensionId":-1,"MemberId":-1,"Inc":""},"_vena_DYNR_SMYPS1_BMYPB2_ebbfa504_f517dd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f517ddcb","IsMultiDynamicRange":false,"MultiDynamicRangeID":null,"MultiDynamicCollectionID":null,"SectionName":"MYPS1","BlockName":"MYPB2","VenaRangeType":5,"DimensionIdStr":"-1","MemberIdStr":"-1","DimensionId":-1,"MemberId":-1,"Inc":""},"_vena_DYNR_SMYPS1_BMYPB2_ebbfa504_fd828a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fd828a8a","IsMultiDynamicRange":false,"MultiDynamicRangeID":null,"MultiDynamicCollectionID":null,"SectionName":"MYPS1","BlockName":"MYPB2","VenaRangeType":5,"DimensionIdStr":"-1","MemberIdStr":"-1","DimensionId":-1,"MemberId":-1,"Inc":""},"_vena_DYNR_SPayrollS1_BPayrollB3_c92c7476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92c7476","DynamicRangeEntryID":null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136f5c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136f5c0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15c4fe72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15c4fe72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16bd071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16bd071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237e73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237e73a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2b2d0514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2b2d0514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3655b8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3655b8ed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38ef4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38ef4c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3981fe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3981fe87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ab019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ab019e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b5e248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b5e248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c9fd9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c9fd9b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dc7b305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dc7b305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4173565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4173565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42b0f627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42b0f627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48884953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48884953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d1872d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d1872d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e5c2a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e5c2a69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fcd049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fcd049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50d97a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50d97a01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541d43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541d43d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a931637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a931637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61bb8d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61bb8d78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639525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639525d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643b1768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643b1768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fdf0569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fdf0569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70f4da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70f4da95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74db7673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74db7673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75093009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75093009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77fdba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77fdbab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a3a1376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a3a1376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e5733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e5733e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f3b906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f3b906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8c364931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8c364931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8d7c4e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8d7c4eef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07d9365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07d9365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c16567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c16567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dbee8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dbee8ec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e9560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e9560c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1c5ef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1c5ef2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83b447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83b447d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92cff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92cff59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ea99349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ea99349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f851791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f851791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c7c50123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c7c50123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c83aef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c83aef64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09fb0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09fb0e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281cc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281cc8f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29a264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29a264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9872419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9872419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d6f045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d6f045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e3286c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e3286cc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e6b6ba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e6b6ba46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54eb6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54eb6a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851c4e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851c4e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adbea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adbea0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f419250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f419250","IsMultiDynamicRange":false,"MultiDynamicRangeID":null,"MultiDynamicCollectionID":null,"SectionName":"PayrollS1","BlockName":"PayrollB3","VenaRangeType":5,"DimensionIdStr":"-1","MemberIdStr":"-1","DimensionId":-1,"MemberId":-1,"Inc":""},"_vena_GraphsS1_GraphsB1_C_8_720177941305491561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2,"DimensionIdStr":"8","MemberIdStr":"720177941305491561","DimensionId":8,"MemberId":720177941305491561,"Inc":""},"_vena_GraphsS1_GraphsB1_R_5_730606489714950144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1,"DimensionIdStr":"5","MemberIdStr":"730606489714950144","DimensionId":5,"MemberId":730606489714950144,"Inc":""},"_vena_GraphsS1_GraphsB1_R_5_730606513492459520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1,"DimensionIdStr":"5","MemberIdStr":"730606513492459520","DimensionId":5,"MemberId":730606513492459520,"Inc":""},"_vena_GraphsS1_P_2_720177941070610503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2","MemberIdStr":"720177941070610503","DimensionId":2,"MemberId":720177941070610503,"Inc":""},"_vena_Graphs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3","MemberIdStr":"720177941083193402","DimensionId":3,"MemberId":720177941083193402,"Inc":""},"_vena_GraphsS1_P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4","MemberIdStr":"720177941095776277","DimensionId":4,"MemberId":720177941095776277,"Inc":""},"_vena_Graphs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6","MemberIdStr":"720177941255159927","DimensionId":6,"MemberId":720177941255159927,"Inc":""},"_vena_Graphs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7","MemberIdStr":"720177941267742850","DimensionId":7,"MemberId":720177941267742850,"Inc":""},"_vena_GraphsS1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FV","MemberIdStr":"56493ffece784c5db4cd0fd3b40a250d","DimensionId":-1,"MemberId":-1,"Inc":""},"_vena_GraphsS2_GraphsB1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4"},"_vena_GraphsS2_GraphsB1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5"},"_vena_GraphsS2_GraphsB1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6"},"_vena_GraphsS2_GraphsB1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7"},"_vena_GraphsS2_Graphs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4"},"_vena_GraphsS2_Graphs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5"},"_vena_GraphsS2_Graphs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6"},"_vena_GraphsS2_Graphs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7"},"_vena_GraphsS2_GraphsB1_R_5_720177941133525044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1,"DimensionIdStr":"5","MemberIdStr":"720177941133525044","DimensionId":5,"MemberId":720177941133525044,"Inc":""},"_vena_GraphsS2_P_2_720177941070610468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2","MemberIdStr":"720177941070610468","DimensionId":2,"MemberId":720177941070610468,"Inc":""},"_vena_GraphsS2_P_6_720177941255159882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6","MemberIdStr":"720177941255159882","DimensionId":6,"MemberId":720177941255159882,"Inc":""},"_vena_GraphsS2_P_7_720177941267742840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7","MemberIdStr":"720177941267742840","DimensionId":7,"MemberId":720177941267742840,"Inc":""},"_vena_GraphsS2_P_8_720177941305491498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8","MemberIdStr":"720177941305491498","DimensionId":8,"MemberId":720177941305491498,"Inc":""},"_vena_GraphsS2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FV","MemberIdStr":"56493ffece784c5db4cd0fd3b40a250d","DimensionId":-1,"MemberId":-1,"Inc":""},"_vena_GraphsS3_Graphs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2,"DimensionIdStr":"8","MemberIdStr":"720177941305491604","DimensionId":8,"MemberId":720177941305491604,"Inc":""},"_vena_GraphsS3_GraphsB1_R_5_720177941099970647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720177941099970647","DimensionId":5,"MemberId":720177941099970647,"Inc":""},"_vena_GraphsS3_GraphsB1_R_5_720177941112553524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720177941112553524","DimensionId":5,"MemberId":720177941112553524,"Inc":""},"_vena_GraphsS3_GraphsB1_R_5_720177941120942130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720177941120942130","DimensionId":5,"MemberId":720177941120942130,"Inc":""},"_vena_GraphsS3_GraphsB1_R_5_720177941125136389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720177941125136389","DimensionId":5,"MemberId":720177941125136389,"Inc":""},"_vena_GraphsS3_GraphsB1_R_5_720177941125136392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720177941125136392","DimensionId":5,"MemberId":720177941125136392,"Inc":""},"_vena_GraphsS3_GraphsB1_R_5_720177941125136418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720177941125136418","DimensionId":5,"MemberId":720177941125136418,"Inc":""},"_vena_GraphsS3_GraphsB1_R_5_720177941125136431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720177941125136431","DimensionId":5,"MemberId":720177941125136431,"Inc":""},"_vena_GraphsS3_GraphsB1_R_5_720177941125136435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720177941125136435","DimensionId":5,"MemberId":720177941125136435,"Inc":""},"_vena_GraphsS3_GraphsB1_R_5_720177941125136523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720177941125136523","DimensionId":5,"MemberId":720177941125136523,"Inc":""},"_vena_GraphsS3_GraphsB1_R_5_720177941125136526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720177941125136526","DimensionId":5,"MemberId":720177941125136526,"Inc":""},"_vena_GraphsS3_GraphsB1_R_5_720177941129330710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720177941129330710","DimensionId":5,"MemberId":720177941129330710,"Inc":""},"_vena_GraphsS3_GraphsB1_R_5_720177941137719441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720177941137719441","DimensionId":5,"MemberId":720177941137719441,"Inc":""},"_vena_GraphsS3_GraphsB1_R_5_720177941137719444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720177941137719444","DimensionId":5,"MemberId":720177941137719444,"Inc":""},"_vena_GraphsS3_GraphsB1_R_5_720792858247823360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720792858247823360","DimensionId":5,"MemberId":720792858247823360,"Inc":""},"_vena_GraphsS3_GraphsB1_R_5_720795664812212224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720795664812212224","DimensionId":5,"MemberId":720795664812212224,"Inc":""},"_vena_GraphsS3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3","MemberIdStr":"720177941083193402","DimensionId":3,"MemberId":720177941083193402,"Inc":""},"_vena_GraphsS3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6","MemberIdStr":"720177941255159927","DimensionId":6,"MemberId":720177941255159927,"Inc":""},"_vena_GraphsS3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7","MemberIdStr":"720177941267742850","DimensionId":7,"MemberId":720177941267742850,"Inc":""},"_vena_GraphsS3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56493ffece784c5db4cd0fd3b40a250d","DimensionId":-1,"MemberId":-1,"Inc":""},"_vena_GraphsS3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e1c3a244dc3d4f149ecdf7d748811086","DimensionId":-1,"MemberId":-1,"Inc":""},"_vena_GraphsS3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e3545e3dcc52420a84dcdae3a23a4597","DimensionId":-1,"MemberId":-1,"Inc":""},"_vena_LI_SPayrollS1_BPayrollB1_65bf0cd0":{"SourceGlobalVariableId":-1,"SourceFormVariableId":"00000000-0000-0000-0000-000000000000","IsPageVariable":false,"IsLineItemDetailEnabled":true,"LineItemDetailOrder":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":{"SourceGlobalVariableId":-1,"SourceFormVariableId":"00000000-0000-0000-0000-000000000000","IsPageVariable":false,"IsLineItemDetailEnabled":true,"LineItemDetailOrder":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10":{"SourceGlobalVariableId":-1,"SourceFormVariableId":"00000000-0000-0000-0000-000000000000","IsPageVariable":false,"IsLineItemDetailEnabled":true,"LineItemDetailOrder":10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11":{"SourceGlobalVariableId":-1,"SourceFormVariableId":"00000000-0000-0000-0000-000000000000","IsPageVariable":false,"IsLineItemDetailEnabled":true,"LineItemDetailOrder":11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12":{"SourceGlobalVariableId":-1,"SourceFormVariableId":"00000000-0000-0000-0000-000000000000","IsPageVariable":false,"IsLineItemDetailEnabled":true,"LineItemDetailOrder":12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13":{"SourceGlobalVariableId":-1,"SourceFormVariableId":"00000000-0000-0000-0000-000000000000","IsPageVariable":false,"IsLineItemDetailEnabled":true,"LineItemDetailOrder":13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14":{"SourceGlobalVariableId":-1,"SourceFormVariableId":"00000000-0000-0000-0000-000000000000","IsPageVariable":false,"IsLineItemDetailEnabled":true,"LineItemDetailOrder":14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15":{"SourceGlobalVariableId":-1,"SourceFormVariableId":"00000000-0000-0000-0000-000000000000","IsPageVariable":false,"IsLineItemDetailEnabled":true,"LineItemDetailOrder":15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16":{"SourceGlobalVariableId":-1,"SourceFormVariableId":"00000000-0000-0000-0000-000000000000","IsPageVariable":false,"IsLineItemDetailEnabled":true,"LineItemDetailOrder":16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17":{"SourceGlobalVariableId":-1,"SourceFormVariableId":"00000000-0000-0000-0000-000000000000","IsPageVariable":false,"IsLineItemDetailEnabled":true,"LineItemDetailOrder":17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18":{"SourceGlobalVariableId":-1,"SourceFormVariableId":"00000000-0000-0000-0000-000000000000","IsPageVariable":false,"IsLineItemDetailEnabled":true,"LineItemDetailOrder":18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19":{"SourceGlobalVariableId":-1,"SourceFormVariableId":"00000000-0000-0000-0000-000000000000","IsPageVariable":false,"IsLineItemDetailEnabled":true,"LineItemDetailOrder":19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":{"SourceGlobalVariableId":-1,"SourceFormVariableId":"00000000-0000-0000-0000-000000000000","IsPageVariable":false,"IsLineItemDetailEnabled":true,"LineItemDetailOrder":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20":{"SourceGlobalVariableId":-1,"SourceFormVariableId":"00000000-0000-0000-0000-000000000000","IsPageVariable":false,"IsLineItemDetailEnabled":true,"LineItemDetailOrder":20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21":{"SourceGlobalVariableId":-1,"SourceFormVariableId":"00000000-0000-0000-0000-000000000000","IsPageVariable":false,"IsLineItemDetailEnabled":true,"LineItemDetailOrder":21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22":{"SourceGlobalVariableId":-1,"SourceFormVariableId":"00000000-0000-0000-0000-000000000000","IsPageVariable":false,"IsLineItemDetailEnabled":true,"LineItemDetailOrder":22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23":{"SourceGlobalVariableId":-1,"SourceFormVariableId":"00000000-0000-0000-0000-000000000000","IsPageVariable":false,"IsLineItemDetailEnabled":true,"LineItemDetailOrder":23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24":{"SourceGlobalVariableId":-1,"SourceFormVariableId":"00000000-0000-0000-0000-000000000000","IsPageVariable":false,"IsLineItemDetailEnabled":true,"LineItemDetailOrder":24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25":{"SourceGlobalVariableId":-1,"SourceFormVariableId":"00000000-0000-0000-0000-000000000000","IsPageVariable":false,"IsLineItemDetailEnabled":true,"LineItemDetailOrder":25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26":{"SourceGlobalVariableId":-1,"SourceFormVariableId":"00000000-0000-0000-0000-000000000000","IsPageVariable":false,"IsLineItemDetailEnabled":true,"LineItemDetailOrder":26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27":{"SourceGlobalVariableId":-1,"SourceFormVariableId":"00000000-0000-0000-0000-000000000000","IsPageVariable":false,"IsLineItemDetailEnabled":true,"LineItemDetailOrder":27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28":{"SourceGlobalVariableId":-1,"SourceFormVariableId":"00000000-0000-0000-0000-000000000000","IsPageVariable":false,"IsLineItemDetailEnabled":true,"LineItemDetailOrder":28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29":{"SourceGlobalVariableId":-1,"SourceFormVariableId":"00000000-0000-0000-0000-000000000000","IsPageVariable":false,"IsLineItemDetailEnabled":true,"LineItemDetailOrder":29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":{"SourceGlobalVariableId":-1,"SourceFormVariableId":"00000000-0000-0000-0000-000000000000","IsPageVariable":false,"IsLineItemDetailEnabled":true,"LineItemDetailOrder":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30":{"SourceGlobalVariableId":-1,"SourceFormVariableId":"00000000-0000-0000-0000-000000000000","IsPageVariable":false,"IsLineItemDetailEnabled":true,"LineItemDetailOrder":30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31":{"SourceGlobalVariableId":-1,"SourceFormVariableId":"00000000-0000-0000-0000-000000000000","IsPageVariable":false,"IsLineItemDetailEnabled":true,"LineItemDetailOrder":31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32":{"SourceGlobalVariableId":-1,"SourceFormVariableId":"00000000-0000-0000-0000-000000000000","IsPageVariable":false,"IsLineItemDetailEnabled":true,"LineItemDetailOrder":32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33":{"SourceGlobalVariableId":-1,"SourceFormVariableId":"00000000-0000-0000-0000-000000000000","IsPageVariable":false,"IsLineItemDetailEnabled":true,"LineItemDetailOrder":33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34":{"SourceGlobalVariableId":-1,"SourceFormVariableId":"00000000-0000-0000-0000-000000000000","IsPageVariable":false,"IsLineItemDetailEnabled":true,"LineItemDetailOrder":34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35":{"SourceGlobalVariableId":-1,"SourceFormVariableId":"00000000-0000-0000-0000-000000000000","IsPageVariable":false,"IsLineItemDetailEnabled":true,"LineItemDetailOrder":35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36":{"SourceGlobalVariableId":-1,"SourceFormVariableId":"00000000-0000-0000-0000-000000000000","IsPageVariable":false,"IsLineItemDetailEnabled":true,"LineItemDetailOrder":36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37":{"SourceGlobalVariableId":-1,"SourceFormVariableId":"00000000-0000-0000-0000-000000000000","IsPageVariable":false,"IsLineItemDetailEnabled":true,"LineItemDetailOrder":37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38":{"SourceGlobalVariableId":-1,"SourceFormVariableId":"00000000-0000-0000-0000-000000000000","IsPageVariable":false,"IsLineItemDetailEnabled":true,"LineItemDetailOrder":38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39":{"SourceGlobalVariableId":-1,"SourceFormVariableId":"00000000-0000-0000-0000-000000000000","IsPageVariable":false,"IsLineItemDetailEnabled":true,"LineItemDetailOrder":39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":{"SourceGlobalVariableId":-1,"SourceFormVariableId":"00000000-0000-0000-0000-000000000000","IsPageVariable":false,"IsLineItemDetailEnabled":true,"LineItemDetailOrder":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40":{"SourceGlobalVariableId":-1,"SourceFormVariableId":"00000000-0000-0000-0000-000000000000","IsPageVariable":false,"IsLineItemDetailEnabled":true,"LineItemDetailOrder":40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41":{"SourceGlobalVariableId":-1,"SourceFormVariableId":"00000000-0000-0000-0000-000000000000","IsPageVariable":false,"IsLineItemDetailEnabled":true,"LineItemDetailOrder":41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42":{"SourceGlobalVariableId":-1,"SourceFormVariableId":"00000000-0000-0000-0000-000000000000","IsPageVariable":false,"IsLineItemDetailEnabled":true,"LineItemDetailOrder":42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43":{"SourceGlobalVariableId":-1,"SourceFormVariableId":"00000000-0000-0000-0000-000000000000","IsPageVariable":false,"IsLineItemDetailEnabled":true,"LineItemDetailOrder":43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44":{"SourceGlobalVariableId":-1,"SourceFormVariableId":"00000000-0000-0000-0000-000000000000","IsPageVariable":false,"IsLineItemDetailEnabled":true,"LineItemDetailOrder":44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45":{"SourceGlobalVariableId":-1,"SourceFormVariableId":"00000000-0000-0000-0000-000000000000","IsPageVariable":false,"IsLineItemDetailEnabled":true,"LineItemDetailOrder":45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46":{"SourceGlobalVariableId":-1,"SourceFormVariableId":"00000000-0000-0000-0000-000000000000","IsPageVariable":false,"IsLineItemDetailEnabled":true,"LineItemDetailOrder":46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47":{"SourceGlobalVariableId":-1,"SourceFormVariableId":"00000000-0000-0000-0000-000000000000","IsPageVariable":false,"IsLineItemDetailEnabled":true,"LineItemDetailOrder":47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48":{"SourceGlobalVariableId":-1,"SourceFormVariableId":"00000000-0000-0000-0000-000000000000","IsPageVariable":false,"IsLineItemDetailEnabled":true,"LineItemDetailOrder":48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49":{"SourceGlobalVariableId":-1,"SourceFormVariableId":"00000000-0000-0000-0000-000000000000","IsPageVariable":false,"IsLineItemDetailEnabled":true,"LineItemDetailOrder":49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":{"SourceGlobalVariableId":-1,"SourceFormVariableId":"00000000-0000-0000-0000-000000000000","IsPageVariable":false,"IsLineItemDetailEnabled":true,"LineItemDetailOrder":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50":{"SourceGlobalVariableId":-1,"SourceFormVariableId":"00000000-0000-0000-0000-000000000000","IsPageVariable":false,"IsLineItemDetailEnabled":true,"LineItemDetailOrder":50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51":{"SourceGlobalVariableId":-1,"SourceFormVariableId":"00000000-0000-0000-0000-000000000000","IsPageVariable":false,"IsLineItemDetailEnabled":true,"LineItemDetailOrder":51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52":{"SourceGlobalVariableId":-1,"SourceFormVariableId":"00000000-0000-0000-0000-000000000000","IsPageVariable":false,"IsLineItemDetailEnabled":true,"LineItemDetailOrder":52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53":{"SourceGlobalVariableId":-1,"SourceFormVariableId":"00000000-0000-0000-0000-000000000000","IsPageVariable":false,"IsLineItemDetailEnabled":true,"LineItemDetailOrder":53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54":{"SourceGlobalVariableId":-1,"SourceFormVariableId":"00000000-0000-0000-0000-000000000000","IsPageVariable":false,"IsLineItemDetailEnabled":true,"LineItemDetailOrder":54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55":{"SourceGlobalVariableId":-1,"SourceFormVariableId":"00000000-0000-0000-0000-000000000000","IsPageVariable":false,"IsLineItemDetailEnabled":true,"LineItemDetailOrder":55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56":{"SourceGlobalVariableId":-1,"SourceFormVariableId":"00000000-0000-0000-0000-000000000000","IsPageVariable":false,"IsLineItemDetailEnabled":true,"LineItemDetailOrder":56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":{"SourceGlobalVariableId":-1,"SourceFormVariableId":"00000000-0000-0000-0000-000000000000","IsPageVariable":false,"IsLineItemDetailEnabled":true,"LineItemDetailOrder":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":{"SourceGlobalVariableId":-1,"SourceFormVariableId":"00000000-0000-0000-0000-000000000000","IsPageVariable":false,"IsLineItemDetailEnabled":true,"LineItemDetailOrder":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8":{"SourceGlobalVariableId":-1,"SourceFormVariableId":"00000000-0000-0000-0000-000000000000","IsPageVariable":false,"IsLineItemDetailEnabled":true,"LineItemDetailOrder":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9":{"SourceGlobalVariableId":-1,"SourceFormVariableId":"00000000-0000-0000-0000-000000000000","IsPageVariable":false,"IsLineItemDetailEnabled":true,"LineItemDetailOrder":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2_80f7cbbe":{"SourceGlobalVariableId":-1,"SourceFormVariableId":"00000000-0000-0000-0000-000000000000","IsPageVariable":false,"IsLineItemDetailEnabled":true,"LineItemDetailOrder":0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1":{"SourceGlobalVariableId":-1,"SourceFormVariableId":"00000000-0000-0000-0000-000000000000","IsPageVariable":false,"IsLineItemDetailEnabled":true,"LineItemDetailOrder":1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2":{"SourceGlobalVariableId":-1,"SourceFormVariableId":"00000000-0000-0000-0000-000000000000","IsPageVariable":false,"IsLineItemDetailEnabled":true,"LineItemDetailOrder":2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RatesS1_BRatesB2_95c3f711":{"SourceGlobalVariableId":-1,"SourceFormVariableId":"00000000-0000-0000-0000-000000000000","IsPageVariable":false,"IsLineItemDetailEnabled":true,"LineItemDetailOrder":0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LI_SRatesS1_BRatesB2_95c3f711_1":{"SourceGlobalVariableId":-1,"SourceFormVariableId":"00000000-0000-0000-0000-000000000000","IsPageVariable":false,"IsLineItemDetailEnabled":true,"LineItemDetailOrder":1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LI_SRatesS1_BRatesB2_95c3f711_2":{"SourceGlobalVariableId":-1,"SourceFormVariableId":"00000000-0000-0000-0000-000000000000","IsPageVariable":false,"IsLineItemDetailEnabled":true,"LineItemDetailOrder":2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MultiSiteS1_MultiSiteB1_C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"},"_vena_MultiSiteS1_MultiSiteB1_C_1_1057892374784376832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1"},"_vena_MultiSiteS1_MultiSiteB1_C_1_1057892374784376832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2"},"_vena_MultiSiteS1_MultiSiteB1_C_1_1057892374784376832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3"},"_vena_MultiSiteS1_MultiSiteB1_C_1_1057892374784376832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4"},"_vena_MultiSiteS1_MultiSiteB1_C_1_1057892374784376832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5"},"_vena_MultiSiteS1_MultiSiteB1_C_1_1057892374784376832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6"},"_vena_MultiSiteS1_MultiSiteB1_C_1_1057892374784376832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7"},"_vena_MultiSiteS1_MultiSiteB1_C_1_1057892374784376832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8"},"_vena_MultiSiteS1_MultiSiteB1_C_1_1057892374784376832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9"},"_vena_MultiSiteS1_MultiSiteB1_C_8_720177941305491564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"},"_vena_MultiSiteS1_MultiSiteB1_C_8_720177941305491564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1"},"_vena_MultiSiteS1_MultiSiteB1_C_8_720177941305491564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2"},"_vena_MultiSiteS1_MultiSiteB1_C_8_720177941305491564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3"},"_vena_MultiSiteS1_MultiSite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"},"_vena_MultiSiteS1_MultiSite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"},"_vena_MultiSiteS1_MultiSiteB1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10"},"_vena_MultiSiteS1_MultiSiteB1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11"},"_vena_MultiSiteS1_MultiSiteB1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12"},"_vena_MultiSiteS1_MultiSiteB1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13"},"_vena_MultiSiteS1_MultiSiteB1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14"},"_vena_MultiSiteS1_MultiSiteB1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15"},"_vena_MultiSiteS1_MultiSiteB1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16"},"_vena_MultiSiteS1_MultiSiteB1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17"},"_vena_MultiSiteS1_MultiSite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4"},"_vena_MultiSiteS1_MultiSite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5"},"_vena_MultiSiteS1_MultiSiteB1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6"},"_vena_MultiSiteS1_MultiSiteB1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7"},"_vena_MultiSiteS1_MultiSiteB1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8"},"_vena_MultiSiteS1_MultiSiteB1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9"},"_vena_MultiSiteS1_MultiSite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"},"_vena_MultiSiteS1_MultiSite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"},"_vena_MultiSiteS1_MultiSite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10"},"_vena_MultiSiteS1_MultiSite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11"},"_vena_MultiSiteS1_MultiSite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12"},"_vena_MultiSiteS1_MultiSite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13"},"_vena_MultiSiteS1_MultiSite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14"},"_vena_MultiSiteS1_MultiSite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15"},"_vena_MultiSiteS1_MultiSite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16"},"_vena_MultiSiteS1_MultiSite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17"},"_vena_MultiSiteS1_MultiSite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18"},"_vena_MultiSiteS1_MultiSite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19"},"_vena_MultiSiteS1_MultiSite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20"},"_vena_MultiSiteS1_MultiSite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21"},"_vena_MultiSiteS1_MultiSite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4"},"_vena_MultiSiteS1_MultiSite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5"},"_vena_MultiSiteS1_MultiSite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6"},"_vena_MultiSiteS1_MultiSite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7"},"_vena_MultiSiteS1_MultiSite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8"},"_vena_MultiSiteS1_MultiSite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9"},"_vena_MultiSiteS1_MultiSite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"},"_vena_MultiSiteS1_MultiSite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"},"_vena_MultiSiteS1_MultiSiteB1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10"},"_vena_MultiSiteS1_MultiSiteB1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11"},"_vena_MultiSiteS1_MultiSiteB1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12"},"_vena_MultiSiteS1_MultiSiteB1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13"},"_vena_MultiSiteS1_MultiSiteB1_C_FV_e3545e3dcc52420a84dcdae3a23a4597_14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14"},"_vena_MultiSiteS1_MultiSiteB1_C_FV_e3545e3dcc52420a84dcdae3a23a4597_15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15"},"_vena_MultiSiteS1_MultiSiteB1_C_FV_e3545e3dcc52420a84dcdae3a23a4597_16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16"},"_vena_MultiSiteS1_MultiSiteB1_C_FV_e3545e3dcc52420a84dcdae3a23a4597_17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17"},"_vena_MultiSiteS1_MultiSiteB1_C_FV_e3545e3dcc52420a84dcdae3a23a4597_18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18"},"_vena_MultiSiteS1_MultiSiteB1_C_FV_e3545e3dcc52420a84dcdae3a23a4597_19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19"},"_vena_MultiSiteS1_MultiSiteB1_C_FV_e3545e3dcc52420a84dcdae3a23a4597_20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20"},"_vena_MultiSiteS1_MultiSiteB1_C_FV_e3545e3dcc52420a84dcdae3a23a4597_21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21"},"_vena_MultiSiteS1_MultiSite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4"},"_vena_MultiSiteS1_MultiSite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5"},"_vena_MultiSiteS1_MultiSite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6"},"_vena_MultiSiteS1_MultiSiteB1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7"},"_vena_MultiSiteS1_MultiSiteB1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8"},"_vena_MultiSiteS1_MultiSiteB1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9"},"_vena_MultiSiteS1_MultiSiteB1_R_5_720177941099970669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720177941099970669","DimensionId":5,"MemberId":720177941099970669,"Inc":""},"_vena_MultiSiteS1_MultiSiteB1_R_5_720177941104164898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720177941104164898","DimensionId":5,"MemberId":720177941104164898,"Inc":""},"_vena_MultiSiteS1_MultiSiteB1_R_5_720177941104164901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720177941104164901","DimensionId":5,"MemberId":720177941104164901,"Inc":""},"_vena_MultiSiteS1_MultiSiteB1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720177941104164983","DimensionId":5,"MemberId":720177941104164983,"Inc":""},"_vena_MultiSiteS1_MultiSiteB1_R_5_720177941104164991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720177941104164991","DimensionId":5,"MemberId":720177941104164991,"Inc":""},"_vena_MultiSiteS1_MultiSiteB1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720177941104164996","DimensionId":5,"MemberId":720177941104164996,"Inc":""},"_vena_MultiSiteS1_MultiSiteB1_R_5_720177941112553481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720177941112553481","DimensionId":5,"MemberId":720177941112553481,"Inc":""},"_vena_MultiSiteS1_MultiSiteB1_R_5_720177941112553512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720177941112553512","DimensionId":5,"MemberId":720177941112553512,"Inc":""},"_vena_MultiSiteS1_MultiSiteB1_R_5_720177941116747842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720177941116747842","DimensionId":5,"MemberId":720177941116747842,"Inc":""},"_vena_MultiSiteS1_MultiSiteB1_R_5_720177941116747917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720177941116747917","DimensionId":5,"MemberId":720177941116747917,"Inc":""},"_vena_MultiSiteS1_MultiSiteB1_R_5_720177941116747920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720177941116747920","DimensionId":5,"MemberId":720177941116747920,"Inc":""},"_vena_MultiSiteS1_MultiSiteB1_R_5_720177941120942166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720177941120942166","DimensionId":5,"MemberId":720177941120942166,"Inc":""},"_vena_MultiSiteS1_MultiSiteB1_R_5_720177941125136495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720177941125136495","DimensionId":5,"MemberId":720177941125136495,"Inc":""},"_vena_MultiSiteS1_MultiSiteB1_R_5_720177941129330772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720177941129330772","DimensionId":5,"MemberId":720177941129330772,"Inc":""},"_vena_MultiSiteS1_MultiSiteB1_R_5_720177941129330775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720177941129330775","DimensionId":5,"MemberId":720177941129330775,"Inc":""},"_vena_MultiSiteS1_MultiSiteB1_R_5_720177941133525048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720177941133525048","DimensionId":5,"MemberId":720177941133525048,"Inc":""},"_vena_MultiSiteS1_MultiSiteB1_R_5_720177941133525051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720177941133525051","DimensionId":5,"MemberId":720177941133525051,"Inc":""},"_vena_MultiSiteS1_MultiSiteB1_R_5_720177941137719437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720177941137719437","DimensionId":5,"MemberId":720177941137719437,"Inc":""},"_vena_MultiSiteS1_MultiSiteB1_R_5_720177941141913614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720177941141913614","DimensionId":5,"MemberId":720177941141913614,"Inc":""},"_vena_MultiSiteS1_MultiSiteB1_R_5_720177941141913621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720177941141913621","DimensionId":5,"MemberId":720177941141913621,"Inc":""},"_vena_MultiSiteS1_MultiSiteB1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"},"_vena_MultiSiteS1_MultiSiteB1_R_FV_42f34b52efc14701904e2bd69b949ebb_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"},"_vena_MultiSiteS1_MultiSiteB1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151"},"_vena_MultiSiteS1_MultiSite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152"},"_vena_MultiSiteS1_MultiSite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153"},"_vena_MultiSiteS1_MultiSite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154"},"_vena_MultiSiteS1_MultiSite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155"},"_vena_MultiSiteS1_MultiSite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156"},"_vena_MultiSiteS1_MultiSite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158"},"_vena_MultiSiteS1_MultiSite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160"},"_vena_MultiSiteS1_MultiSite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161"},"_vena_MultiSiteS1_MultiSite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162"},"_vena_MultiSiteS1_MultiSite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163"},"_vena_MultiSiteS1_MultiSite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164"},"_vena_MultiSiteS1_MultiSite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165"},"_vena_MultiSiteS1_MultiSite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166"},"_vena_MultiSiteS1_MultiSite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167"},"_vena_MultiSiteS1_MultiSite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168"},"_vena_MultiSiteS1_MultiSite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169"},"_vena_MultiSiteS1_MultiSite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170"},"_vena_MultiSiteS1_MultiSite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171"},"_vena_MultiSiteS1_MultiSite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172"},"_vena_MultiSiteS1_MultiSite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173"},"_vena_MultiSiteS1_MultiSite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174"},"_vena_MultiSiteS1_MultiSite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175"},"_vena_MultiSiteS1_MultiSite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176"},"_vena_MultiSiteS1_MultiSite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177"},"_vena_MultiSiteS1_MultiSite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178"},"_vena_MultiSiteS1_MultiSite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179"},"_vena_MultiSiteS1_MultiSite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180"},"_vena_MultiSiteS1_MultiSite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181"},"_vena_MultiSiteS1_MultiSite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182"},"_vena_MultiSiteS1_MultiSite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183"},"_vena_MultiSiteS1_MultiSite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184"},"_vena_MultiSiteS1_MultiSite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185"},"_vena_MultiSiteS1_MultiSite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186"},"_vena_MultiSiteS1_MultiSite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187"},"_vena_MultiSiteS1_MultiSite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188"},"_vena_MultiSiteS1_MultiSite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189"},"_vena_MultiSiteS1_MultiSite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190"},"_vena_MultiSiteS1_MultiSite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191"},"_vena_MultiSiteS1_MultiSite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192"},"_vena_MultiSiteS1_MultiSite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193"},"_vena_MultiSiteS1_MultiSite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194"},"_vena_MultiSiteS1_MultiSite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195"},"_vena_MultiSiteS1_MultiSite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196"},"_vena_MultiSiteS1_MultiSite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197"},"_vena_MultiSiteS1_MultiSite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198"},"_vena_MultiSiteS1_MultiSite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199"},"_vena_MultiSiteS1_MultiSite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"},"_vena_MultiSiteS1_MultiSite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200"},"_vena_MultiSiteS1_MultiSite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201"},"_vena_MultiSiteS1_MultiSite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202"},"_vena_MultiSiteS1_MultiSiteB1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203"},"_vena_MultiSiteS1_MultiSiteB1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204"},"_vena_MultiSiteS1_MultiSiteB1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205"},"_vena_MultiSiteS1_MultiSiteB1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206"},"_vena_MultiSiteS1_MultiSiteB1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207"},"_vena_MultiSiteS1_MultiSiteB1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208"},"_vena_MultiSiteS1_MultiSiteB1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209"},"_vena_MultiSiteS1_MultiSiteB1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210"},"_vena_MultiSiteS1_MultiSiteB1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211"},"_vena_MultiSiteS1_MultiSiteB1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212"},"_vena_MultiSiteS1_MultiSiteB1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213"},"_vena_MultiSiteS1_MultiSiteB1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214"},"_vena_MultiSiteS1_MultiSiteB1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215"},"_vena_MultiSiteS1_MultiSiteB1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216"},"_vena_MultiSiteS1_MultiSiteB1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217"},"_vena_MultiSiteS1_MultiSiteB1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218"},"_vena_MultiSiteS1_MultiSiteB1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219"},"_vena_MultiSiteS1_MultiSiteB1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220"},"_vena_MultiSiteS1_MultiSiteB1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221"},"_vena_MultiSiteS1_MultiSiteB1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222"},"_vena_MultiSiteS1_MultiSiteB1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223"},"_vena_MultiSiteS1_MultiSiteB1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224"},"_vena_MultiSiteS1_MultiSiteB1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225"},"_vena_MultiSiteS1_MultiSiteB1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226"},"_vena_MultiSiteS1_MultiSiteB1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227"},"_vena_MultiSiteS1_MultiSiteB1_R_FV_42f34b52efc14701904e2bd69b949ebb_228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228"},"_vena_MultiSiteS1_MultiSiteB1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229"},"_vena_MultiSiteS1_MultiSiteB1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230"},"_vena_MultiSiteS1_MultiSiteB1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231"},"_vena_MultiSiteS1_MultiSiteB1_R_FV_42f34b52efc14701904e2bd69b949ebb_232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232"},"_vena_MultiSiteS1_MultiSiteB1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233"},"_vena_MultiSiteS1_MultiSiteB1_R_FV_42f34b52efc14701904e2bd69b949ebb_234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234"},"_vena_MultiSiteS1_MultiSiteB1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235"},"_vena_MultiSiteS1_MultiSiteB1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236"},"_vena_MultiSiteS1_MultiSiteB1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237"},"_vena_MultiSiteS1_MultiSiteB1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238"},"_vena_MultiSiteS1_MultiSite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239"},"_vena_MultiSiteS1_MultiSite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240"},"_vena_MultiSiteS1_MultiSite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241"},"_vena_MultiSiteS1_MultiSite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242"},"_vena_MultiSiteS1_MultiSite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243"},"_vena_MultiSiteS1_MultiSite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244"},"_vena_MultiSiteS1_MultiSite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245"},"_vena_MultiSiteS1_MultiSite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246"},"_vena_MultiSiteS1_MultiSite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247"},"_vena_MultiSiteS1_MultiSite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248"},"_vena_MultiSiteS1_MultiSite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249"},"_vena_MultiSiteS1_MultiSite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250"},"_vena_MultiSiteS1_MultiSite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251"},"_vena_MultiSiteS1_MultiSite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252"},"_vena_MultiSiteS1_MultiSite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253"},"_vena_MultiSiteS1_MultiSite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254"},"_vena_MultiSiteS1_MultiSite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255"},"_vena_MultiSiteS1_MultiSite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256"},"_vena_MultiSiteS1_MultiSite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257"},"_vena_MultiSiteS1_MultiSite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258"},"_vena_MultiSiteS1_MultiSite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259"},"_vena_MultiSiteS1_MultiSite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260"},"_vena_MultiSiteS1_MultiSite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261"},"_vena_MultiSiteS1_MultiSite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262"},"_vena_MultiSiteS1_MultiSite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263"},"_vena_MultiSiteS1_MultiSite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264"},"_vena_MultiSiteS1_MultiSite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266"},"_vena_MultiSiteS1_MultiSite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267"},"_vena_MultiSiteS1_MultiSite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268"},"_vena_MultiSiteS1_MultiSite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270"},"_vena_MultiSiteS1_MultiSite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272"},"_vena_MultiSiteS1_MultiSite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273"},"_vena_MultiSiteS1_MultiSite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274"},"_vena_MultiSiteS1_MultiSite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275"},"_vena_MultiSiteS1_MultiSite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276"},"_vena_MultiSiteS1_MultiSite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277"},"_vena_MultiSiteS1_MultiSite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278"},"_vena_MultiSiteS1_MultiSite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279"},"_vena_MultiSiteS1_MultiSite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280"},"_vena_MultiSiteS1_MultiSite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281"},"_vena_MultiSiteS1_MultiSite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282"},"_vena_MultiSiteS1_MultiSite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283"},"_vena_MultiSiteS1_MultiSite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284"},"_vena_MultiSiteS1_MultiSite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285"},"_vena_MultiSiteS1_MultiSite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286"},"_vena_MultiSiteS1_MultiSite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287"},"_vena_MultiSiteS1_MultiSite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288"},"_vena_MultiSiteS1_MultiSiteB1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289"},"_vena_MultiSiteS1_MultiSiteB1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290"},"_vena_MultiSiteS1_MultiSite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291"},"_vena_MultiSiteS1_MultiSite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292"},"_vena_MultiSiteS1_MultiSite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293"},"_vena_MultiSiteS1_MultiSite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294"},"_vena_MultiSiteS1_MultiSite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295"},"_vena_MultiSiteS1_MultiSite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296"},"_vena_MultiSiteS1_MultiSite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297"},"_vena_MultiSiteS1_MultiSite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298"},"_vena_MultiSiteS1_MultiSite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299"},"_vena_MultiSiteS1_MultiSite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"},"_vena_MultiSiteS1_MultiSite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300"},"_vena_MultiSiteS1_MultiSite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301"},"_vena_MultiSiteS1_MultiSite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302"},"_vena_MultiSiteS1_MultiSite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303"},"_vena_MultiSiteS1_MultiSite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304"},"_vena_MultiSiteS1_MultiSite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305"},"_vena_MultiSiteS1_MultiSiteB1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306"},"_vena_MultiSiteS1_MultiSite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307"},"_vena_MultiSiteS1_MultiSite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308"},"_vena_MultiSiteS1_MultiSite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309"},"_vena_MultiSiteS1_MultiSiteB1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310"},"_vena_MultiSiteS1_MultiSiteB1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311"},"_vena_MultiSiteS1_MultiSite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312"},"_vena_MultiSiteS1_MultiSite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313"},"_vena_MultiSiteS1_MultiSite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314"},"_vena_MultiSiteS1_MultiSite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315"},"_vena_MultiSiteS1_MultiSite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316"},"_vena_MultiSiteS1_MultiSite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317"},"_vena_MultiSiteS1_MultiSite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318"},"_vena_MultiSiteS1_MultiSite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319"},"_vena_MultiSiteS1_MultiSite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320"},"_vena_MultiSiteS1_MultiSite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321"},"_vena_MultiSiteS1_MultiSite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322"},"_vena_MultiSiteS1_MultiSite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323"},"_vena_MultiSiteS1_MultiSite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324"},"_vena_MultiSiteS1_MultiSite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325"},"_vena_MultiSiteS1_MultiSite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326"},"_vena_MultiSiteS1_MultiSite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327"},"_vena_MultiSiteS1_MultiSite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328"},"_vena_MultiSiteS1_MultiSite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329"},"_vena_MultiSiteS1_MultiSite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330"},"_vena_MultiSiteS1_MultiSite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331"},"_vena_MultiSiteS1_MultiSite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332"},"_vena_MultiSiteS1_MultiSite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333"},"_vena_MultiSiteS1_MultiSite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334"},"_vena_MultiSiteS1_MultiSite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335"},"_vena_MultiSiteS1_MultiSite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336"},"_vena_MultiSiteS1_MultiSite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337"},"_vena_MultiSiteS1_MultiSite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338"},"_vena_MultiSiteS1_MultiSite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339"},"_vena_MultiSiteS1_MultiSite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340"},"_vena_MultiSiteS1_MultiSite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341"},"_vena_MultiSiteS1_MultiSite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342"},"_vena_MultiSiteS1_MultiSite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344"},"_vena_MultiSiteS1_MultiSite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345"},"_vena_MultiSiteS1_MultiSite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346"},"_vena_MultiSiteS1_MultiSite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349"},"_vena_MultiSiteS1_MultiSite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350"},"_vena_MultiSiteS1_MultiSite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351"},"_vena_MultiSiteS1_MultiSite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352"},"_vena_MultiSiteS1_MultiSite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353"},"_vena_MultiSiteS1_MultiSite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354"},"_vena_MultiSiteS1_MultiSite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355"},"_vena_MultiSiteS1_MultiSite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356"},"_vena_MultiSiteS1_MultiSite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357"},"_vena_MultiSiteS1_MultiSite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358"},"_vena_MultiSiteS1_MultiSite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359"},"_vena_MultiSiteS1_MultiSite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360"},"_vena_MultiSiteS1_MultiSite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361"},"_vena_MultiSiteS1_MultiSite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362"},"_vena_MultiSiteS1_MultiSite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363"},"_vena_MultiSiteS1_MultiSite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364"},"_vena_MultiSiteS1_MultiSite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365"},"_vena_MultiSiteS1_MultiSite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366"},"_vena_MultiSiteS1_MultiSite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367"},"_vena_MultiSiteS1_MultiSite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368"},"_vena_MultiSiteS1_MultiSite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369"},"_vena_MultiSiteS1_MultiSite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370"},"_vena_MultiSiteS1_MultiSite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371"},"_vena_MultiSiteS1_MultiSite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372"},"_vena_MultiSiteS1_MultiSite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373"},"_vena_MultiSiteS1_MultiSite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374"},"_vena_MultiSiteS1_MultiSite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375"},"_vena_MultiSiteS1_MultiSite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376"},"_vena_MultiSiteS1_MultiSite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377"},"_vena_MultiSiteS1_MultiSite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378"},"_vena_MultiSiteS1_MultiSite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379"},"_vena_MultiSiteS1_MultiSite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380"},"_vena_MultiSiteS1_MultiSite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381"},"_vena_MultiSiteS1_MultiSite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382"},"_vena_MultiSiteS1_MultiSite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383"},"_vena_MultiSiteS1_MultiSite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384"},"_vena_MultiSiteS1_MultiSite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385"},"_vena_MultiSiteS1_MultiSiteB1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386"},"_vena_MultiSiteS1_MultiSiteB1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387"},"_vena_MultiSiteS1_MultiSiteB1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388"},"_vena_MultiSiteS1_MultiSiteB1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389"},"_vena_MultiSiteS1_MultiSiteB1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390"},"_vena_MultiSiteS1_MultiSiteB1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391"},"_vena_MultiSiteS1_MultiSiteB1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392"},"_vena_MultiSiteS1_MultiSiteB1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393"},"_vena_MultiSiteS1_MultiSiteB1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394"},"_vena_MultiSiteS1_MultiSiteB1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395"},"_vena_MultiSiteS1_MultiSiteB1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396"},"_vena_MultiSiteS1_MultiSiteB1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397"},"_vena_MultiSiteS1_MultiSiteB1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398"},"_vena_MultiSiteS1_MultiSiteB1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399"},"_vena_MultiSiteS1_MultiSiteB1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400"},"_vena_MultiSiteS1_MultiSiteB1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401"},"_vena_MultiSiteS1_MultiSiteB1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402"},"_vena_MultiSiteS1_MultiSiteB1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403"},"_vena_MultiSiteS1_MultiSiteB1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404"},"_vena_MultiSiteS1_MultiSiteB1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405"},"_vena_MultiSiteS1_MultiSiteB1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406"},"_vena_MultiSiteS1_MultiSiteB1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407"},"_vena_MultiSiteS1_MultiSiteB1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408"},"_vena_MultiSiteS1_MultiSiteB1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409"},"_vena_MultiSiteS1_MultiSiteB1_R_FV_42f34b52efc14701904e2bd69b949ebb_410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410"},"_vena_MultiSiteS1_MultiSiteB1_R_FV_42f34b52efc14701904e2bd69b949ebb_411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411"},"_vena_MultiSiteS1_MultiSiteB1_R_FV_42f34b52efc14701904e2bd69b949ebb_412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412"},"_vena_MultiSiteS1_MultiSiteB1_R_FV_42f34b52efc14701904e2bd69b949ebb_413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413"},"_vena_MultiSiteS1_MultiSiteB1_R_FV_42f34b52efc14701904e2bd69b949ebb_414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414"},"_vena_MultiSiteS1_MultiSiteB1_R_FV_42f34b52efc14701904e2bd69b949ebb_415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415"},"_vena_MultiSiteS1_MultiSiteB1_R_FV_42f34b52efc14701904e2bd69b949ebb_416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416"},"_vena_MultiSiteS1_MultiSiteB1_R_FV_42f34b52efc14701904e2bd69b949ebb_417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417"},"_vena_MultiSiteS1_MultiSiteB1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418"},"_vena_MultiSiteS1_MultiSiteB1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419"},"_vena_MultiSiteS1_MultiSiteB1_R_FV_42f34b52efc14701904e2bd69b949ebb_420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420"},"_vena_MultiSiteS1_MultiSiteB1_R_FV_42f34b52efc14701904e2bd69b949ebb_421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421"},"_vena_MultiSiteS1_MultiSiteB1_R_FV_42f34b52efc14701904e2bd69b949ebb_422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422"},"_vena_MultiSiteS1_MultiSite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4","MemberIdStr":"720177941095776277","DimensionId":4,"MemberId":720177941095776277,"Inc":""},"_vena_MultiSiteS1_MultiSite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8","MemberIdStr":"720177941309685782","DimensionId":8,"MemberId":720177941309685782,"Inc":""},"_vena_MultiSiteS1_MultiSite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FV","MemberIdStr":"56493ffece784c5db4cd0fd3b40a250d","DimensionId":-1,"MemberId":-1,"Inc":""},"_vena_MultiSiteS1_MultiSiteB2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FV","MemberIdStr":"e3545e3dcc52420a84dcdae3a23a4597","DimensionId":-1,"MemberId":-1,"Inc":""},"_vena_MultiSiteS1_MultiSite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1034677560876597249","DimensionId":5,"MemberId":1034677560876597249,"Inc":""},"_vena_MultiSiteS1_MultiSite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1039687585003864064","DimensionId":5,"MemberId":1039687585003864064,"Inc":""},"_vena_MultiSiteS1_MultiSite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1052836905319923712","DimensionId":5,"MemberId":1052836905319923712,"Inc":""},"_vena_MultiSiteS1_MultiSite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1052837083040710656","DimensionId":5,"MemberId":1052837083040710656,"Inc":""},"_vena_MultiSiteS1_MultiSite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1057844211415121920","DimensionId":5,"MemberId":1057844211415121920,"Inc":""},"_vena_MultiSiteS1_MultiSite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1059971777734246400","DimensionId":5,"MemberId":1059971777734246400,"Inc":""},"_vena_MultiSiteS1_MultiSite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1062510140765372417","DimensionId":5,"MemberId":1062510140765372417,"Inc":""},"_vena_MultiSiteS1_MultiSite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1062510234340425728","DimensionId":5,"MemberId":1062510234340425728,"Inc":""},"_vena_MultiSiteS1_MultiSite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1062510313575022592","DimensionId":5,"MemberId":1062510313575022592,"Inc":""},"_vena_MultiSiteS1_MultiSite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1062510391693934592","DimensionId":5,"MemberId":1062510391693934592,"Inc":""},"_vena_MultiSiteS1_MultiSite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1062510470005915648","DimensionId":5,"MemberId":1062510470005915648,"Inc":""},"_vena_MultiSiteS1_MultiSite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1111169575922696192","DimensionId":5,"MemberId":1111169575922696192,"Inc":""},"_vena_MultiSiteS1_MultiSite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1111895634847334400","DimensionId":5,"MemberId":1111895634847334400,"Inc":""},"_vena_MultiSiteS1_MultiSite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1186844021529378816","DimensionId":5,"MemberId":1186844021529378816,"Inc":""},"_vena_MultiSiteS1_MultiSite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1186844078249082880","DimensionId":5,"MemberId":1186844078249082880,"Inc":""},"_vena_MultiSiteS1_MultiSite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1186844170426253312","DimensionId":5,"MemberId":1186844170426253312,"Inc":""},"_vena_MultiSiteS1_MultiSite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1195651011794960385","DimensionId":5,"MemberId":1195651011794960385,"Inc":""},"_vena_MultiSiteS1_MultiSite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1195651011899817984","DimensionId":5,"MemberId":1195651011899817984,"Inc":""},"_vena_MultiSiteS1_MultiSite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1195651012000481280","DimensionId":5,"MemberId":1195651012000481280,"Inc":""},"_vena_MultiSiteS1_MultiSite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1198121552090235121","DimensionId":5,"MemberId":1198121552090235121,"Inc":""},"_vena_MultiSiteS1_MultiSite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1235108513529987072","DimensionId":5,"MemberId":1235108513529987072,"Inc":""},"_vena_MultiSiteS1_MultiSite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1292398821817450533","DimensionId":5,"MemberId":1292398821817450533,"Inc":""},"_vena_MultiSiteS1_MultiSite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1325342901282668544","DimensionId":5,"MemberId":1325342901282668544,"Inc":""},"_vena_MultiSiteS1_MultiSite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1334021634256404480","DimensionId":5,"MemberId":1334021634256404480,"Inc":""},"_vena_MultiSiteS1_MultiSite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1334021877941141504","DimensionId":5,"MemberId":1334021877941141504,"Inc":""},"_vena_MultiSiteS1_MultiSite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1339468941000572928","DimensionId":5,"MemberId":1339468941000572928,"Inc":""},"_vena_MultiSiteS1_MultiSite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1405488505175408641","DimensionId":5,"MemberId":1405488505175408641,"Inc":""},"_vena_MultiSiteS1_MultiSite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1410472397360332800","DimensionId":5,"MemberId":1410472397360332800,"Inc":""},"_vena_MultiSiteS1_MultiSite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1456087800220745728","DimensionId":5,"MemberId":1456087800220745728,"Inc":""},"_vena_MultiSiteS1_MultiSite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721231448376606720","DimensionId":5,"MemberId":721231448376606720,"Inc":""},"_vena_MultiSiteS1_MultiSite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721231448380801024","DimensionId":5,"MemberId":721231448380801024,"Inc":""},"_vena_MultiSiteS1_MultiSite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721231448384995329","DimensionId":5,"MemberId":721231448384995329,"Inc":""},"_vena_MultiSiteS1_MultiSite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721231448384995331","DimensionId":5,"MemberId":721231448384995331,"Inc":""},"_vena_MultiSiteS1_MultiSite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721231448384995333","DimensionId":5,"MemberId":721231448384995333,"Inc":""},"_vena_MultiSiteS1_MultiSite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721231448389189633","DimensionId":5,"MemberId":721231448389189633,"Inc":""},"_vena_MultiSiteS1_MultiSite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721231448389189635","DimensionId":5,"MemberId":721231448389189635,"Inc":""},"_vena_MultiSiteS1_MultiSite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721231448393383937","DimensionId":5,"MemberId":721231448393383937,"Inc":""},"_vena_MultiSiteS1_MultiSite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721231448393383939","DimensionId":5,"MemberId":721231448393383939,"Inc":""},"_vena_MultiSiteS1_MultiSite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721231448393383941","DimensionId":5,"MemberId":721231448393383941,"Inc":""},"_vena_MultiSiteS1_MultiSite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721231448397578241","DimensionId":5,"MemberId":721231448397578241,"Inc":""},"_vena_MultiSiteS1_MultiSite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721231448397578243","DimensionId":5,"MemberId":721231448397578243,"Inc":""},"_vena_MultiSiteS1_MultiSite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721231448401772545","DimensionId":5,"MemberId":721231448401772545,"Inc":""},"_vena_MultiSiteS1_MultiSite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721231448401772547","DimensionId":5,"MemberId":721231448401772547,"Inc":""},"_vena_MultiSiteS1_MultiSite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721231448401772549","DimensionId":5,"MemberId":721231448401772549,"Inc":""},"_vena_MultiSiteS1_MultiSite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721231448405966849","DimensionId":5,"MemberId":721231448405966849,"Inc":""},"_vena_MultiSiteS1_MultiSite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721231448405966851","DimensionId":5,"MemberId":721231448405966851,"Inc":""},"_vena_MultiSiteS1_MultiSite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721231448410161153","DimensionId":5,"MemberId":721231448410161153,"Inc":""},"_vena_MultiSiteS1_MultiSite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721231448410161155","DimensionId":5,"MemberId":721231448410161155,"Inc":""},"_vena_MultiSiteS1_MultiSite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721231448410161157","DimensionId":5,"MemberId":721231448410161157,"Inc":""},"_vena_MultiSiteS1_MultiSite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721231448414355457","DimensionId":5,"MemberId":721231448414355457,"Inc":""},"_vena_MultiSiteS1_MultiSite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721231448414355459","DimensionId":5,"MemberId":721231448414355459,"Inc":""},"_vena_MultiSiteS1_MultiSite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721231448414355461","DimensionId":5,"MemberId":721231448414355461,"Inc":""},"_vena_MultiSiteS1_MultiSite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721231448418549761","DimensionId":5,"MemberId":721231448418549761,"Inc":""},"_vena_MultiSiteS1_MultiSite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721231448418549763","DimensionId":5,"MemberId":721231448418549763,"Inc":""},"_vena_MultiSiteS1_MultiSite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721231448422744065","DimensionId":5,"MemberId":721231448422744065,"Inc":""},"_vena_MultiSiteS1_MultiSite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721231448422744067","DimensionId":5,"MemberId":721231448422744067,"Inc":""},"_vena_MultiSiteS1_MultiSite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721231448422744069","DimensionId":5,"MemberId":721231448422744069,"Inc":""},"_vena_MultiSiteS1_MultiSite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721231448426938369","DimensionId":5,"MemberId":721231448426938369,"Inc":""},"_vena_MultiSiteS1_MultiSite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721231448426938371","DimensionId":5,"MemberId":721231448426938371,"Inc":""},"_vena_MultiSiteS1_MultiSite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721231448431132673","DimensionId":5,"MemberId":721231448431132673,"Inc":""},"_vena_MultiSiteS1_MultiSite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721231448431132675","DimensionId":5,"MemberId":721231448431132675,"Inc":""},"_vena_MultiSiteS1_MultiSite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721231448431132677","DimensionId":5,"MemberId":721231448431132677,"Inc":""},"_vena_MultiSiteS1_MultiSite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721231448435326977","DimensionId":5,"MemberId":721231448435326977,"Inc":""},"_vena_MultiSiteS1_MultiSite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721231448435326979","DimensionId":5,"MemberId":721231448435326979,"Inc":""},"_vena_MultiSiteS1_MultiSite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721231448439521281","DimensionId":5,"MemberId":721231448439521281,"Inc":""},"_vena_MultiSiteS1_MultiSite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721231448439521283","DimensionId":5,"MemberId":721231448439521283,"Inc":""},"_vena_MultiSiteS1_MultiSite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721231448439521285","DimensionId":5,"MemberId":721231448439521285,"Inc":""},"_vena_MultiSiteS1_MultiSite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721231448443715585","DimensionId":5,"MemberId":721231448443715585,"Inc":""},"_vena_MultiSiteS1_MultiSite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721231448443715587","DimensionId":5,"MemberId":721231448443715587,"Inc":""},"_vena_MultiSiteS1_MultiSite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721231448443715589","DimensionId":5,"MemberId":721231448443715589,"Inc":""},"_vena_MultiSiteS1_MultiSite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721231448447909889","DimensionId":5,"MemberId":721231448447909889,"Inc":""},"_vena_MultiSiteS1_MultiSite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721231448447909891","DimensionId":5,"MemberId":721231448447909891,"Inc":""},"_vena_MultiSiteS1_MultiSite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721231448452104193","DimensionId":5,"MemberId":721231448452104193,"Inc":""},"_vena_MultiSiteS1_MultiSite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721231448452104195","DimensionId":5,"MemberId":721231448452104195,"Inc":""},"_vena_MultiSiteS1_MultiSite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721231448452104197","DimensionId":5,"MemberId":721231448452104197,"Inc":""},"_vena_MultiSiteS1_MultiSite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721231448456298497","DimensionId":5,"MemberId":721231448456298497,"Inc":""},"_vena_MultiSiteS1_MultiSite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721231448456298499","DimensionId":5,"MemberId":721231448456298499,"Inc":""},"_vena_MultiSiteS1_MultiSite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721231448460492801","DimensionId":5,"MemberId":721231448460492801,"Inc":""},"_vena_MultiSiteS1_MultiSite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721231448460492803","DimensionId":5,"MemberId":721231448460492803,"Inc":""},"_vena_MultiSiteS1_MultiSite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721231448460492805","DimensionId":5,"MemberId":721231448460492805,"Inc":""},"_vena_MultiSiteS1_MultiSite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721231448464687105","DimensionId":5,"MemberId":721231448464687105,"Inc":""},"_vena_MultiSiteS1_MultiSite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721231448464687107","DimensionId":5,"MemberId":721231448464687107,"Inc":""},"_vena_MultiSiteS1_MultiSite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721231448468881409","DimensionId":5,"MemberId":721231448468881409,"Inc":""},"_vena_MultiSiteS1_MultiSite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721231448468881411","DimensionId":5,"MemberId":721231448468881411,"Inc":""},"_vena_MultiSiteS1_MultiSite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721231448468881413","DimensionId":5,"MemberId":721231448468881413,"Inc":""},"_vena_MultiSiteS1_MultiSite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721231448473075713","DimensionId":5,"MemberId":721231448473075713,"Inc":""},"_vena_MultiSiteS1_MultiSite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721231448477270016","DimensionId":5,"MemberId":721231448477270016,"Inc":""},"_vena_MultiSiteS1_MultiSite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721231448481464321","DimensionId":5,"MemberId":721231448481464321,"Inc":""},"_vena_MultiSiteS1_MultiSite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721231448481464323","DimensionId":5,"MemberId":721231448481464323,"Inc":""},"_vena_MultiSiteS1_MultiSite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721231448481464325","DimensionId":5,"MemberId":721231448481464325,"Inc":""},"_vena_MultiSiteS1_MultiSite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721231448485658625","DimensionId":5,"MemberId":721231448485658625,"Inc":""},"_vena_MultiSiteS1_MultiSite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721231448485658627","DimensionId":5,"MemberId":721231448485658627,"Inc":""},"_vena_MultiSiteS1_MultiSite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721231448489852929","DimensionId":5,"MemberId":721231448489852929,"Inc":""},"_vena_MultiSiteS1_MultiSite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721231448489852931","DimensionId":5,"MemberId":721231448489852931,"Inc":""},"_vena_MultiSiteS1_MultiSite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721231448489852933","DimensionId":5,"MemberId":721231448489852933,"Inc":""},"_vena_MultiSiteS1_MultiSite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721231448494047233","DimensionId":5,"MemberId":721231448494047233,"Inc":""},"_vena_MultiSiteS1_MultiSite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721231448494047235","DimensionId":5,"MemberId":721231448494047235,"Inc":""},"_vena_MultiSiteS1_MultiSite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721231448498241536","DimensionId":5,"MemberId":721231448498241536,"Inc":""},"_vena_MultiSiteS1_MultiSite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721231448502435841","DimensionId":5,"MemberId":721231448502435841,"Inc":""},"_vena_MultiSiteS1_MultiSite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721231448502435843","DimensionId":5,"MemberId":721231448502435843,"Inc":""},"_vena_MultiSiteS1_MultiSite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721231448506630145","DimensionId":5,"MemberId":721231448506630145,"Inc":""},"_vena_MultiSiteS1_MultiSite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721231448506630147","DimensionId":5,"MemberId":721231448506630147,"Inc":""},"_vena_MultiSiteS1_MultiSite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721231448506630149","DimensionId":5,"MemberId":721231448506630149,"Inc":""},"_vena_MultiSiteS1_MultiSite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721231448510824449","DimensionId":5,"MemberId":721231448510824449,"Inc":""},"_vena_MultiSiteS1_MultiSite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721231448510824451","DimensionId":5,"MemberId":721231448510824451,"Inc":""},"_vena_MultiSiteS1_MultiSite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721231448515018753","DimensionId":5,"MemberId":721231448515018753,"Inc":""},"_vena_MultiSiteS1_MultiSite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721231448515018755","DimensionId":5,"MemberId":721231448515018755,"Inc":""},"_vena_MultiSiteS1_MultiSite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721231448515018757","DimensionId":5,"MemberId":721231448515018757,"Inc":""},"_vena_MultiSiteS1_MultiSite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721231448519213057","DimensionId":5,"MemberId":721231448519213057,"Inc":""},"_vena_MultiSiteS1_MultiSite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721231448519213059","DimensionId":5,"MemberId":721231448519213059,"Inc":""},"_vena_MultiSiteS1_MultiSite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721231448523407361","DimensionId":5,"MemberId":721231448523407361,"Inc":""},"_vena_MultiSiteS1_MultiSite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721231448523407363","DimensionId":5,"MemberId":721231448523407363,"Inc":""},"_vena_MultiSiteS1_MultiSite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721231448523407365","DimensionId":5,"MemberId":721231448523407365,"Inc":""},"_vena_MultiSiteS1_MultiSite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721231448527601665","DimensionId":5,"MemberId":721231448527601665,"Inc":""},"_vena_MultiSiteS1_MultiSite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721231448527601667","DimensionId":5,"MemberId":721231448527601667,"Inc":""},"_vena_MultiSiteS1_MultiSite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721231448531795969","DimensionId":5,"MemberId":721231448531795969,"Inc":""},"_vena_MultiSiteS1_MultiSite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721231448535990272","DimensionId":5,"MemberId":721231448535990272,"Inc":""},"_vena_MultiSiteS1_MultiSite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721231448535990274","DimensionId":5,"MemberId":721231448535990274,"Inc":""},"_vena_MultiSiteS1_MultiSite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721231448540184577","DimensionId":5,"MemberId":721231448540184577,"Inc":""},"_vena_MultiSiteS1_MultiSite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721231448540184579","DimensionId":5,"MemberId":721231448540184579,"Inc":""},"_vena_MultiSiteS1_MultiSite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721231448540184581","DimensionId":5,"MemberId":721231448540184581,"Inc":""},"_vena_MultiSiteS1_MultiSite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721231448544378881","DimensionId":5,"MemberId":721231448544378881,"Inc":""},"_vena_MultiSiteS1_MultiSite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721231448544378883","DimensionId":5,"MemberId":721231448544378883,"Inc":""},"_vena_MultiSiteS1_MultiSite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721231448548573185","DimensionId":5,"MemberId":721231448548573185,"Inc":""},"_vena_MultiSiteS1_MultiSite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721231448548573187","DimensionId":5,"MemberId":721231448548573187,"Inc":""},"_vena_MultiSiteS1_MultiSite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721231448548573189","DimensionId":5,"MemberId":721231448548573189,"Inc":""},"_vena_MultiSiteS1_MultiSite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721231448552767489","DimensionId":5,"MemberId":721231448552767489,"Inc":""},"_vena_MultiSiteS1_MultiSite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721231448552767491","DimensionId":5,"MemberId":721231448552767491,"Inc":""},"_vena_MultiSiteS1_MultiSite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721231448556961793","DimensionId":5,"MemberId":721231448556961793,"Inc":""},"_vena_MultiSiteS1_MultiSite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721231448556961795","DimensionId":5,"MemberId":721231448556961795,"Inc":""},"_vena_MultiSiteS1_MultiSite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721231448556961797","DimensionId":5,"MemberId":721231448556961797,"Inc":""},"_vena_MultiSiteS1_MultiSite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721231448561156097","DimensionId":5,"MemberId":721231448561156097,"Inc":""},"_vena_MultiSiteS1_MultiSite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721231448565350400","DimensionId":5,"MemberId":721231448565350400,"Inc":""},"_vena_MultiSiteS1_MultiSite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721231448569544705","DimensionId":5,"MemberId":721231448569544705,"Inc":""},"_vena_MultiSiteS1_MultiSite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721231448569544707","DimensionId":5,"MemberId":721231448569544707,"Inc":""},"_vena_MultiSiteS1_MultiSite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721231448569544709","DimensionId":5,"MemberId":721231448569544709,"Inc":""},"_vena_MultiSiteS1_MultiSite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721231448573739009","DimensionId":5,"MemberId":721231448573739009,"Inc":""},"_vena_MultiSiteS1_MultiSite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721231448573739011","DimensionId":5,"MemberId":721231448573739011,"Inc":""},"_vena_MultiSiteS1_MultiSite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721231448577933313","DimensionId":5,"MemberId":721231448577933313,"Inc":""},"_vena_MultiSiteS1_MultiSite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721231448577933315","DimensionId":5,"MemberId":721231448577933315,"Inc":""},"_vena_MultiSiteS1_MultiSite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721231448577933317","DimensionId":5,"MemberId":721231448577933317,"Inc":""},"_vena_MultiSiteS1_MultiSite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721231448582127617","DimensionId":5,"MemberId":721231448582127617,"Inc":""},"_vena_MultiSiteS1_MultiSite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721231448582127619","DimensionId":5,"MemberId":721231448582127619,"Inc":""},"_vena_MultiSiteS1_MultiSite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721231448586321921","DimensionId":5,"MemberId":721231448586321921,"Inc":""},"_vena_MultiSiteS1_MultiSite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721231448586321923","DimensionId":5,"MemberId":721231448586321923,"Inc":""},"_vena_MultiSiteS1_MultiSite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721231448586321925","DimensionId":5,"MemberId":721231448586321925,"Inc":""},"_vena_MultiSiteS1_MultiSite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721231448590516225","DimensionId":5,"MemberId":721231448590516225,"Inc":""},"_vena_MultiSiteS1_MultiSite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721231448590516227","DimensionId":5,"MemberId":721231448590516227,"Inc":""},"_vena_MultiSiteS1_MultiSite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721231448594710529","DimensionId":5,"MemberId":721231448594710529,"Inc":""},"_vena_MultiSiteS1_MultiSite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721231448594710531","DimensionId":5,"MemberId":721231448594710531,"Inc":""},"_vena_MultiSiteS1_MultiSite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721231448594710533","DimensionId":5,"MemberId":721231448594710533,"Inc":""},"_vena_MultiSiteS1_MultiSite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721231448598904833","DimensionId":5,"MemberId":721231448598904833,"Inc":""},"_vena_MultiSiteS1_MultiSite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721231448598904835","DimensionId":5,"MemberId":721231448598904835,"Inc":""},"_vena_MultiSiteS1_MultiSite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721231448603099137","DimensionId":5,"MemberId":721231448603099137,"Inc":""},"_vena_MultiSiteS1_MultiSite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721231448603099139","DimensionId":5,"MemberId":721231448603099139,"Inc":""},"_vena_MultiSiteS1_MultiSite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721231448603099141","DimensionId":5,"MemberId":721231448603099141,"Inc":""},"_vena_MultiSiteS1_MultiSite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721231448607293441","DimensionId":5,"MemberId":721231448607293441,"Inc":""},"_vena_MultiSiteS1_MultiSite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721231448607293443","DimensionId":5,"MemberId":721231448607293443,"Inc":""},"_vena_MultiSiteS1_MultiSite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721231448607293445","DimensionId":5,"MemberId":721231448607293445,"Inc":""},"_vena_MultiSiteS1_MultiSite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721231448611487745","DimensionId":5,"MemberId":721231448611487745,"Inc":""},"_vena_MultiSiteS1_MultiSite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721231448615682048","DimensionId":5,"MemberId":721231448615682048,"Inc":""},"_vena_MultiSiteS1_MultiSite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721231448619876353","DimensionId":5,"MemberId":721231448619876353,"Inc":""},"_vena_MultiSiteS1_MultiSite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721231448619876355","DimensionId":5,"MemberId":721231448619876355,"Inc":""},"_vena_MultiSiteS1_MultiSite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721231448624070657","DimensionId":5,"MemberId":721231448624070657,"Inc":""},"_vena_MultiSiteS1_MultiSite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721231448624070659","DimensionId":5,"MemberId":721231448624070659,"Inc":""},"_vena_MultiSiteS1_MultiSite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721231448624070661","DimensionId":5,"MemberId":721231448624070661,"Inc":""},"_vena_MultiSiteS1_MultiSite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721231448628264961","DimensionId":5,"MemberId":721231448628264961,"Inc":""},"_vena_MultiSiteS1_MultiSite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721231448628264963","DimensionId":5,"MemberId":721231448628264963,"Inc":""},"_vena_MultiSiteS1_MultiSite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721231448632459264","DimensionId":5,"MemberId":721231448632459264,"Inc":""},"_vena_MultiSiteS1_MultiSite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721231448632459266","DimensionId":5,"MemberId":721231448632459266,"Inc":""},"_vena_MultiSiteS1_MultiSite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721231448636653568","DimensionId":5,"MemberId":721231448636653568,"Inc":""},"_vena_MultiSiteS1_MultiSite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721231448640847873","DimensionId":5,"MemberId":721231448640847873,"Inc":""},"_vena_MultiSiteS1_MultiSite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721231448640847875","DimensionId":5,"MemberId":721231448640847875,"Inc":""},"_vena_MultiSiteS1_MultiSite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721231448640847877","DimensionId":5,"MemberId":721231448640847877,"Inc":""},"_vena_MultiSiteS1_MultiSite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721231448645042177","DimensionId":5,"MemberId":721231448645042177,"Inc":""},"_vena_MultiSiteS1_MultiSite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721231448645042179","DimensionId":5,"MemberId":721231448645042179,"Inc":""},"_vena_MultiSiteS1_MultiSite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721231448645042181","DimensionId":5,"MemberId":721231448645042181,"Inc":""},"_vena_MultiSiteS1_MultiSite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721231448649236481","DimensionId":5,"MemberId":721231448649236481,"Inc":""},"_vena_MultiSiteS1_MultiSite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721231448649236483","DimensionId":5,"MemberId":721231448649236483,"Inc":""},"_vena_MultiSiteS1_MultiSite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721231448653430785","DimensionId":5,"MemberId":721231448653430785,"Inc":""},"_vena_MultiSiteS1_MultiSite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721231448657625088","DimensionId":5,"MemberId":721231448657625088,"Inc":""},"_vena_MultiSiteS1_MultiSite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721231448657625090","DimensionId":5,"MemberId":721231448657625090,"Inc":""},"_vena_MultiSiteS1_MultiSite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721231448661819393","DimensionId":5,"MemberId":721231448661819393,"Inc":""},"_vena_MultiSiteS1_MultiSite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721231448661819395","DimensionId":5,"MemberId":721231448661819395,"Inc":""},"_vena_MultiSiteS1_MultiSite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721231448666013697","DimensionId":5,"MemberId":721231448666013697,"Inc":""},"_vena_MultiSiteS1_MultiSite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721231448666013699","DimensionId":5,"MemberId":721231448666013699,"Inc":""},"_vena_MultiSiteS1_MultiSite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721231448666013701","DimensionId":5,"MemberId":721231448666013701,"Inc":""},"_vena_MultiSiteS1_MultiSite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721231448670208001","DimensionId":5,"MemberId":721231448670208001,"Inc":""},"_vena_MultiSiteS1_MultiSite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721231448670208003","DimensionId":5,"MemberId":721231448670208003,"Inc":""},"_vena_MultiSiteS1_MultiSite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721231448674402304","DimensionId":5,"MemberId":721231448674402304,"Inc":""},"_vena_MultiSiteS1_MultiSite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721231448678596608","DimensionId":5,"MemberId":721231448678596608,"Inc":""},"_vena_MultiSiteS1_MultiSite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721231448678596610","DimensionId":5,"MemberId":721231448678596610,"Inc":""},"_vena_MultiSiteS1_MultiSite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721231448682790913","DimensionId":5,"MemberId":721231448682790913,"Inc":""},"_vena_MultiSiteS1_MultiSite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721231448682790915","DimensionId":5,"MemberId":721231448682790915,"Inc":""},"_vena_MultiSiteS1_MultiSite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721231448686985216","DimensionId":5,"MemberId":721231448686985216,"Inc":""},"_vena_MultiSiteS1_MultiSite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721231448691179521","DimensionId":5,"MemberId":721231448691179521,"Inc":""},"_vena_MultiSiteS1_MultiSite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721231448691179523","DimensionId":5,"MemberId":721231448691179523,"Inc":""},"_vena_MultiSiteS1_MultiSite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721231448691179525","DimensionId":5,"MemberId":721231448691179525,"Inc":""},"_vena_MultiSiteS1_MultiSite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721231448695373825","DimensionId":5,"MemberId":721231448695373825,"Inc":""},"_vena_MultiSiteS1_MultiSite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721231448695373827","DimensionId":5,"MemberId":721231448695373827,"Inc":""},"_vena_MultiSiteS1_MultiSite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721231448699568129","DimensionId":5,"MemberId":721231448699568129,"Inc":""},"_vena_MultiSiteS1_MultiSite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721231448699568131","DimensionId":5,"MemberId":721231448699568131,"Inc":""},"_vena_MultiSiteS1_MultiSite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721231448699568133","DimensionId":5,"MemberId":721231448699568133,"Inc":""},"_vena_MultiSiteS1_MultiSite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721231448703762433","DimensionId":5,"MemberId":721231448703762433,"Inc":""},"_vena_MultiSiteS1_MultiSite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721231448703762435","DimensionId":5,"MemberId":721231448703762435,"Inc":""},"_vena_MultiSiteS1_MultiSite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721231448707956737","DimensionId":5,"MemberId":721231448707956737,"Inc":""},"_vena_MultiSiteS1_MultiSite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721231448712151041","DimensionId":5,"MemberId":721231448712151041,"Inc":""},"_vena_MultiSiteS1_MultiSite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721231448712151043","DimensionId":5,"MemberId":721231448712151043,"Inc":""},"_vena_MultiSiteS1_MultiSite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721231448716345345","DimensionId":5,"MemberId":721231448716345345,"Inc":""},"_vena_MultiSiteS1_MultiSite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721231448720539648","DimensionId":5,"MemberId":721231448720539648,"Inc":""},"_vena_MultiSiteS1_MultiSite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721231448720539650","DimensionId":5,"MemberId":721231448720539650,"Inc":""},"_vena_MultiSiteS1_MultiSite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721231448724733953","DimensionId":5,"MemberId":721231448724733953,"Inc":""},"_vena_MultiSiteS1_MultiSite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721231448724733955","DimensionId":5,"MemberId":721231448724733955,"Inc":""},"_vena_MultiSiteS1_MultiSite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721231448728928257","DimensionId":5,"MemberId":721231448728928257,"Inc":""},"_vena_MultiSiteS1_MultiSite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721231448728928259","DimensionId":5,"MemberId":721231448728928259,"Inc":""},"_vena_MultiSiteS1_MultiSite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721231448728928261","DimensionId":5,"MemberId":721231448728928261,"Inc":""},"_vena_MultiSiteS1_MultiSite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721231448737316864","DimensionId":5,"MemberId":721231448737316864,"Inc":""},"_vena_MultiSiteS1_MultiSite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721231448737316866","DimensionId":5,"MemberId":721231448737316866,"Inc":""},"_vena_MultiSiteS1_MultiSite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721231448741511169","DimensionId":5,"MemberId":721231448741511169,"Inc":""},"_vena_MultiSiteS1_MultiSite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721231448741511171","DimensionId":5,"MemberId":721231448741511171,"Inc":""},"_vena_MultiSiteS1_MultiSite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721231448741511173","DimensionId":5,"MemberId":721231448741511173,"Inc":""},"_vena_MultiSiteS1_MultiSite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721231448745705473","DimensionId":5,"MemberId":721231448745705473,"Inc":""},"_vena_MultiSiteS1_MultiSite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721231448745705475","DimensionId":5,"MemberId":721231448745705475,"Inc":""},"_vena_MultiSiteS1_MultiSite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721231448749899776","DimensionId":5,"MemberId":721231448749899776,"Inc":""},"_vena_MultiSiteS1_MultiSite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721231448749899778","DimensionId":5,"MemberId":721231448749899778,"Inc":""},"_vena_MultiSiteS1_MultiSite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721231448754094080","DimensionId":5,"MemberId":721231448754094080,"Inc":""},"_vena_MultiSiteS1_MultiSite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721231448758288385","DimensionId":5,"MemberId":721231448758288385,"Inc":""},"_vena_MultiSiteS1_MultiSite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721231448758288387","DimensionId":5,"MemberId":721231448758288387,"Inc":""},"_vena_MultiSiteS1_MultiSite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749087830139076610","DimensionId":5,"MemberId":749087830139076610,"Inc":""},"_vena_MultiSiteS1_MultiSite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749087864905531392","DimensionId":5,"MemberId":749087864905531392,"Inc":""},"_vena_MultiSiteS1_MultiSite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749087910850461696","DimensionId":5,"MemberId":749087910850461696,"Inc":""},"_vena_MultiSiteS1_MultiSite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749088060013281299","DimensionId":5,"MemberId":749088060013281299,"Inc":""},"_vena_MultiSiteS1_MultiSite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749088115352797184","DimensionId":5,"MemberId":749088115352797184,"Inc":""},"_vena_MultiSiteS1_MultiSite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749088180418248704","DimensionId":5,"MemberId":749088180418248704,"Inc":""},"_vena_MultiSiteS1_MultiSite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749088587086036992","DimensionId":5,"MemberId":749088587086036992,"Inc":""},"_vena_MultiSiteS1_MultiSite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749112547660267520","DimensionId":5,"MemberId":749112547660267520,"Inc":""},"_vena_MultiSiteS1_MultiSite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749112608271368192","DimensionId":5,"MemberId":749112608271368192,"Inc":""},"_vena_MultiSiteS1_MultiSite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764289229879115776","DimensionId":5,"MemberId":764289229879115776,"Inc":""},"_vena_MultiSiteS1_MultiSite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765814190010531840","DimensionId":5,"MemberId":765814190010531840,"Inc":""},"_vena_MultiSiteS1_MultiSite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765814447679340544","DimensionId":5,"MemberId":765814447679340544,"Inc":""},"_vena_MultiSiteS1_MultiSite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766526426957873152","DimensionId":5,"MemberId":766526426957873152,"Inc":""},"_vena_MultiSiteS1_MultiSite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820137883691253760","DimensionId":5,"MemberId":820137883691253760,"Inc":""},"_vena_MultiSiteS1_MultiSite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826639481931038720","DimensionId":5,"MemberId":826639481931038720,"Inc":""},"_vena_MultiSiteS1_MultiSite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829902262057828352","DimensionId":5,"MemberId":829902262057828352,"Inc":""},"_vena_MultiSiteS1_MultiSite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845143360720863232","DimensionId":5,"MemberId":845143360720863232,"Inc":""},"_vena_MultiSiteS1_MultiSite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851989668665229312","DimensionId":5,"MemberId":851989668665229312,"Inc":""},"_vena_MultiSiteS1_MultiSite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888954560046039041","DimensionId":5,"MemberId":888954560046039041,"Inc":""},"_vena_MultiSiteS1_MultiSite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896565875103760385","DimensionId":5,"MemberId":896565875103760385,"Inc":""},"_vena_MultiSiteS1_MultiSite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946970774233284608","DimensionId":5,"MemberId":946970774233284608,"Inc":""},"_vena_MultiSiteS1_MultiSite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951930561890746371","DimensionId":5,"MemberId":951930561890746371,"Inc":""},"_vena_MultiSiteS1_MultiSite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951930655779848193","DimensionId":5,"MemberId":951930655779848193,"Inc":""},"_vena_MultiSiteS1_MultiSite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951930778467565568","DimensionId":5,"MemberId":951930778467565568,"Inc":""},"_vena_MultiSiteS1_MultiSite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990418799344877568","DimensionId":5,"MemberId":990418799344877568,"Inc":""},"_vena_MultiSiteS1_MultiSite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"},"_vena_MultiSiteS1_MultiSite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1"},"_vena_MultiSiteS1_MultiSite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2"},"_vena_MultiSiteS1_MultiSite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3"},"_vena_MultiSiteS1_MultiSite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4"},"_vena_MultiSiteS1_MultiSite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5"},"_vena_MultiSiteS1_MultiSite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1"},"_vena_MultiSiteS1_MultiSite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4"},"_vena_MultiSiteS1_MultiSite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5"},"_vena_MultiSiteS1_MultiSite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6"},"_vena_MultiSiteS1_MultiSite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7"},"_vena_MultiSiteS1_MultiSite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8"},"_vena_MultiSiteS1_MultiSite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"},"_vena_MultiSiteS1_MultiSite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3"},"_vena_MultiSiteS1_MultiSite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4"},"_vena_MultiSiteS1_MultiSite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5"},"_vena_MultiSiteS1_MultiSite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6"},"_vena_MultiSiteS1_MultiSite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7"},"_vena_MultiSiteS1_MultiSite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"},"_vena_MultiSiteS1_MultiSiteB3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3"},"_vena_MultiSiteS1_MultiSiteB3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4"},"_vena_MultiSiteS1_MultiSiteB3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5"},"_vena_MultiSiteS1_MultiSiteB3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6"},"_vena_MultiSiteS1_MultiSiteB3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7"},"_vena_MultiSiteS1_MultiSiteB3_R_5_720177941112553486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1,"DimensionIdStr":"5","MemberIdStr":"720177941112553486","DimensionId":5,"MemberId":720177941112553486,"Inc":""},"_vena_MultiSiteS1_MultiSiteB3_R_5_720177941112553490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1,"DimensionIdStr":"5","MemberIdStr":"720177941112553490","DimensionId":5,"MemberId":720177941112553490,"Inc":""},"_vena_MultiSiteS1_MultiSiteB4_C_8_720177941309685766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"},"_vena_MultiSiteS1_MultiSiteB4_C_8_720177941309685766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10"},"_vena_MultiSiteS1_MultiSiteB4_C_8_720177941309685766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11"},"_vena_MultiSiteS1_MultiSiteB4_C_8_720177941309685766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12"},"_vena_MultiSiteS1_MultiSiteB4_C_8_720177941309685766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13"},"_vena_MultiSiteS1_MultiSiteB4_C_8_720177941309685766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2"},"_vena_MultiSiteS1_MultiSiteB4_C_8_720177941309685766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4"},"_vena_MultiSiteS1_MultiSiteB4_C_8_720177941309685766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6"},"_vena_MultiSiteS1_MultiSiteB4_C_8_720177941309685766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8"},"_vena_MultiSiteS1_MultiSiteB4_C_8_720177941309685766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9"},"_vena_MultiSiteS1_MultiSite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"},"_vena_MultiSiteS1_MultiSite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10"},"_vena_MultiSiteS1_MultiSite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11"},"_vena_MultiSiteS1_MultiSiteB4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12"},"_vena_MultiSiteS1_MultiSiteB4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13"},"_vena_MultiSiteS1_MultiSite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2"},"_vena_MultiSiteS1_MultiSite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4"},"_vena_MultiSiteS1_MultiSite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6"},"_vena_MultiSiteS1_MultiSite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8"},"_vena_MultiSiteS1_MultiSite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9"},"_vena_MultiSiteS1_MultiSite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10"},"_vena_MultiSiteS1_MultiSiteB4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12"},"_vena_MultiSiteS1_MultiSiteB4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14"},"_vena_MultiSiteS1_MultiSiteB4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16"},"_vena_MultiSiteS1_MultiSiteB4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17"},"_vena_MultiSiteS1_MultiSiteB4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18"},"_vena_MultiSiteS1_MultiSiteB4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19"},"_vena_MultiSiteS1_MultiSiteB4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20"},"_vena_MultiSiteS1_MultiSiteB4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21"},"_vena_MultiSiteS1_MultiSite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8"},"_vena_MultiSiteS1_MultiSite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"},"_vena_MultiSiteS1_MultiSiteB4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10"},"_vena_MultiSiteS1_MultiSiteB4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11"},"_vena_MultiSiteS1_MultiSiteB4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12"},"_vena_MultiSiteS1_MultiSiteB4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13"},"_vena_MultiSiteS1_MultiSite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2"},"_vena_MultiSiteS1_MultiSite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4"},"_vena_MultiSiteS1_MultiSiteB4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6"},"_vena_MultiSiteS1_MultiSiteB4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8"},"_vena_MultiSiteS1_MultiSiteB4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9"},"_vena_MultiSiteS1_MultiSiteB4_R_5_720177941099970694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1,"DimensionIdStr":"5","MemberIdStr":"720177941099970694","DimensionId":5,"MemberId":720177941099970694,"Inc":""},"_vena_MultiSite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3","MemberIdStr":"720177941083193402","DimensionId":3,"MemberId":720177941083193402,"Inc":""},"_vena_MultiSite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6","MemberIdStr":"720177941255159927","DimensionId":6,"MemberId":720177941255159927,"Inc":""},"_vena_MultiSite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7","MemberIdStr":"720177941267742850","DimensionId":7,"MemberId":720177941267742850,"Inc":""},"_vena_MYPS1_MYP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"},"_vena_MYPS1_MYP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1"},"_vena_MYPS1_MYPB1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2"},"_vena_MYPS1_MYPB1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3"},"_vena_MYPS1_MYP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4"},"_vena_MYPS1_MYP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5"},"_vena_MYPS1_MYPB1_C_8_720177941309685820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720177941309685820","DimensionId":8,"MemberId":720177941309685820,"Inc":""},"_vena_MYPS1_MYP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"},"_vena_MYPS1_MYPB1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1"},"_vena_MYPS1_MYPB1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2"},"_vena_MYPS1_MYPB1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3"},"_vena_MYPS1_MYPB1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4"},"_vena_MYPS1_MYPB1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5"},"_vena_MYPS1_MYPB1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6"},"_vena_MYPS1_MYP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"},"_vena_MYPS1_MYP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1"},"_vena_MYPS1_MYP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2"},"_vena_MYPS1_MYP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3"},"_vena_MYPS1_MYP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4"},"_vena_MYPS1_MYP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5"},"_vena_MYPS1_MYP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6"},"_vena_MYPS1_MYP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"},"_vena_MYPS1_MYP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1"},"_vena_MYPS1_MYPB1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2"},"_vena_MYPS1_MYPB1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3"},"_vena_MYPS1_MYP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4"},"_vena_MYPS1_MYP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5"},"_vena_MYPS1_MYP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6"},"_vena_MYPS1_MYPB1_R_5_720177941099970669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720177941099970669","DimensionId":5,"MemberId":720177941099970669,"Inc":""},"_vena_MYPS1_MYPB1_R_5_720177941104164898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720177941104164898","DimensionId":5,"MemberId":720177941104164898,"Inc":""},"_vena_MYPS1_MYPB1_R_5_720177941104164901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720177941104164901","DimensionId":5,"MemberId":720177941104164901,"Inc":""},"_vena_MYPS1_MYPB1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720177941104164983","DimensionId":5,"MemberId":720177941104164983,"Inc":""},"_vena_MYPS1_MYPB1_R_5_720177941104164991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720177941104164991","DimensionId":5,"MemberId":720177941104164991,"Inc":""},"_vena_MYPS1_MYPB1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720177941104164996","DimensionId":5,"MemberId":720177941104164996,"Inc":""},"_vena_MYPS1_MYPB1_R_5_720177941112553481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720177941112553481","DimensionId":5,"MemberId":720177941112553481,"Inc":""},"_vena_MYPS1_MYPB1_R_5_720177941112553512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720177941112553512","DimensionId":5,"MemberId":720177941112553512,"Inc":""},"_vena_MYPS1_MYPB1_R_5_720177941116747842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720177941116747842","DimensionId":5,"MemberId":720177941116747842,"Inc":""},"_vena_MYPS1_MYPB1_R_5_720177941116747917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720177941116747917","DimensionId":5,"MemberId":720177941116747917,"Inc":""},"_vena_MYPS1_MYPB1_R_5_720177941116747920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720177941116747920","DimensionId":5,"MemberId":720177941116747920,"Inc":""},"_vena_MYPS1_MYPB1_R_5_720177941120942166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720177941120942166","DimensionId":5,"MemberId":720177941120942166,"Inc":""},"_vena_MYPS1_MYPB1_R_5_720177941125136495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720177941125136495","DimensionId":5,"MemberId":720177941125136495,"Inc":""},"_vena_MYPS1_MYPB1_R_5_720177941129330772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720177941129330772","DimensionId":5,"MemberId":720177941129330772,"Inc":""},"_vena_MYPS1_MYPB1_R_5_720177941129330775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720177941129330775","DimensionId":5,"MemberId":720177941129330775,"Inc":""},"_vena_MYPS1_MYPB1_R_5_720177941133525048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720177941133525048","DimensionId":5,"MemberId":720177941133525048,"Inc":""},"_vena_MYPS1_MYPB1_R_5_720177941133525051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720177941133525051","DimensionId":5,"MemberId":720177941133525051,"Inc":""},"_vena_MYPS1_MYPB1_R_5_720177941137719437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720177941137719437","DimensionId":5,"MemberId":720177941137719437,"Inc":""},"_vena_MYPS1_MYPB1_R_5_720177941141913614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720177941141913614","DimensionId":5,"MemberId":720177941141913614,"Inc":""},"_vena_MYPS1_MYPB1_R_5_720177941141913621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720177941141913621","DimensionId":5,"MemberId":720177941141913621,"Inc":""},"_vena_MYPS1_MYPB1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"},"_vena_MYPS1_MYPB1_R_FV_42f34b52efc14701904e2bd69b949ebb_114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114"},"_vena_MYPS1_MYPB1_R_FV_42f34b52efc14701904e2bd69b949ebb_115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115"},"_vena_MYPS1_MYPB1_R_FV_42f34b52efc14701904e2bd69b949ebb_116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116"},"_vena_MYPS1_MYPB1_R_FV_42f34b52efc14701904e2bd69b949ebb_117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117"},"_vena_MYPS1_MYPB1_R_FV_42f34b52efc14701904e2bd69b949ebb_118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118"},"_vena_MYPS1_MYPB1_R_FV_42f34b52efc14701904e2bd69b949ebb_119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119"},"_vena_MYPS1_MYPB1_R_FV_42f34b52efc14701904e2bd69b949ebb_121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121"},"_vena_MYPS1_MYPB1_R_FV_42f34b52efc14701904e2bd69b949ebb_123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123"},"_vena_MYPS1_MYPB1_R_FV_42f34b52efc14701904e2bd69b949ebb_124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124"},"_vena_MYPS1_MYPB1_R_FV_42f34b52efc14701904e2bd69b949ebb_125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125"},"_vena_MYPS1_MYPB1_R_FV_42f34b52efc14701904e2bd69b949ebb_126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126"},"_vena_MYPS1_MYPB1_R_FV_42f34b52efc14701904e2bd69b949ebb_127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127"},"_vena_MYPS1_MYPB1_R_FV_42f34b52efc14701904e2bd69b949ebb_128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128"},"_vena_MYPS1_MYPB1_R_FV_42f34b52efc14701904e2bd69b949ebb_129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129"},"_vena_MYPS1_MYPB1_R_FV_42f34b52efc14701904e2bd69b949ebb_130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130"},"_vena_MYPS1_MYPB1_R_FV_42f34b52efc14701904e2bd69b949ebb_131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131"},"_vena_MYPS1_MYPB1_R_FV_42f34b52efc14701904e2bd69b949ebb_132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132"},"_vena_MYPS1_MYPB1_R_FV_42f34b52efc14701904e2bd69b949ebb_133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133"},"_vena_MYPS1_MYPB1_R_FV_42f34b52efc14701904e2bd69b949ebb_134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134"},"_vena_MYPS1_MYPB1_R_FV_42f34b52efc14701904e2bd69b949ebb_135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135"},"_vena_MYPS1_MYPB1_R_FV_42f34b52efc14701904e2bd69b949ebb_136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136"},"_vena_MYPS1_MYPB1_R_FV_42f34b52efc14701904e2bd69b949ebb_137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137"},"_vena_MYPS1_MYPB1_R_FV_42f34b52efc14701904e2bd69b949ebb_138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138"},"_vena_MYPS1_MYPB1_R_FV_42f34b52efc14701904e2bd69b949ebb_139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139"},"_vena_MYPS1_MYPB1_R_FV_42f34b52efc14701904e2bd69b949ebb_140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140"},"_vena_MYPS1_MYPB1_R_FV_42f34b52efc14701904e2bd69b949ebb_141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141"},"_vena_MYPS1_MYPB1_R_FV_42f34b52efc14701904e2bd69b949ebb_142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142"},"_vena_MYPS1_MYPB1_R_FV_42f34b52efc14701904e2bd69b949ebb_143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143"},"_vena_MYPS1_MYPB1_R_FV_42f34b52efc14701904e2bd69b949ebb_144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144"},"_vena_MYPS1_MYPB1_R_FV_42f34b52efc14701904e2bd69b949ebb_145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145"},"_vena_MYPS1_MYPB1_R_FV_42f34b52efc14701904e2bd69b949ebb_146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146"},"_vena_MYPS1_MYPB1_R_FV_42f34b52efc14701904e2bd69b949ebb_147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147"},"_vena_MYPS1_MYPB1_R_FV_42f34b52efc14701904e2bd69b949ebb_148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148"},"_vena_MYPS1_MYPB1_R_FV_42f34b52efc14701904e2bd69b949ebb_149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149"},"_vena_MYPS1_MYPB1_R_FV_42f34b52efc14701904e2bd69b949ebb_150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150"},"_vena_MYPS1_MYPB1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151"},"_vena_MYPS1_MYP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152"},"_vena_MYPS1_MYP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153"},"_vena_MYPS1_MYP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154"},"_vena_MYPS1_MYP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155"},"_vena_MYPS1_MYP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156"},"_vena_MYPS1_MYPB1_R_FV_42f34b52efc14701904e2bd69b949ebb_157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157"},"_vena_MYPS1_MYP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158"},"_vena_MYPS1_MYPB1_R_FV_42f34b52efc14701904e2bd69b949ebb_159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159"},"_vena_MYPS1_MYP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160"},"_vena_MYPS1_MYP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161"},"_vena_MYPS1_MYP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162"},"_vena_MYPS1_MYP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163"},"_vena_MYPS1_MYP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164"},"_vena_MYPS1_MYP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165"},"_vena_MYPS1_MYP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166"},"_vena_MYPS1_MYP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167"},"_vena_MYPS1_MYP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168"},"_vena_MYPS1_MYP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169"},"_vena_MYPS1_MYP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170"},"_vena_MYPS1_MYP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171"},"_vena_MYPS1_MYP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172"},"_vena_MYPS1_MYP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173"},"_vena_MYPS1_MYP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174"},"_vena_MYPS1_MYP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175"},"_vena_MYPS1_MYP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176"},"_vena_MYPS1_MYP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177"},"_vena_MYPS1_MYP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178"},"_vena_MYPS1_MYP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179"},"_vena_MYPS1_MYP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180"},"_vena_MYPS1_MYP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181"},"_vena_MYPS1_MYP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182"},"_vena_MYPS1_MYP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183"},"_vena_MYPS1_MYP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184"},"_vena_MYPS1_MYP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185"},"_vena_MYPS1_MYP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186"},"_vena_MYPS1_MYP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187"},"_vena_MYPS1_MYP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188"},"_vena_MYPS1_MYP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189"},"_vena_MYPS1_MYP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190"},"_vena_MYPS1_MYP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191"},"_vena_MYPS1_MYP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192"},"_vena_MYPS1_MYP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193"},"_vena_MYPS1_MYP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194"},"_vena_MYPS1_MYP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195"},"_vena_MYPS1_MYP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196"},"_vena_MYPS1_MYP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197"},"_vena_MYPS1_MYP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198"},"_vena_MYPS1_MYP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199"},"_vena_MYPS1_MYP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"},"_vena_MYPS1_MYP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200"},"_vena_MYPS1_MYP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201"},"_vena_MYPS1_MYP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202"},"_vena_MYPS1_MYPB1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203"},"_vena_MYPS1_MYPB1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204"},"_vena_MYPS1_MYPB1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205"},"_vena_MYPS1_MYPB1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206"},"_vena_MYPS1_MYPB1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207"},"_vena_MYPS1_MYPB1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208"},"_vena_MYPS1_MYPB1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209"},"_vena_MYPS1_MYPB1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210"},"_vena_MYPS1_MYPB1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211"},"_vena_MYPS1_MYPB1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212"},"_vena_MYPS1_MYPB1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213"},"_vena_MYPS1_MYPB1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214"},"_vena_MYPS1_MYPB1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215"},"_vena_MYPS1_MYPB1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216"},"_vena_MYPS1_MYPB1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217"},"_vena_MYPS1_MYPB1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218"},"_vena_MYPS1_MYPB1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219"},"_vena_MYPS1_MYPB1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220"},"_vena_MYPS1_MYPB1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221"},"_vena_MYPS1_MYPB1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222"},"_vena_MYPS1_MYPB1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223"},"_vena_MYPS1_MYPB1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224"},"_vena_MYPS1_MYPB1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225"},"_vena_MYPS1_MYPB1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226"},"_vena_MYPS1_MYPB1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227"},"_vena_MYPS1_MYPB1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229"},"_vena_MYPS1_MYPB1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230"},"_vena_MYPS1_MYPB1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231"},"_vena_MYPS1_MYPB1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233"},"_vena_MYPS1_MYPB1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235"},"_vena_MYPS1_MYPB1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236"},"_vena_MYPS1_MYPB1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237"},"_vena_MYPS1_MYPB1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238"},"_vena_MYPS1_MYP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239"},"_vena_MYPS1_MYP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240"},"_vena_MYPS1_MYP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241"},"_vena_MYPS1_MYP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242"},"_vena_MYPS1_MYP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243"},"_vena_MYPS1_MYP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244"},"_vena_MYPS1_MYP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245"},"_vena_MYPS1_MYP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246"},"_vena_MYPS1_MYP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247"},"_vena_MYPS1_MYP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248"},"_vena_MYPS1_MYP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249"},"_vena_MYPS1_MYP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250"},"_vena_MYPS1_MYP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251"},"_vena_MYPS1_MYP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252"},"_vena_MYPS1_MYP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253"},"_vena_MYPS1_MYP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254"},"_vena_MYPS1_MYP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255"},"_vena_MYPS1_MYP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256"},"_vena_MYPS1_MYP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257"},"_vena_MYPS1_MYP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258"},"_vena_MYPS1_MYP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259"},"_vena_MYPS1_MYP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260"},"_vena_MYPS1_MYP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261"},"_vena_MYPS1_MYP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262"},"_vena_MYPS1_MYP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263"},"_vena_MYPS1_MYP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264"},"_vena_MYPS1_MYPB1_R_FV_42f34b52efc14701904e2bd69b949ebb_265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265"},"_vena_MYPS1_MYP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266"},"_vena_MYPS1_MYP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267"},"_vena_MYPS1_MYP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268"},"_vena_MYPS1_MYPB1_R_FV_42f34b52efc14701904e2bd69b949ebb_269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269"},"_vena_MYPS1_MYP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270"},"_vena_MYPS1_MYPB1_R_FV_42f34b52efc14701904e2bd69b949ebb_271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271"},"_vena_MYPS1_MYP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272"},"_vena_MYPS1_MYP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273"},"_vena_MYPS1_MYP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274"},"_vena_MYPS1_MYP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275"},"_vena_MYPS1_MYP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276"},"_vena_MYPS1_MYP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277"},"_vena_MYPS1_MYP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278"},"_vena_MYPS1_MYP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279"},"_vena_MYPS1_MYP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280"},"_vena_MYPS1_MYP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281"},"_vena_MYPS1_MYP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282"},"_vena_MYPS1_MYP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283"},"_vena_MYPS1_MYP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284"},"_vena_MYPS1_MYP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285"},"_vena_MYPS1_MYP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286"},"_vena_MYPS1_MYP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287"},"_vena_MYPS1_MYP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288"},"_vena_MYPS1_MYPB1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289"},"_vena_MYPS1_MYPB1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290"},"_vena_MYPS1_MYP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291"},"_vena_MYPS1_MYP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292"},"_vena_MYPS1_MYP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293"},"_vena_MYPS1_MYP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294"},"_vena_MYPS1_MYP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295"},"_vena_MYPS1_MYP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296"},"_vena_MYPS1_MYP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297"},"_vena_MYPS1_MYP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298"},"_vena_MYPS1_MYP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299"},"_vena_MYPS1_MYP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"},"_vena_MYPS1_MYP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300"},"_vena_MYPS1_MYP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301"},"_vena_MYPS1_MYP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302"},"_vena_MYPS1_MYP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303"},"_vena_MYPS1_MYP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304"},"_vena_MYPS1_MYP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305"},"_vena_MYPS1_MYP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307"},"_vena_MYPS1_MYP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308"},"_vena_MYPS1_MYP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309"},"_vena_MYPS1_MYP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312"},"_vena_MYPS1_MYP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313"},"_vena_MYPS1_MYP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314"},"_vena_MYPS1_MYP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315"},"_vena_MYPS1_MYP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316"},"_vena_MYPS1_MYP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317"},"_vena_MYPS1_MYP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318"},"_vena_MYPS1_MYP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319"},"_vena_MYPS1_MYP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320"},"_vena_MYPS1_MYP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321"},"_vena_MYPS1_MYP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322"},"_vena_MYPS1_MYP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323"},"_vena_MYPS1_MYP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324"},"_vena_MYPS1_MYP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325"},"_vena_MYPS1_MYP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326"},"_vena_MYPS1_MYP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327"},"_vena_MYPS1_MYP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328"},"_vena_MYPS1_MYP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329"},"_vena_MYPS1_MYP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330"},"_vena_MYPS1_MYP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331"},"_vena_MYPS1_MYP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332"},"_vena_MYPS1_MYP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333"},"_vena_MYPS1_MYP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334"},"_vena_MYPS1_MYP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335"},"_vena_MYPS1_MYP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336"},"_vena_MYPS1_MYP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337"},"_vena_MYPS1_MYP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338"},"_vena_MYPS1_MYP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339"},"_vena_MYPS1_MYP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340"},"_vena_MYPS1_MYP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341"},"_vena_MYPS1_MYP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342"},"_vena_MYPS1_MYPB1_R_FV_42f34b52efc14701904e2bd69b949ebb_343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343"},"_vena_MYPS1_MYP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344"},"_vena_MYPS1_MYP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345"},"_vena_MYPS1_MYP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346"},"_vena_MYPS1_MYPB1_R_FV_42f34b52efc14701904e2bd69b949ebb_347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347"},"_vena_MYPS1_MYPB1_R_FV_42f34b52efc14701904e2bd69b949ebb_348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348"},"_vena_MYPS1_MYP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349"},"_vena_MYPS1_MYP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350"},"_vena_MYPS1_MYP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351"},"_vena_MYPS1_MYP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352"},"_vena_MYPS1_MYP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353"},"_vena_MYPS1_MYP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354"},"_vena_MYPS1_MYP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355"},"_vena_MYPS1_MYP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356"},"_vena_MYPS1_MYP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357"},"_vena_MYPS1_MYP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358"},"_vena_MYPS1_MYP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359"},"_vena_MYPS1_MYP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360"},"_vena_MYPS1_MYP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361"},"_vena_MYPS1_MYP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362"},"_vena_MYPS1_MYP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363"},"_vena_MYPS1_MYP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364"},"_vena_MYPS1_MYP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365"},"_vena_MYPS1_MYP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366"},"_vena_MYPS1_MYP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367"},"_vena_MYPS1_MYP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368"},"_vena_MYPS1_MYP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369"},"_vena_MYPS1_MYP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370"},"_vena_MYPS1_MYP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371"},"_vena_MYPS1_MYP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372"},"_vena_MYPS1_MYP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373"},"_vena_MYPS1_MYP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374"},"_vena_MYPS1_MYP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375"},"_vena_MYPS1_MYP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376"},"_vena_MYPS1_MYP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377"},"_vena_MYPS1_MYP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378"},"_vena_MYPS1_MYP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379"},"_vena_MYPS1_MYP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380"},"_vena_MYPS1_MYP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381"},"_vena_MYPS1_MYP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382"},"_vena_MYPS1_MYP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383"},"_vena_MYPS1_MYP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384"},"_vena_MYPS1_MYP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385"},"_vena_MYPS1_MYPB1_R_FV_42f34b52efc14701904e2bd69b949ebb_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4"},"_vena_MYPS1_MYP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4","MemberIdStr":"720177941095776277","DimensionId":4,"MemberId":720177941095776277,"Inc":""},"_vena_MYPS1_MYPB2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4","MemberIdStr":"720177941095776277","DimensionId":4,"MemberId":720177941095776277,"Inc":"1"},"_vena_MYPS1_MYPB2_C_8_720177941305491737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8","MemberIdStr":"720177941305491737","DimensionId":8,"MemberId":720177941305491737,"Inc":""},"_vena_MYPS1_MYP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8","MemberIdStr":"720177941309685782","DimensionId":8,"MemberId":720177941309685782,"Inc":""},"_vena_MYPS1_MYP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56493ffece784c5db4cd0fd3b40a250d","DimensionId":-1,"MemberId":-1,"Inc":"4"},"_vena_MYPS1_MYP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56493ffece784c5db4cd0fd3b40a250d","DimensionId":-1,"MemberId":-1,"Inc":"5"},"_vena_MYPS1_MYPB2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e3545e3dcc52420a84dcdae3a23a4597","DimensionId":-1,"MemberId":-1,"Inc":"1"},"_vena_MYPS1_MYPB2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e3545e3dcc52420a84dcdae3a23a4597","DimensionId":-1,"MemberId":-1,"Inc":"2"},"_vena_MYPS1_MYP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1034677560876597249","DimensionId":5,"MemberId":1034677560876597249,"Inc":""},"_vena_MYPS1_MYP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1039687585003864064","DimensionId":5,"MemberId":1039687585003864064,"Inc":""},"_vena_MYPS1_MYP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1052836905319923712","DimensionId":5,"MemberId":1052836905319923712,"Inc":""},"_vena_MYPS1_MYP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1052837083040710656","DimensionId":5,"MemberId":1052837083040710656,"Inc":""},"_vena_MYPS1_MYP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1057844211415121920","DimensionId":5,"MemberId":1057844211415121920,"Inc":""},"_vena_MYPS1_MYP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1059971777734246400","DimensionId":5,"MemberId":1059971777734246400,"Inc":""},"_vena_MYPS1_MYP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1062510140765372417","DimensionId":5,"MemberId":1062510140765372417,"Inc":""},"_vena_MYPS1_MYP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1062510234340425728","DimensionId":5,"MemberId":1062510234340425728,"Inc":""},"_vena_MYPS1_MYP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1062510313575022592","DimensionId":5,"MemberId":1062510313575022592,"Inc":""},"_vena_MYPS1_MYP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1062510391693934592","DimensionId":5,"MemberId":1062510391693934592,"Inc":""},"_vena_MYPS1_MYP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1062510470005915648","DimensionId":5,"MemberId":1062510470005915648,"Inc":""},"_vena_MYPS1_MYP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1111169575922696192","DimensionId":5,"MemberId":1111169575922696192,"Inc":""},"_vena_MYPS1_MYP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1111895634847334400","DimensionId":5,"MemberId":1111895634847334400,"Inc":""},"_vena_MYPS1_MYP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1186844021529378816","DimensionId":5,"MemberId":1186844021529378816,"Inc":""},"_vena_MYPS1_MYP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1186844078249082880","DimensionId":5,"MemberId":1186844078249082880,"Inc":""},"_vena_MYPS1_MYP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1186844170426253312","DimensionId":5,"MemberId":1186844170426253312,"Inc":""},"_vena_MYPS1_MYP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1195651011794960385","DimensionId":5,"MemberId":1195651011794960385,"Inc":""},"_vena_MYPS1_MYP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1195651011899817984","DimensionId":5,"MemberId":1195651011899817984,"Inc":""},"_vena_MYPS1_MYP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1195651012000481280","DimensionId":5,"MemberId":1195651012000481280,"Inc":""},"_vena_MYPS1_MYP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1198121552090235121","DimensionId":5,"MemberId":1198121552090235121,"Inc":""},"_vena_MYPS1_MYP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1235108513529987072","DimensionId":5,"MemberId":1235108513529987072,"Inc":""},"_vena_MYPS1_MYP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1292398821817450533","DimensionId":5,"MemberId":1292398821817450533,"Inc":""},"_vena_MYPS1_MYP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1325342901282668544","DimensionId":5,"MemberId":1325342901282668544,"Inc":""},"_vena_MYPS1_MYP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1334021634256404480","DimensionId":5,"MemberId":1334021634256404480,"Inc":""},"_vena_MYPS1_MYP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1334021877941141504","DimensionId":5,"MemberId":1334021877941141504,"Inc":""},"_vena_MYPS1_MYP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1339468941000572928","DimensionId":5,"MemberId":1339468941000572928,"Inc":""},"_vena_MYPS1_MYP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1405488505175408641","DimensionId":5,"MemberId":1405488505175408641,"Inc":""},"_vena_MYPS1_MYP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1410472397360332800","DimensionId":5,"MemberId":1410472397360332800,"Inc":""},"_vena_MYPS1_MYP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1456087800220745728","DimensionId":5,"MemberId":1456087800220745728,"Inc":""},"_vena_MYPS1_MYP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721231448376606720","DimensionId":5,"MemberId":721231448376606720,"Inc":""},"_vena_MYPS1_MYP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721231448380801024","DimensionId":5,"MemberId":721231448380801024,"Inc":""},"_vena_MYPS1_MYP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721231448384995329","DimensionId":5,"MemberId":721231448384995329,"Inc":""},"_vena_MYPS1_MYP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721231448384995331","DimensionId":5,"MemberId":721231448384995331,"Inc":""},"_vena_MYPS1_MYP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721231448384995333","DimensionId":5,"MemberId":721231448384995333,"Inc":""},"_vena_MYPS1_MYP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721231448389189633","DimensionId":5,"MemberId":721231448389189633,"Inc":""},"_vena_MYPS1_MYP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721231448389189635","DimensionId":5,"MemberId":721231448389189635,"Inc":""},"_vena_MYPS1_MYP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721231448393383937","DimensionId":5,"MemberId":721231448393383937,"Inc":""},"_vena_MYPS1_MYP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721231448393383939","DimensionId":5,"MemberId":721231448393383939,"Inc":""},"_vena_MYPS1_MYP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721231448393383941","DimensionId":5,"MemberId":721231448393383941,"Inc":""},"_vena_MYPS1_MYP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721231448397578241","DimensionId":5,"MemberId":721231448397578241,"Inc":""},"_vena_MYPS1_MYP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721231448397578243","DimensionId":5,"MemberId":721231448397578243,"Inc":""},"_vena_MYPS1_MYP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721231448401772545","DimensionId":5,"MemberId":721231448401772545,"Inc":""},"_vena_MYPS1_MYP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721231448401772547","DimensionId":5,"MemberId":721231448401772547,"Inc":""},"_vena_MYPS1_MYP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721231448401772549","DimensionId":5,"MemberId":721231448401772549,"Inc":""},"_vena_MYPS1_MYP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721231448405966849","DimensionId":5,"MemberId":721231448405966849,"Inc":""},"_vena_MYPS1_MYP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721231448405966851","DimensionId":5,"MemberId":721231448405966851,"Inc":""},"_vena_MYPS1_MYP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721231448410161153","DimensionId":5,"MemberId":721231448410161153,"Inc":""},"_vena_MYPS1_MYP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721231448410161155","DimensionId":5,"MemberId":721231448410161155,"Inc":""},"_vena_MYPS1_MYP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721231448410161157","DimensionId":5,"MemberId":721231448410161157,"Inc":""},"_vena_MYPS1_MYP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721231448414355457","DimensionId":5,"MemberId":721231448414355457,"Inc":""},"_vena_MYPS1_MYP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721231448414355459","DimensionId":5,"MemberId":721231448414355459,"Inc":""},"_vena_MYPS1_MYP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721231448414355461","DimensionId":5,"MemberId":721231448414355461,"Inc":""},"_vena_MYPS1_MYP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721231448418549761","DimensionId":5,"MemberId":721231448418549761,"Inc":""},"_vena_MYPS1_MYP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721231448418549763","DimensionId":5,"MemberId":721231448418549763,"Inc":""},"_vena_MYPS1_MYP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721231448422744065","DimensionId":5,"MemberId":721231448422744065,"Inc":""},"_vena_MYPS1_MYP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721231448422744067","DimensionId":5,"MemberId":721231448422744067,"Inc":""},"_vena_MYPS1_MYP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721231448422744069","DimensionId":5,"MemberId":721231448422744069,"Inc":""},"_vena_MYPS1_MYP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721231448426938369","DimensionId":5,"MemberId":721231448426938369,"Inc":""},"_vena_MYPS1_MYP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721231448426938371","DimensionId":5,"MemberId":721231448426938371,"Inc":""},"_vena_MYPS1_MYP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721231448431132673","DimensionId":5,"MemberId":721231448431132673,"Inc":""},"_vena_MYPS1_MYP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721231448431132675","DimensionId":5,"MemberId":721231448431132675,"Inc":""},"_vena_MYPS1_MYP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721231448431132677","DimensionId":5,"MemberId":721231448431132677,"Inc":""},"_vena_MYPS1_MYP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721231448435326977","DimensionId":5,"MemberId":721231448435326977,"Inc":""},"_vena_MYPS1_MYP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721231448435326979","DimensionId":5,"MemberId":721231448435326979,"Inc":""},"_vena_MYPS1_MYP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721231448439521281","DimensionId":5,"MemberId":721231448439521281,"Inc":""},"_vena_MYPS1_MYP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721231448439521283","DimensionId":5,"MemberId":721231448439521283,"Inc":""},"_vena_MYPS1_MYP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721231448439521285","DimensionId":5,"MemberId":721231448439521285,"Inc":""},"_vena_MYPS1_MYP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721231448443715585","DimensionId":5,"MemberId":721231448443715585,"Inc":""},"_vena_MYPS1_MYP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721231448443715587","DimensionId":5,"MemberId":721231448443715587,"Inc":""},"_vena_MYPS1_MYP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721231448443715589","DimensionId":5,"MemberId":721231448443715589,"Inc":""},"_vena_MYPS1_MYP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721231448447909889","DimensionId":5,"MemberId":721231448447909889,"Inc":""},"_vena_MYPS1_MYP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721231448447909891","DimensionId":5,"MemberId":721231448447909891,"Inc":""},"_vena_MYPS1_MYP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721231448452104193","DimensionId":5,"MemberId":721231448452104193,"Inc":""},"_vena_MYPS1_MYP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721231448452104195","DimensionId":5,"MemberId":721231448452104195,"Inc":""},"_vena_MYPS1_MYP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721231448452104197","DimensionId":5,"MemberId":721231448452104197,"Inc":""},"_vena_MYPS1_MYP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721231448456298497","DimensionId":5,"MemberId":721231448456298497,"Inc":""},"_vena_MYPS1_MYP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721231448456298499","DimensionId":5,"MemberId":721231448456298499,"Inc":""},"_vena_MYPS1_MYP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721231448460492801","DimensionId":5,"MemberId":721231448460492801,"Inc":""},"_vena_MYPS1_MYP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721231448460492803","DimensionId":5,"MemberId":721231448460492803,"Inc":""},"_vena_MYPS1_MYP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721231448460492805","DimensionId":5,"MemberId":721231448460492805,"Inc":""},"_vena_MYPS1_MYP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721231448464687105","DimensionId":5,"MemberId":721231448464687105,"Inc":""},"_vena_MYPS1_MYP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721231448464687107","DimensionId":5,"MemberId":721231448464687107,"Inc":""},"_vena_MYPS1_MYP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721231448468881409","DimensionId":5,"MemberId":721231448468881409,"Inc":""},"_vena_MYPS1_MYP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721231448468881411","DimensionId":5,"MemberId":721231448468881411,"Inc":""},"_vena_MYPS1_MYP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721231448468881413","DimensionId":5,"MemberId":721231448468881413,"Inc":""},"_vena_MYPS1_MYP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721231448473075713","DimensionId":5,"MemberId":721231448473075713,"Inc":""},"_vena_MYPS1_MYP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721231448477270016","DimensionId":5,"MemberId":721231448477270016,"Inc":""},"_vena_MYPS1_MYP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721231448481464321","DimensionId":5,"MemberId":721231448481464321,"Inc":""},"_vena_MYPS1_MYP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721231448481464323","DimensionId":5,"MemberId":721231448481464323,"Inc":""},"_vena_MYPS1_MYP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721231448481464325","DimensionId":5,"MemberId":721231448481464325,"Inc":""},"_vena_MYPS1_MYP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721231448485658625","DimensionId":5,"MemberId":721231448485658625,"Inc":""},"_vena_MYPS1_MYP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721231448485658627","DimensionId":5,"MemberId":721231448485658627,"Inc":""},"_vena_MYPS1_MYP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721231448489852929","DimensionId":5,"MemberId":721231448489852929,"Inc":""},"_vena_MYPS1_MYP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721231448489852931","DimensionId":5,"MemberId":721231448489852931,"Inc":""},"_vena_MYPS1_MYP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721231448489852933","DimensionId":5,"MemberId":721231448489852933,"Inc":""},"_vena_MYPS1_MYP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721231448494047233","DimensionId":5,"MemberId":721231448494047233,"Inc":""},"_vena_MYPS1_MYP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721231448494047235","DimensionId":5,"MemberId":721231448494047235,"Inc":""},"_vena_MYPS1_MYP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721231448498241536","DimensionId":5,"MemberId":721231448498241536,"Inc":""},"_vena_MYPS1_MYP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721231448502435841","DimensionId":5,"MemberId":721231448502435841,"Inc":""},"_vena_MYPS1_MYP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721231448502435843","DimensionId":5,"MemberId":721231448502435843,"Inc":""},"_vena_MYPS1_MYP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721231448506630145","DimensionId":5,"MemberId":721231448506630145,"Inc":""},"_vena_MYPS1_MYP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721231448506630147","DimensionId":5,"MemberId":721231448506630147,"Inc":""},"_vena_MYPS1_MYP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721231448506630149","DimensionId":5,"MemberId":721231448506630149,"Inc":""},"_vena_MYPS1_MYP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721231448510824449","DimensionId":5,"MemberId":721231448510824449,"Inc":""},"_vena_MYPS1_MYP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721231448510824451","DimensionId":5,"MemberId":721231448510824451,"Inc":""},"_vena_MYPS1_MYP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721231448515018753","DimensionId":5,"MemberId":721231448515018753,"Inc":""},"_vena_MYPS1_MYP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721231448515018755","DimensionId":5,"MemberId":721231448515018755,"Inc":""},"_vena_MYPS1_MYP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721231448515018757","DimensionId":5,"MemberId":721231448515018757,"Inc":""},"_vena_MYPS1_MYP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721231448519213057","DimensionId":5,"MemberId":721231448519213057,"Inc":""},"_vena_MYPS1_MYP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721231448519213059","DimensionId":5,"MemberId":721231448519213059,"Inc":""},"_vena_MYPS1_MYP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721231448523407361","DimensionId":5,"MemberId":721231448523407361,"Inc":""},"_vena_MYPS1_MYP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721231448523407363","DimensionId":5,"MemberId":721231448523407363,"Inc":""},"_vena_MYPS1_MYP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721231448523407365","DimensionId":5,"MemberId":721231448523407365,"Inc":""},"_vena_MYPS1_MYP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721231448527601665","DimensionId":5,"MemberId":721231448527601665,"Inc":""},"_vena_MYPS1_MYP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721231448527601667","DimensionId":5,"MemberId":721231448527601667,"Inc":""},"_vena_MYPS1_MYP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721231448531795969","DimensionId":5,"MemberId":721231448531795969,"Inc":""},"_vena_MYPS1_MYP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721231448535990272","DimensionId":5,"MemberId":721231448535990272,"Inc":""},"_vena_MYPS1_MYP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721231448535990274","DimensionId":5,"MemberId":721231448535990274,"Inc":""},"_vena_MYPS1_MYP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721231448540184577","DimensionId":5,"MemberId":721231448540184577,"Inc":""},"_vena_MYPS1_MYP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721231448540184579","DimensionId":5,"MemberId":721231448540184579,"Inc":""},"_vena_MYPS1_MYP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721231448540184581","DimensionId":5,"MemberId":721231448540184581,"Inc":""},"_vena_MYPS1_MYP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721231448544378881","DimensionId":5,"MemberId":721231448544378881,"Inc":""},"_vena_MYPS1_MYP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721231448544378883","DimensionId":5,"MemberId":721231448544378883,"Inc":""},"_vena_MYPS1_MYP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721231448548573185","DimensionId":5,"MemberId":721231448548573185,"Inc":""},"_vena_MYPS1_MYP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721231448548573187","DimensionId":5,"MemberId":721231448548573187,"Inc":""},"_vena_MYPS1_MYP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721231448548573189","DimensionId":5,"MemberId":721231448548573189,"Inc":""},"_vena_MYPS1_MYP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721231448552767489","DimensionId":5,"MemberId":721231448552767489,"Inc":""},"_vena_MYPS1_MYP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721231448552767491","DimensionId":5,"MemberId":721231448552767491,"Inc":""},"_vena_MYPS1_MYP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721231448556961793","DimensionId":5,"MemberId":721231448556961793,"Inc":""},"_vena_MYPS1_MYP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721231448556961795","DimensionId":5,"MemberId":721231448556961795,"Inc":""},"_vena_MYPS1_MYP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721231448556961797","DimensionId":5,"MemberId":721231448556961797,"Inc":""},"_vena_MYPS1_MYP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721231448561156097","DimensionId":5,"MemberId":721231448561156097,"Inc":""},"_vena_MYPS1_MYP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721231448565350400","DimensionId":5,"MemberId":721231448565350400,"Inc":""},"_vena_MYPS1_MYP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721231448569544705","DimensionId":5,"MemberId":721231448569544705,"Inc":""},"_vena_MYPS1_MYP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721231448569544707","DimensionId":5,"MemberId":721231448569544707,"Inc":""},"_vena_MYPS1_MYP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721231448569544709","DimensionId":5,"MemberId":721231448569544709,"Inc":""},"_vena_MYPS1_MYP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721231448573739009","DimensionId":5,"MemberId":721231448573739009,"Inc":""},"_vena_MYPS1_MYP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721231448573739011","DimensionId":5,"MemberId":721231448573739011,"Inc":""},"_vena_MYPS1_MYP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721231448577933313","DimensionId":5,"MemberId":721231448577933313,"Inc":""},"_vena_MYPS1_MYP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721231448577933315","DimensionId":5,"MemberId":721231448577933315,"Inc":""},"_vena_MYPS1_MYP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721231448577933317","DimensionId":5,"MemberId":721231448577933317,"Inc":""},"_vena_MYPS1_MYP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721231448582127617","DimensionId":5,"MemberId":721231448582127617,"Inc":""},"_vena_MYPS1_MYP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721231448582127619","DimensionId":5,"MemberId":721231448582127619,"Inc":""},"_vena_MYPS1_MYP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721231448586321921","DimensionId":5,"MemberId":721231448586321921,"Inc":""},"_vena_MYPS1_MYP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721231448586321923","DimensionId":5,"MemberId":721231448586321923,"Inc":""},"_vena_MYPS1_MYP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721231448586321925","DimensionId":5,"MemberId":721231448586321925,"Inc":""},"_vena_MYPS1_MYP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721231448590516225","DimensionId":5,"MemberId":721231448590516225,"Inc":""},"_vena_MYPS1_MYP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721231448590516227","DimensionId":5,"MemberId":721231448590516227,"Inc":""},"_vena_MYPS1_MYP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721231448594710529","DimensionId":5,"MemberId":721231448594710529,"Inc":""},"_vena_MYPS1_MYP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721231448594710531","DimensionId":5,"MemberId":721231448594710531,"Inc":""},"_vena_MYPS1_MYP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721231448594710533","DimensionId":5,"MemberId":721231448594710533,"Inc":""},"_vena_MYPS1_MYP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721231448598904833","DimensionId":5,"MemberId":721231448598904833,"Inc":""},"_vena_MYPS1_MYP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721231448598904835","DimensionId":5,"MemberId":721231448598904835,"Inc":""},"_vena_MYPS1_MYP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721231448603099137","DimensionId":5,"MemberId":721231448603099137,"Inc":""},"_vena_MYPS1_MYP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721231448603099139","DimensionId":5,"MemberId":721231448603099139,"Inc":""},"_vena_MYPS1_MYP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721231448603099141","DimensionId":5,"MemberId":721231448603099141,"Inc":""},"_vena_MYPS1_MYP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721231448607293441","DimensionId":5,"MemberId":721231448607293441,"Inc":""},"_vena_MYPS1_MYP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721231448607293443","DimensionId":5,"MemberId":721231448607293443,"Inc":""},"_vena_MYPS1_MYP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721231448607293445","DimensionId":5,"MemberId":721231448607293445,"Inc":""},"_vena_MYPS1_MYP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721231448611487745","DimensionId":5,"MemberId":721231448611487745,"Inc":""},"_vena_MYPS1_MYP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721231448615682048","DimensionId":5,"MemberId":721231448615682048,"Inc":""},"_vena_MYPS1_MYP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721231448619876353","DimensionId":5,"MemberId":721231448619876353,"Inc":""},"_vena_MYPS1_MYP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721231448619876355","DimensionId":5,"MemberId":721231448619876355,"Inc":""},"_vena_MYPS1_MYP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721231448624070657","DimensionId":5,"MemberId":721231448624070657,"Inc":""},"_vena_MYPS1_MYP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721231448624070659","DimensionId":5,"MemberId":721231448624070659,"Inc":""},"_vena_MYPS1_MYP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721231448624070661","DimensionId":5,"MemberId":721231448624070661,"Inc":""},"_vena_MYPS1_MYP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721231448628264961","DimensionId":5,"MemberId":721231448628264961,"Inc":""},"_vena_MYPS1_MYP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721231448628264963","DimensionId":5,"MemberId":721231448628264963,"Inc":""},"_vena_MYPS1_MYP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721231448632459264","DimensionId":5,"MemberId":721231448632459264,"Inc":""},"_vena_MYPS1_MYP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721231448632459266","DimensionId":5,"MemberId":721231448632459266,"Inc":""},"_vena_MYPS1_MYP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721231448636653568","DimensionId":5,"MemberId":721231448636653568,"Inc":""},"_vena_MYPS1_MYP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721231448640847873","DimensionId":5,"MemberId":721231448640847873,"Inc":""},"_vena_MYPS1_MYP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721231448640847875","DimensionId":5,"MemberId":721231448640847875,"Inc":""},"_vena_MYPS1_MYP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721231448640847877","DimensionId":5,"MemberId":721231448640847877,"Inc":""},"_vena_MYPS1_MYP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721231448645042177","DimensionId":5,"MemberId":721231448645042177,"Inc":""},"_vena_MYPS1_MYP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721231448645042179","DimensionId":5,"MemberId":721231448645042179,"Inc":""},"_vena_MYPS1_MYP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721231448645042181","DimensionId":5,"MemberId":721231448645042181,"Inc":""},"_vena_MYPS1_MYP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721231448649236481","DimensionId":5,"MemberId":721231448649236481,"Inc":""},"_vena_MYPS1_MYP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721231448649236483","DimensionId":5,"MemberId":721231448649236483,"Inc":""},"_vena_MYPS1_MYP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721231448653430785","DimensionId":5,"MemberId":721231448653430785,"Inc":""},"_vena_MYPS1_MYP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721231448657625088","DimensionId":5,"MemberId":721231448657625088,"Inc":""},"_vena_MYPS1_MYP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721231448657625090","DimensionId":5,"MemberId":721231448657625090,"Inc":""},"_vena_MYPS1_MYP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721231448661819393","DimensionId":5,"MemberId":721231448661819393,"Inc":""},"_vena_MYPS1_MYP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721231448661819395","DimensionId":5,"MemberId":721231448661819395,"Inc":""},"_vena_MYPS1_MYP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721231448666013697","DimensionId":5,"MemberId":721231448666013697,"Inc":""},"_vena_MYPS1_MYP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721231448666013699","DimensionId":5,"MemberId":721231448666013699,"Inc":""},"_vena_MYPS1_MYP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721231448666013701","DimensionId":5,"MemberId":721231448666013701,"Inc":""},"_vena_MYPS1_MYP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721231448670208001","DimensionId":5,"MemberId":721231448670208001,"Inc":""},"_vena_MYPS1_MYP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721231448670208003","DimensionId":5,"MemberId":721231448670208003,"Inc":""},"_vena_MYPS1_MYP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721231448674402304","DimensionId":5,"MemberId":721231448674402304,"Inc":""},"_vena_MYPS1_MYP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721231448678596608","DimensionId":5,"MemberId":721231448678596608,"Inc":""},"_vena_MYPS1_MYP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721231448678596610","DimensionId":5,"MemberId":721231448678596610,"Inc":""},"_vena_MYPS1_MYP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721231448682790913","DimensionId":5,"MemberId":721231448682790913,"Inc":""},"_vena_MYPS1_MYP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721231448682790915","DimensionId":5,"MemberId":721231448682790915,"Inc":""},"_vena_MYPS1_MYP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721231448686985216","DimensionId":5,"MemberId":721231448686985216,"Inc":""},"_vena_MYPS1_MYP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721231448691179521","DimensionId":5,"MemberId":721231448691179521,"Inc":""},"_vena_MYPS1_MYP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721231448691179523","DimensionId":5,"MemberId":721231448691179523,"Inc":""},"_vena_MYPS1_MYP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721231448691179525","DimensionId":5,"MemberId":721231448691179525,"Inc":""},"_vena_MYPS1_MYP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721231448695373825","DimensionId":5,"MemberId":721231448695373825,"Inc":""},"_vena_MYPS1_MYP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721231448695373827","DimensionId":5,"MemberId":721231448695373827,"Inc":""},"_vena_MYPS1_MYP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721231448699568129","DimensionId":5,"MemberId":721231448699568129,"Inc":""},"_vena_MYPS1_MYP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721231448699568131","DimensionId":5,"MemberId":721231448699568131,"Inc":""},"_vena_MYPS1_MYP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721231448699568133","DimensionId":5,"MemberId":721231448699568133,"Inc":""},"_vena_MYPS1_MYP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721231448703762433","DimensionId":5,"MemberId":721231448703762433,"Inc":""},"_vena_MYPS1_MYP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721231448703762435","DimensionId":5,"MemberId":721231448703762435,"Inc":""},"_vena_MYPS1_MYP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721231448707956737","DimensionId":5,"MemberId":721231448707956737,"Inc":""},"_vena_MYPS1_MYP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721231448712151041","DimensionId":5,"MemberId":721231448712151041,"Inc":""},"_vena_MYPS1_MYP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721231448712151043","DimensionId":5,"MemberId":721231448712151043,"Inc":""},"_vena_MYPS1_MYP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721231448716345345","DimensionId":5,"MemberId":721231448716345345,"Inc":""},"_vena_MYPS1_MYP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721231448720539648","DimensionId":5,"MemberId":721231448720539648,"Inc":""},"_vena_MYPS1_MYP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721231448720539650","DimensionId":5,"MemberId":721231448720539650,"Inc":""},"_vena_MYPS1_MYP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721231448724733953","DimensionId":5,"MemberId":721231448724733953,"Inc":""},"_vena_MYPS1_MYP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721231448724733955","DimensionId":5,"MemberId":721231448724733955,"Inc":""},"_vena_MYPS1_MYP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721231448728928257","DimensionId":5,"MemberId":721231448728928257,"Inc":""},"_vena_MYPS1_MYP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721231448728928259","DimensionId":5,"MemberId":721231448728928259,"Inc":""},"_vena_MYPS1_MYP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721231448728928261","DimensionId":5,"MemberId":721231448728928261,"Inc":""},"_vena_MYPS1_MYP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721231448737316864","DimensionId":5,"MemberId":721231448737316864,"Inc":""},"_vena_MYPS1_MYP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721231448737316866","DimensionId":5,"MemberId":721231448737316866,"Inc":""},"_vena_MYPS1_MYP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721231448741511169","DimensionId":5,"MemberId":721231448741511169,"Inc":""},"_vena_MYPS1_MYP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721231448741511171","DimensionId":5,"MemberId":721231448741511171,"Inc":""},"_vena_MYPS1_MYP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721231448741511173","DimensionId":5,"MemberId":721231448741511173,"Inc":""},"_vena_MYPS1_MYP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721231448745705473","DimensionId":5,"MemberId":721231448745705473,"Inc":""},"_vena_MYPS1_MYP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721231448745705475","DimensionId":5,"MemberId":721231448745705475,"Inc":""},"_vena_MYPS1_MYP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721231448749899776","DimensionId":5,"MemberId":721231448749899776,"Inc":""},"_vena_MYPS1_MYP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721231448749899778","DimensionId":5,"MemberId":721231448749899778,"Inc":""},"_vena_MYPS1_MYP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721231448754094080","DimensionId":5,"MemberId":721231448754094080,"Inc":""},"_vena_MYPS1_MYP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721231448758288385","DimensionId":5,"MemberId":721231448758288385,"Inc":""},"_vena_MYPS1_MYP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721231448758288387","DimensionId":5,"MemberId":721231448758288387,"Inc":""},"_vena_MYPS1_MYP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749087830139076610","DimensionId":5,"MemberId":749087830139076610,"Inc":""},"_vena_MYPS1_MYP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749087864905531392","DimensionId":5,"MemberId":749087864905531392,"Inc":""},"_vena_MYPS1_MYP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749087910850461696","DimensionId":5,"MemberId":749087910850461696,"Inc":""},"_vena_MYPS1_MYP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749088060013281299","DimensionId":5,"MemberId":749088060013281299,"Inc":""},"_vena_MYPS1_MYP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749088115352797184","DimensionId":5,"MemberId":749088115352797184,"Inc":""},"_vena_MYPS1_MYP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749088180418248704","DimensionId":5,"MemberId":749088180418248704,"Inc":""},"_vena_MYPS1_MYP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749088587086036992","DimensionId":5,"MemberId":749088587086036992,"Inc":""},"_vena_MYPS1_MYP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749112547660267520","DimensionId":5,"MemberId":749112547660267520,"Inc":""},"_vena_MYPS1_MYP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749112608271368192","DimensionId":5,"MemberId":749112608271368192,"Inc":""},"_vena_MYPS1_MYP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764289229879115776","DimensionId":5,"MemberId":764289229879115776,"Inc":""},"_vena_MYPS1_MYP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765814190010531840","DimensionId":5,"MemberId":765814190010531840,"Inc":""},"_vena_MYPS1_MYP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765814447679340544","DimensionId":5,"MemberId":765814447679340544,"Inc":""},"_vena_MYPS1_MYP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766526426957873152","DimensionId":5,"MemberId":766526426957873152,"Inc":""},"_vena_MYPS1_MYP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820137883691253760","DimensionId":5,"MemberId":820137883691253760,"Inc":""},"_vena_MYPS1_MYP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826639481931038720","DimensionId":5,"MemberId":826639481931038720,"Inc":""},"_vena_MYPS1_MYP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829902262057828352","DimensionId":5,"MemberId":829902262057828352,"Inc":""},"_vena_MYPS1_MYP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845143360720863232","DimensionId":5,"MemberId":845143360720863232,"Inc":""},"_vena_MYPS1_MYP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851989668665229312","DimensionId":5,"MemberId":851989668665229312,"Inc":""},"_vena_MYPS1_MYP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888954560046039041","DimensionId":5,"MemberId":888954560046039041,"Inc":""},"_vena_MYPS1_MYP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896565875103760385","DimensionId":5,"MemberId":896565875103760385,"Inc":""},"_vena_MYPS1_MYP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946970774233284608","DimensionId":5,"MemberId":946970774233284608,"Inc":""},"_vena_MYPS1_MYP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951930561890746371","DimensionId":5,"MemberId":951930561890746371,"Inc":""},"_vena_MYPS1_MYP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951930655779848193","DimensionId":5,"MemberId":951930655779848193,"Inc":""},"_vena_MYPS1_MYP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951930778467565568","DimensionId":5,"MemberId":951930778467565568,"Inc":""},"_vena_MYPS1_MYP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990418799344877568","DimensionId":5,"MemberId":990418799344877568,"Inc":""},"_vena_MYPS1_MYP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8","MemberIdStr":"720177941305491604","DimensionId":8,"MemberId":720177941305491604,"Inc":""},"_vena_MYPS1_MYP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56493ffece784c5db4cd0fd3b40a250d","DimensionId":-1,"MemberId":-1,"Inc":""},"_vena_MYPS1_MYP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e1c3a244dc3d4f149ecdf7d748811086","DimensionId":-1,"MemberId":-1,"Inc":""},"_vena_MYPS1_MYP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e3545e3dcc52420a84dcdae3a23a4597","DimensionId":-1,"MemberId":-1,"Inc":""},"_vena_MYPS1_MYPB3_R_5_720177941112553486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1,"DimensionIdStr":"5","MemberIdStr":"720177941112553486","DimensionId":5,"MemberId":720177941112553486,"Inc":""},"_vena_MYPS1_MYPB3_R_5_720177941112553490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1,"DimensionIdStr":"5","MemberIdStr":"720177941112553490","DimensionId":5,"MemberId":720177941112553490,"Inc":""},"_vena_MYPS1_MYPB4_C_8_720177941309685766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"},"_vena_MYPS1_MYPB4_C_8_720177941309685766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1"},"_vena_MYPS1_MYPB4_C_8_720177941309685766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2"},"_vena_MYPS1_MYPB4_C_8_720177941309685766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3"},"_vena_MYPS1_MYPB4_C_8_720177941309685766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4"},"_vena_MYPS1_MYP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1"},"_vena_MYPS1_MYP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2"},"_vena_MYPS1_MYP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3"},"_vena_MYPS1_MYP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4"},"_vena_MYPS1_MYP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5"},"_vena_MYPS1_MYP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"},"_vena_MYPS1_MYP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1"},"_vena_MYPS1_MYP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2"},"_vena_MYPS1_MYP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3"},"_vena_MYPS1_MYP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4"},"_vena_MYPS1_MYP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"},"_vena_MYPS1_MYPB4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1"},"_vena_MYPS1_MYP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2"},"_vena_MYPS1_MYPB4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3"},"_vena_MYPS1_MYP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4"},"_vena_MYPS1_MYPB4_R_5_720177941099970694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1,"DimensionIdStr":"5","MemberIdStr":"720177941099970694","DimensionId":5,"MemberId":720177941099970694,"Inc":""},"_vena_MYP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3","MemberIdStr":"720177941083193402","DimensionId":3,"MemberId":720177941083193402,"Inc":""},"_vena_MYP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6","MemberIdStr":"720177941255159927","DimensionId":6,"MemberId":720177941255159927,"Inc":""},"_vena_MYP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7","MemberIdStr":"720177941267742850","DimensionId":7,"MemberId":720177941267742850,"Inc":""},"_vena_Payroll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3","MemberIdStr":"720177941083193402","DimensionId":3,"MemberId":720177941083193402,"Inc":""},"_vena_Payroll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6","MemberIdStr":"720177941255159927","DimensionId":6,"MemberId":720177941255159927,"Inc":""},"_vena_Payroll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7","MemberIdStr":"720177941267742850","DimensionId":7,"MemberId":720177941267742850,"Inc":""},"_vena_Payroll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FV","MemberIdStr":"e3545e3dcc52420a84dcdae3a23a4597","DimensionId":-1,"MemberId":-1,"Inc":""},"_vena_PayrollS1_PayrollB1_C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"},"_vena_PayrollS1_PayrollB1_C_1_1057892374784376832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"},"_vena_PayrollS1_PayrollB1_C_1_1057892374784376832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10"},"_vena_PayrollS1_PayrollB1_C_1_1057892374784376832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11"},"_vena_PayrollS1_PayrollB1_C_1_1057892374784376832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2"},"_vena_PayrollS1_PayrollB1_C_1_1057892374784376832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3"},"_vena_PayrollS1_PayrollB1_C_1_1057892374784376832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4"},"_vena_PayrollS1_PayrollB1_C_1_1057892374784376832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5"},"_vena_PayrollS1_PayrollB1_C_1_1057892374784376832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6"},"_vena_PayrollS1_PayrollB1_C_1_1057892374784376832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7"},"_vena_PayrollS1_PayrollB1_C_1_1057892374784376832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8"},"_vena_PayrollS1_PayrollB1_C_1_1057892374784376832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9"},"_vena_PayrollS1_PayrollB1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"},"_vena_PayrollS1_PayrollB1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1"},"_vena_PayrollS1_PayrollB1_C_4_720177941095776277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2"},"_vena_PayrollS1_PayrollB1_C_4_720177941095776277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3"},"_vena_PayrollS1_PayrollB1_C_4_720177941095776277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4"},"_vena_PayrollS1_PayrollB1_C_4_720177941095776277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5"},"_vena_PayrollS1_PayrollB1_C_8_720177941305491529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720177941305491529","DimensionId":8,"MemberId":720177941305491529,"Inc":""},"_vena_PayrollS1_PayrollB1_C_8_720177941305491544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720177941305491544","DimensionId":8,"MemberId":720177941305491544,"Inc":""},"_vena_PayrollS1_PayrollB1_C_8_720177941305491583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720177941305491583","DimensionId":8,"MemberId":720177941305491583,"Inc":""},"_vena_PayrollS1_PayrollB1_C_8_720177941305491586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720177941305491586","DimensionId":8,"MemberId":720177941305491586,"Inc":""},"_vena_PayrollS1_PayrollB1_C_8_720177941305491590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720177941305491590","DimensionId":8,"MemberId":720177941305491590,"Inc":""},"_vena_PayrollS1_PayrollB1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"},"_vena_PayrollS1_PayrollB1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"},"_vena_PayrollS1_PayrollB1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10"},"_vena_PayrollS1_PayrollB1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11"},"_vena_PayrollS1_PayrollB1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2"},"_vena_PayrollS1_PayrollB1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3"},"_vena_PayrollS1_PayrollB1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4"},"_vena_PayrollS1_PayrollB1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5"},"_vena_PayrollS1_PayrollB1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6"},"_vena_PayrollS1_PayrollB1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7"},"_vena_PayrollS1_PayrollB1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8"},"_vena_PayrollS1_PayrollB1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9"},"_vena_PayrollS1_PayrollB1_C_8_720177941305491685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720177941305491685","DimensionId":8,"MemberId":720177941305491685,"Inc":""},"_vena_PayrollS1_PayrollB1_C_8_720177941305491744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720177941305491744","DimensionId":8,"MemberId":720177941305491744,"Inc":""},"_vena_PayrollS1_PayrollB1_C_8_720177941309685918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"},"_vena_PayrollS1_PayrollB1_C_8_720177941309685918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"},"_vena_PayrollS1_PayrollB1_C_8_720177941309685918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10"},"_vena_PayrollS1_PayrollB1_C_8_720177941309685918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11"},"_vena_PayrollS1_PayrollB1_C_8_720177941309685918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2"},"_vena_PayrollS1_PayrollB1_C_8_720177941309685918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3"},"_vena_PayrollS1_PayrollB1_C_8_720177941309685918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4"},"_vena_PayrollS1_PayrollB1_C_8_720177941309685918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5"},"_vena_PayrollS1_PayrollB1_C_8_720177941309685918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6"},"_vena_PayrollS1_PayrollB1_C_8_720177941309685918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7"},"_vena_PayrollS1_PayrollB1_C_8_720177941309685918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8"},"_vena_PayrollS1_PayrollB1_C_8_720177941309685918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9"},"_vena_PayrollS1_Payroll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"},"_vena_PayrollS1_PayrollB1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1"},"_vena_PayrollS1_PayrollB1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2"},"_vena_PayrollS1_PayrollB1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3"},"_vena_PayrollS1_PayrollB1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4"},"_vena_PayrollS1_PayrollB1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5"},"_vena_PayrollS1_PayrollB1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6"},"_vena_PayrollS1_Payroll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"},"_vena_PayrollS1_Payroll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"},"_vena_PayrollS1_Payroll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10"},"_vena_PayrollS1_Payroll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11"},"_vena_PayrollS1_Payroll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12"},"_vena_PayrollS1_Payroll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13"},"_vena_PayrollS1_Payroll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14"},"_vena_PayrollS1_Payroll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15"},"_vena_PayrollS1_Payroll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16"},"_vena_PayrollS1_Payroll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17"},"_vena_PayrollS1_Payroll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18"},"_vena_PayrollS1_Payroll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19"},"_vena_PayrollS1_Payroll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"},"_vena_PayrollS1_Payroll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20"},"_vena_PayrollS1_Payroll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21"},"_vena_PayrollS1_PayrollB1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22"},"_vena_PayrollS1_PayrollB1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23"},"_vena_PayrollS1_PayrollB1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24"},"_vena_PayrollS1_Payroll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3"},"_vena_PayrollS1_Payroll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4"},"_vena_PayrollS1_Payroll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5"},"_vena_PayrollS1_Payroll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6"},"_vena_PayrollS1_Payroll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7"},"_vena_PayrollS1_Payroll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8"},"_vena_PayrollS1_Payroll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9"},"_vena_PayrollS1_PayrollB1_R_5_720177941150302210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1,"DimensionIdStr":"5","MemberIdStr":"720177941150302210","DimensionId":5,"MemberId":720177941150302210,"Inc":""},"_vena_PayrollS1_Payroll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4","MemberIdStr":"720177941095776277","DimensionId":4,"MemberId":720177941095776277,"Inc":""},"_vena_PayrollS1_PayrollB2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4","MemberIdStr":"720177941095776277","DimensionId":4,"MemberId":720177941095776277,"Inc":"1"},"_vena_PayrollS1_PayrollB2_C_8_720177941305491544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720177941305491544","DimensionId":8,"MemberId":720177941305491544,"Inc":""},"_vena_PayrollS1_PayrollB2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"},"_vena_PayrollS1_PayrollB2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"},"_vena_PayrollS1_PayrollB2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10"},"_vena_PayrollS1_PayrollB2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11"},"_vena_PayrollS1_PayrollB2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2"},"_vena_PayrollS1_PayrollB2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3"},"_vena_PayrollS1_PayrollB2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4"},"_vena_PayrollS1_PayrollB2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5"},"_vena_PayrollS1_PayrollB2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6"},"_vena_PayrollS1_PayrollB2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7"},"_vena_PayrollS1_PayrollB2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8"},"_vena_PayrollS1_PayrollB2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9"},"_vena_PayrollS1_PayrollB2_C_8_720177941305491716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720177941305491716","DimensionId":8,"MemberId":720177941305491716,"Inc":""},"_vena_PayrollS1_PayrollB2_C_8_720177941309685918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"},"_vena_PayrollS1_PayrollB2_C_8_720177941309685918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"},"_vena_PayrollS1_PayrollB2_C_8_720177941309685918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10"},"_vena_PayrollS1_PayrollB2_C_8_720177941309685918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11"},"_vena_PayrollS1_PayrollB2_C_8_720177941309685918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2"},"_vena_PayrollS1_PayrollB2_C_8_720177941309685918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3"},"_vena_PayrollS1_PayrollB2_C_8_720177941309685918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4"},"_vena_PayrollS1_PayrollB2_C_8_720177941309685918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5"},"_vena_PayrollS1_PayrollB2_C_8_720177941309685918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6"},"_vena_PayrollS1_PayrollB2_C_8_720177941309685918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7"},"_vena_PayrollS1_PayrollB2_C_8_720177941309685918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8"},"_vena_PayrollS1_PayrollB2_C_8_720177941309685918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9"},"_vena_PayrollS1_Payroll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"},"_vena_PayrollS1_PayrollB2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"},"_vena_PayrollS1_PayrollB2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10"},"_vena_PayrollS1_PayrollB2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11"},"_vena_PayrollS1_PayrollB2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12"},"_vena_PayrollS1_PayrollB2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13"},"_vena_PayrollS1_PayrollB2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14"},"_vena_PayrollS1_PayrollB2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15"},"_vena_PayrollS1_PayrollB2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16"},"_vena_PayrollS1_PayrollB2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17"},"_vena_PayrollS1_PayrollB2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18"},"_vena_PayrollS1_PayrollB2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19"},"_vena_PayrollS1_PayrollB2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"},"_vena_PayrollS1_PayrollB2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20"},"_vena_PayrollS1_PayrollB2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21"},"_vena_PayrollS1_PayrollB2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22"},"_vena_PayrollS1_PayrollB2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23"},"_vena_PayrollS1_PayrollB2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24"},"_vena_PayrollS1_PayrollB2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25"},"_vena_PayrollS1_PayrollB2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3"},"_vena_PayrollS1_Payroll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4"},"_vena_PayrollS1_Payroll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5"},"_vena_PayrollS1_PayrollB2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6"},"_vena_PayrollS1_PayrollB2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7"},"_vena_PayrollS1_PayrollB2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8"},"_vena_PayrollS1_PayrollB2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9"},"_vena_PayrollS1_Payroll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"},"_vena_PayrollS1_PayrollB2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"},"_vena_PayrollS1_PayrollB2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10"},"_vena_PayrollS1_PayrollB2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11"},"_vena_PayrollS1_PayrollB2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12"},"_vena_PayrollS1_PayrollB2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13"},"_vena_PayrollS1_PayrollB2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14"},"_vena_PayrollS1_PayrollB2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15"},"_vena_PayrollS1_PayrollB2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16"},"_vena_PayrollS1_PayrollB2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17"},"_vena_PayrollS1_PayrollB2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18"},"_vena_PayrollS1_PayrollB2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19"},"_vena_PayrollS1_Payroll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"},"_vena_PayrollS1_PayrollB2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20"},"_vena_PayrollS1_PayrollB2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21"},"_vena_PayrollS1_PayrollB2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22"},"_vena_PayrollS1_PayrollB2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23"},"_vena_PayrollS1_Payroll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3"},"_vena_PayrollS1_Payroll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4"},"_vena_PayrollS1_Payroll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5"},"_vena_PayrollS1_Payroll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6"},"_vena_PayrollS1_Payroll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7"},"_vena_PayrollS1_PayrollB2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8"},"_vena_PayrollS1_PayrollB2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9"},"_vena_PayrollS1_PayrollB2_R_5_720177941099970589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1,"DimensionIdStr":"5","MemberIdStr":"720177941099970589","DimensionId":5,"MemberId":720177941099970589,"Inc":""},"_vena_PayrollS1_PayrollB3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4","MemberIdStr":"720177941095776277","DimensionId":4,"MemberId":720177941095776277,"Inc":""},"_vena_PayrollS1_Payroll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"},"_vena_PayrollS1_Payroll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"},"_vena_PayrollS1_PayrollB3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10"},"_vena_PayrollS1_PayrollB3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11"},"_vena_PayrollS1_Payroll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2"},"_vena_PayrollS1_Payroll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3"},"_vena_PayrollS1_Payroll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4"},"_vena_PayrollS1_Payroll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5"},"_vena_PayrollS1_PayrollB3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6"},"_vena_PayrollS1_PayrollB3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7"},"_vena_PayrollS1_PayrollB3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8"},"_vena_PayrollS1_PayrollB3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9"},"_vena_PayrollS1_PayrollB3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"},"_vena_PayrollS1_PayrollB3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"},"_vena_PayrollS1_PayrollB3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10"},"_vena_PayrollS1_PayrollB3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11"},"_vena_PayrollS1_PayrollB3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2"},"_vena_PayrollS1_PayrollB3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3"},"_vena_PayrollS1_PayrollB3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4"},"_vena_PayrollS1_PayrollB3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5"},"_vena_PayrollS1_PayrollB3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6"},"_vena_PayrollS1_PayrollB3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7"},"_vena_PayrollS1_PayrollB3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8"},"_vena_PayrollS1_PayrollB3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9"},"_vena_PayrollS1_PayrollB3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720177941309685782","DimensionId":8,"MemberId":720177941309685782,"Inc":""},"_vena_PayrollS1_Payroll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"},"_vena_PayrollS1_Payroll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"},"_vena_PayrollS1_PayrollB3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10"},"_vena_PayrollS1_PayrollB3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11"},"_vena_PayrollS1_PayrollB3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12"},"_vena_PayrollS1_PayrollB3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13"},"_vena_PayrollS1_PayrollB3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14"},"_vena_PayrollS1_PayrollB3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15"},"_vena_PayrollS1_PayrollB3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16"},"_vena_PayrollS1_PayrollB3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17"},"_vena_PayrollS1_PayrollB3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18"},"_vena_PayrollS1_PayrollB3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19"},"_vena_PayrollS1_PayrollB3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"},"_vena_PayrollS1_PayrollB3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20"},"_vena_PayrollS1_PayrollB3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21"},"_vena_PayrollS1_PayrollB3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22"},"_vena_PayrollS1_PayrollB3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23"},"_vena_PayrollS1_PayrollB3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24"},"_vena_PayrollS1_PayrollB3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3"},"_vena_PayrollS1_Payroll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4"},"_vena_PayrollS1_Payroll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5"},"_vena_PayrollS1_Payroll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6"},"_vena_PayrollS1_Payroll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7"},"_vena_PayrollS1_Payroll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8"},"_vena_PayrollS1_PayrollB3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9"},"_vena_PayrollS1_Payroll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"},"_vena_PayrollS1_Payroll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"},"_vena_PayrollS1_PayrollB3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10"},"_vena_PayrollS1_PayrollB3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11"},"_vena_PayrollS1_PayrollB3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12"},"_vena_PayrollS1_PayrollB3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13"},"_vena_PayrollS1_PayrollB3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14"},"_vena_PayrollS1_PayrollB3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15"},"_vena_PayrollS1_PayrollB3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16"},"_vena_PayrollS1_PayrollB3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17"},"_vena_PayrollS1_PayrollB3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18"},"_vena_PayrollS1_PayrollB3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19"},"_vena_PayrollS1_Payroll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"},"_vena_PayrollS1_PayrollB3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20"},"_vena_PayrollS1_PayrollB3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21"},"_vena_PayrollS1_PayrollB3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22"},"_vena_PayrollS1_PayrollB3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23"},"_vena_PayrollS1_Payroll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3"},"_vena_PayrollS1_Payroll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4"},"_vena_PayrollS1_Payroll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5"},"_vena_PayrollS1_Payroll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6"},"_vena_PayrollS1_Payroll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7"},"_vena_PayrollS1_PayrollB3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8"},"_vena_PayrollS1_PayrollB3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9"},"_vena_PayrollS1_PayrollB3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721231448376606720","DimensionId":5,"MemberId":721231448376606720,"Inc":""},"_vena_PayrollS1_PayrollB3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721231448380801024","DimensionId":5,"MemberId":721231448380801024,"Inc":""},"_vena_PayrollS1_PayrollB3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721231448384995329","DimensionId":5,"MemberId":721231448384995329,"Inc":""},"_vena_PayrollS1_PayrollB3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721231448384995331","DimensionId":5,"MemberId":721231448384995331,"Inc":""},"_vena_PayrollS1_PayrollB3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721231448384995333","DimensionId":5,"MemberId":721231448384995333,"Inc":""},"_vena_PayrollS1_PayrollB3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721231448389189633","DimensionId":5,"MemberId":721231448389189633,"Inc":""},"_vena_PayrollS1_PayrollB3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721231448389189635","DimensionId":5,"MemberId":721231448389189635,"Inc":""},"_vena_PayrollS1_PayrollB3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721231448393383937","DimensionId":5,"MemberId":721231448393383937,"Inc":""},"_vena_PayrollS1_PayrollB3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721231448393383939","DimensionId":5,"MemberId":721231448393383939,"Inc":""},"_vena_PayrollS1_PayrollB3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721231448393383941","DimensionId":5,"MemberId":721231448393383941,"Inc":""},"_vena_PayrollS1_PayrollB3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721231448397578241","DimensionId":5,"MemberId":721231448397578241,"Inc":""},"_vena_PayrollS1_PayrollB3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721231448397578243","DimensionId":5,"MemberId":721231448397578243,"Inc":""},"_vena_PayrollS1_PayrollB3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721231448401772545","DimensionId":5,"MemberId":721231448401772545,"Inc":""},"_vena_PayrollS1_PayrollB3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721231448401772547","DimensionId":5,"MemberId":721231448401772547,"Inc":""},"_vena_PayrollS1_PayrollB3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721231448401772549","DimensionId":5,"MemberId":721231448401772549,"Inc":""},"_vena_PayrollS1_PayrollB3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721231448405966849","DimensionId":5,"MemberId":721231448405966849,"Inc":""},"_vena_PayrollS1_PayrollB3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721231448405966851","DimensionId":5,"MemberId":721231448405966851,"Inc":""},"_vena_PayrollS1_PayrollB3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721231448410161153","DimensionId":5,"MemberId":721231448410161153,"Inc":""},"_vena_PayrollS1_PayrollB3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721231448410161155","DimensionId":5,"MemberId":721231448410161155,"Inc":""},"_vena_PayrollS1_PayrollB3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721231448410161157","DimensionId":5,"MemberId":721231448410161157,"Inc":""},"_vena_PayrollS1_PayrollB3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721231448414355457","DimensionId":5,"MemberId":721231448414355457,"Inc":""},"_vena_PayrollS1_PayrollB3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721231448414355459","DimensionId":5,"MemberId":721231448414355459,"Inc":""},"_vena_PayrollS1_PayrollB3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721231448414355461","DimensionId":5,"MemberId":721231448414355461,"Inc":""},"_vena_PayrollS1_PayrollB3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721231448418549761","DimensionId":5,"MemberId":721231448418549761,"Inc":""},"_vena_PayrollS1_PayrollB3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721231448418549763","DimensionId":5,"MemberId":721231448418549763,"Inc":""},"_vena_PayrollS1_PayrollB3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721231448422744065","DimensionId":5,"MemberId":721231448422744065,"Inc":""},"_vena_PayrollS1_PayrollB3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721231448422744067","DimensionId":5,"MemberId":721231448422744067,"Inc":""},"_vena_PayrollS1_PayrollB3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721231448422744069","DimensionId":5,"MemberId":721231448422744069,"Inc":""},"_vena_PayrollS1_PayrollB3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721231448426938369","DimensionId":5,"MemberId":721231448426938369,"Inc":""},"_vena_PayrollS1_PayrollB3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721231448426938371","DimensionId":5,"MemberId":721231448426938371,"Inc":""},"_vena_PayrollS1_PayrollB3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721231448431132673","DimensionId":5,"MemberId":721231448431132673,"Inc":""},"_vena_PayrollS1_PayrollB3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721231448431132675","DimensionId":5,"MemberId":721231448431132675,"Inc":""},"_vena_PayrollS1_PayrollB3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721231448431132677","DimensionId":5,"MemberId":721231448431132677,"Inc":""},"_vena_PayrollS1_PayrollB3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721231448435326977","DimensionId":5,"MemberId":721231448435326977,"Inc":""},"_vena_PayrollS1_PayrollB3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721231448435326979","DimensionId":5,"MemberId":721231448435326979,"Inc":""},"_vena_PayrollS1_PayrollB3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721231448439521281","DimensionId":5,"MemberId":721231448439521281,"Inc":""},"_vena_PayrollS1_PayrollB3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721231448439521283","DimensionId":5,"MemberId":721231448439521283,"Inc":""},"_vena_PayrollS1_PayrollB3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721231448439521285","DimensionId":5,"MemberId":721231448439521285,"Inc":""},"_vena_PayrollS1_PayrollB3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721231448443715585","DimensionId":5,"MemberId":721231448443715585,"Inc":""},"_vena_PayrollS1_PayrollB3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721231448443715587","DimensionId":5,"MemberId":721231448443715587,"Inc":""},"_vena_PayrollS1_PayrollB3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721231448443715589","DimensionId":5,"MemberId":721231448443715589,"Inc":""},"_vena_PayrollS1_PayrollB3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721231448447909889","DimensionId":5,"MemberId":721231448447909889,"Inc":""},"_vena_PayrollS1_PayrollB3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721231448447909891","DimensionId":5,"MemberId":721231448447909891,"Inc":""},"_vena_PayrollS1_PayrollB3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721231448452104193","DimensionId":5,"MemberId":721231448452104193,"Inc":""},"_vena_PayrollS1_PayrollB3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721231448452104195","DimensionId":5,"MemberId":721231448452104195,"Inc":""},"_vena_PayrollS1_PayrollB3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721231448452104197","DimensionId":5,"MemberId":721231448452104197,"Inc":""},"_vena_PayrollS1_PayrollB3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721231448456298497","DimensionId":5,"MemberId":721231448456298497,"Inc":""},"_vena_PayrollS1_PayrollB3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721231448456298499","DimensionId":5,"MemberId":721231448456298499,"Inc":""},"_vena_PayrollS1_PayrollB3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721231448460492801","DimensionId":5,"MemberId":721231448460492801,"Inc":""},"_vena_PayrollS1_PayrollB3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721231448460492803","DimensionId":5,"MemberId":721231448460492803,"Inc":""},"_vena_PayrollS1_PayrollB3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721231448460492805","DimensionId":5,"MemberId":721231448460492805,"Inc":""},"_vena_PayrollS1_PayrollB3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721231448464687105","DimensionId":5,"MemberId":721231448464687105,"Inc":""},"_vena_PayrollS1_PayrollB3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721231448464687107","DimensionId":5,"MemberId":721231448464687107,"Inc":""},"_vena_PayrollS1_PayrollB3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721231448468881409","DimensionId":5,"MemberId":721231448468881409,"Inc":""},"_vena_PayrollS1_PayrollB3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721231448468881411","DimensionId":5,"MemberId":721231448468881411,"Inc":""},"_vena_PayrollS1_PayrollB3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721231448468881413","DimensionId":5,"MemberId":721231448468881413,"Inc":""},"_vena_PayrollS1_PayrollB4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"},"_vena_PayrollS1_PayrollB4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"},"_vena_PayrollS1_PayrollB4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10"},"_vena_PayrollS1_PayrollB4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11"},"_vena_PayrollS1_PayrollB4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2"},"_vena_PayrollS1_PayrollB4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3"},"_vena_PayrollS1_PayrollB4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4"},"_vena_PayrollS1_PayrollB4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5"},"_vena_PayrollS1_PayrollB4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6"},"_vena_PayrollS1_PayrollB4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7"},"_vena_PayrollS1_PayrollB4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8"},"_vena_PayrollS1_PayrollB4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9"},"_vena_PayrollS1_Payroll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"},"_vena_PayrollS1_Payroll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10"},"_vena_PayrollS1_Payroll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11"},"_vena_PayrollS1_PayrollB4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12"},"_vena_PayrollS1_Payroll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2"},"_vena_PayrollS1_Payroll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3"},"_vena_PayrollS1_Payroll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4"},"_vena_PayrollS1_Payroll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5"},"_vena_PayrollS1_Payroll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6"},"_vena_PayrollS1_PayrollB4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7"},"_vena_PayrollS1_Payroll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8"},"_vena_PayrollS1_Payroll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9"},"_vena_PayrollS1_Payroll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"},"_vena_PayrollS1_Payroll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"},"_vena_PayrollS1_Payroll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10"},"_vena_PayrollS1_PayrollB4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11"},"_vena_PayrollS1_Payroll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2"},"_vena_PayrollS1_Payroll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3"},"_vena_PayrollS1_Payroll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4"},"_vena_PayrollS1_PayrollB4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5"},"_vena_PayrollS1_Payroll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6"},"_vena_PayrollS1_PayrollB4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7"},"_vena_PayrollS1_Payroll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8"},"_vena_PayrollS1_PayrollB4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9"},"_vena_PayrollS1_PayrollB4_R_5_720177941104164980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720177941104164980","DimensionId":5,"MemberId":720177941104164980,"Inc":""},"_vena_PayrollS1_PayrollB4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720177941104164983","DimensionId":5,"MemberId":720177941104164983,"Inc":""},"_vena_PayrollS1_PayrollB4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720177941104164996","DimensionId":5,"MemberId":720177941104164996,"Inc":""},"_vena_PayrollS1_PayrollB4_R_5_720177941125136429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720177941125136429","DimensionId":5,"MemberId":720177941125136429,"Inc":""},"_vena_Rates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3","MemberIdStr":"720177941083193402","DimensionId":3,"MemberId":720177941083193402,"Inc":""},"_vena_Rates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6","MemberIdStr":"720177941255159927","DimensionId":6,"MemberId":720177941255159927,"Inc":""},"_vena_Rates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7","MemberIdStr":"720177941267742850","DimensionId":7,"MemberId":720177941267742850,"Inc":""},"_vena_Rates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FV","MemberIdStr":"e3545e3dcc52420a84dcdae3a23a4597","DimensionId":-1,"MemberId":-1,"Inc":""},"_vena_RatesS1_Rates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"},"_vena_RatesS1_Rates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1"},"_vena_RatesS1_RatesB1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2"},"_vena_RatesS1_RatesB1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3"},"_vena_RatesS1_Rates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4"},"_vena_RatesS1_Rates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5"},"_vena_RatesS1_Rates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"},"_vena_RatesS1_Rates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1"},"_vena_RatesS1_Rates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2"},"_vena_RatesS1_Rates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3"},"_vena_RatesS1_Rates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4"},"_vena_RatesS1_Rates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5"},"_vena_RatesS1_RatesB1_R_1_720177941041250317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"},"_vena_RatesS1_RatesB1_R_1_720177941041250317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15"},"_vena_RatesS1_RatesB1_R_1_720177941041250317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16"},"_vena_RatesS1_RatesB1_R_1_720177941041250317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17"},"_vena_RatesS1_RatesB1_R_1_720177941041250317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18"},"_vena_RatesS1_RatesB1_R_1_720177941041250317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19"},"_vena_RatesS1_RatesB1_R_1_720177941041250317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20"},"_vena_RatesS1_RatesB1_R_1_720177941041250317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21"},"_vena_RatesS1_RatesB1_R_1_720177941041250317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22"},"_vena_RatesS1_RatesB1_R_1_720177941041250317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23"},"_vena_RatesS1_RatesB1_R_1_720177941041250317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24"},"_vena_RatesS1_RatesB1_R_1_720177941041250317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25"},"_vena_RatesS1_RatesB1_R_1_720177941041250317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26"},"_vena_RatesS1_RatesB1_R_1_720177941041250317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27"},"_vena_RatesS1_RatesB1_R_1_720177941041250317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28"},"_vena_RatesS1_RatesB1_R_1_720177941041250317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29"},"_vena_RatesS1_RatesB1_R_1_720177941041250317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4"},"_vena_RatesS1_RatesB1_R_1_720177941041250317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5"},"_vena_RatesS1_RatesB1_R_1_720177941041250317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6"},"_vena_RatesS1_RatesB1_R_1_720177941041250317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8"},"_vena_RatesS1_RatesB1_R_5_1062594774089859072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1062594774089859072","DimensionId":5,"MemberId":1062594774089859072,"Inc":""},"_vena_RatesS1_RatesB1_R_5_1062594914645311488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1062594914645311488","DimensionId":5,"MemberId":1062594914645311488,"Inc":""},"_vena_RatesS1_RatesB1_R_5_1062595101438902302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1062595101438902302","DimensionId":5,"MemberId":1062595101438902302,"Inc":""},"_vena_RatesS1_RatesB1_R_5_1062595185622515716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1062595185622515716","DimensionId":5,"MemberId":1062595185622515716,"Inc":""},"_vena_RatesS1_RatesB1_R_5_1103874542826684416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1103874542826684416","DimensionId":5,"MemberId":1103874542826684416,"Inc":""},"_vena_RatesS1_RatesB1_R_5_1103874882687205376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1103874882687205376","DimensionId":5,"MemberId":1103874882687205376,"Inc":""},"_vena_RatesS1_RatesB1_R_5_1103874968796266496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1103874968796266496","DimensionId":5,"MemberId":1103874968796266496,"Inc":""},"_vena_RatesS1_RatesB1_R_5_1103875048437579776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1103875048437579776","DimensionId":5,"MemberId":1103875048437579776,"Inc":""},"_vena_RatesS1_RatesB1_R_5_1103875086425391104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1103875086425391104","DimensionId":5,"MemberId":1103875086425391104,"Inc":""},"_vena_RatesS1_RatesB1_R_5_1447004019308494848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1447004019308494848","DimensionId":5,"MemberId":1447004019308494848,"Inc":""},"_vena_RatesS1_RatesB1_R_5_720177941099970573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720177941099970573","DimensionId":5,"MemberId":720177941099970573,"Inc":""},"_vena_RatesS1_RatesB1_R_5_720177941099970625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720177941099970625","DimensionId":5,"MemberId":720177941099970625,"Inc":""},"_vena_RatesS1_RatesB1_R_5_720177941099970629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720177941099970629","DimensionId":5,"MemberId":720177941099970629,"Inc":""},"_vena_RatesS1_RatesB1_R_5_720177941108359202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720177941108359202","DimensionId":5,"MemberId":720177941108359202,"Inc":""},"_vena_RatesS1_RatesB1_R_5_720177941116747930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720177941116747930","DimensionId":5,"MemberId":720177941116747930,"Inc":""},"_vena_RatesS1_RatesB1_R_5_720177941120942108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720177941120942108","DimensionId":5,"MemberId":720177941120942108,"Inc":""},"_vena_RatesS1_RatesB1_R_5_720177941133525155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720177941133525155","DimensionId":5,"MemberId":720177941133525155,"Inc":""},"_vena_RatesS1_RatesB1_R_5_720177941141913623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720177941141913623","DimensionId":5,"MemberId":720177941141913623,"Inc":""},"_vena_RatesS1_RatesB1_R_5_720177941141913626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720177941141913626","DimensionId":5,"MemberId":720177941141913626,"Inc":""},"_vena_RatesS1_RatesB1_R_5_720177941141913759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720177941141913759","DimensionId":5,"MemberId":720177941141913759,"Inc":""},"_vena_RatesS1_RatesB1_R_5_720177941141913762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720177941141913762","DimensionId":5,"MemberId":720177941141913762,"Inc":""},"_vena_RatesS1_RatesB1_R_5_720177941150302286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720177941150302286","DimensionId":5,"MemberId":720177941150302286,"Inc":""},"_vena_RatesS1_RatesB1_R_5_738997556312670208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738997556312670208","DimensionId":5,"MemberId":738997556312670208,"Inc":""},"_vena_RatesS1_RatesB1_R_5_738997844933738496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738997844933738496","DimensionId":5,"MemberId":738997844933738496,"Inc":""},"_vena_RatesS1_RatesB1_R_5_738997909171208192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738997909171208192","DimensionId":5,"MemberId":738997909171208192,"Inc":""},"_vena_RatesS1_RatesB1_R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1"},"_vena_RatesS1_RatesB1_R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2"},"_vena_RatesS1_RatesB1_R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6"},"_vena_RatesS1_RatesB1_R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7"},"_vena_RatesS1_RatesB1_R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8"},"_vena_RatesS1_Rates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4","MemberIdStr":"720177941095776277","DimensionId":4,"MemberId":720177941095776277,"Inc":""},"_vena_RatesS1_RatesB2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"},"_vena_RatesS1_RatesB2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1"},"_vena_RatesS1_RatesB2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2"},"_vena_RatesS1_RatesB2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3"},"_vena_RatesS1_RatesB2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4"},"_vena_RatesS1_RatesB2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5"},"_vena_RatesS1_Rates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720177941309685782","DimensionId":8,"MemberId":720177941309685782,"Inc":""},"_vena_RatesS1_Rates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2"},"_vena_RatesS1_Rates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3"},"_vena_RatesS1_Rates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4"},"_vena_RatesS1_Rates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5"},"_vena_RatesS1_Rates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6"},"_vena_RatesS1_Rates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7"},"_vena_RatesS1_RatesB2_R_5_720177941137719313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1,"DimensionIdStr":"5","MemberIdStr":"720177941137719313","DimensionId":5,"MemberId":720177941137719313,"Inc":""},"_vena_RatesS1_RatesB2_R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1,"DimensionIdStr":"FV","MemberIdStr":"56493ffece784c5db4cd0fd3b40a250d","DimensionId":-1,"MemberId":-1,"Inc":""},"_vena_RatesS1_RatesB3_C_8_720177941305491462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"},"_vena_RatesS1_RatesB3_C_8_720177941305491462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1"},"_vena_RatesS1_RatesB3_C_8_720177941305491462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2"},"_vena_RatesS1_RatesB3_C_8_720177941305491462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3"},"_vena_RatesS1_RatesB3_C_8_720177941305491462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4"},"_vena_RatesS1_RatesB3_C_8_720177941305491462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5"},"_vena_RatesS1_RatesB3_C_8_720177941305491676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720177941305491676","DimensionId":8,"MemberId":720177941305491676,"Inc":""},"_vena_RatesS1_Rates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"},"_vena_RatesS1_Rates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1"},"_vena_RatesS1_Rates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2"},"_vena_RatesS1_Rates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3"},"_vena_RatesS1_Rates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4"},"_vena_RatesS1_Rates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5"},"_vena_RatesS1_Rates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6"},"_vena_RatesS1_RatesB3_R_5_1062601733325455360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1062601733325455360","DimensionId":5,"MemberId":1062601733325455360,"Inc":""},"_vena_RatesS1_RatesB3_R_5_1062601765202165760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1062601765202165760","DimensionId":5,"MemberId":1062601765202165760,"Inc":""},"_vena_RatesS1_RatesB3_R_5_1062601806868119552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1062601806868119552","DimensionId":5,"MemberId":1062601806868119552,"Inc":""},"_vena_RatesS1_RatesB3_R_5_1062601853878009856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1062601853878009856","DimensionId":5,"MemberId":1062601853878009856,"Inc":""},"_vena_RatesS1_RatesB3_R_5_1062601895397556224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1062601895397556224","DimensionId":5,"MemberId":1062601895397556224,"Inc":""},"_vena_RatesS1_RatesB3_R_5_720177941125136477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720177941125136477","DimensionId":5,"MemberId":720177941125136477,"Inc":""},"_vena_RatesS1_RatesB3_R_5_720177941133525179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720177941133525179","DimensionId":5,"MemberId":720177941133525179,"Inc":""},"_vena_RatesS1_RatesB3_R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10"},"_vena_RatesS1_RatesB3_R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4"},"_vena_RatesS1_RatesB3_R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5"},"_vena_RatesS1_RatesB3_R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6"},"_vena_RatesS1_RatesB3_R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7"},"_vena_RatesS1_RatesB3_R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8"},"_vena_RatesS1_RatesB3_R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9"}},"DynamicRangeStoreData":{"37036c7c":{"guid":"37036c7c","dimension":1,"member":429146483629096960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4c37f5b6":{"guid":"4c37f5b6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8d1ab9b":{"guid":"b8d1ab9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e255afb":{"guid":"9e255af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2c66a0f0":{"guid":"2c66a0f0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5598f9d":{"guid":"d5598f9d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647407f":{"guid":"c647407f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669665c":{"guid":"b669665c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8c0b724":{"guid":"c8c0b724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5da40175":{"guid":"5da40175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094912b":{"guid":"d094912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7999b2e":{"guid":"d7999b2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697fa8bf":{"guid":"697fa8bf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5b2b4e77":{"guid":"5b2b4e77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1b56d9e":{"guid":"c1b56d9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PcvCMBAA4P9yc4V8tKbJJq+Lgx+ouIhDtPdqoR8SIyjifzfBig4ZROt2l7vj\r\nnoNcYKGLI4ICiKCqMzyAWl5giOUazSAD1aER9NHqvAAlGKFCSC5lSoikXDJXy0vf5rp61pp8fbT4\r\nGBvv0WhbG1CckGfaM7k9N29/WBRT/EeD1QZHumwg9/U+n6E2m938vHcV1z9ywmadDyfaDdpBleHJ\r\nr7xGrctlQE6/kbOA/BfwmLB24TwAZz+Av2aN2z+F2LXZVj56Qx8H9LwVfdwVsSA8pUnCWSpoN/3w\r\nmnfOSIK/Z3W9AZOpTnfHAwAA\r\n","DynamicExpressionObject":{"nodes":[{"MemberId":-1,"Detail":720177939980091392,"DimId":1,"AttributeId":-1,"Operator":300,"OperatorArity":300,"CellReferenceName":"","MemberNameSearchType":0,"NodeId":1,"NodeParentIndex":-1},{"MemberId":-1,"Detail":720177939980091392,"DimId":1,"AttributeId":-1,"Operator":900,"OperatorArity":100,"CellReferenceName":"","MemberNameSearchType":0,"NodeId":2,"NodeParentIndex":1},{"MemberId":-1,"Detail":720177939980091392,"DimId":1,"AttributeId":-1,"Operator":402,"OperatorArity":100,"CellReferenceName":"","MemberNameSearchType":0,"NodeId":3,"NodeParentIndex":2},{"MemberId":-1,"Detail":720177939980091392,"DimId":1,"AttributeId":-1,"Operator":-1,"OperatorArity":-1,"CellReferenceName":"orgname","MemberNameSearchType":0,"NodeId":4,"NodeParentIndex":3},{"MemberId":-1,"Detail":720177939980091392,"DimId":1,"AttributeId":467470381553287168,"Operator":-1,"OperatorArity":-1,"CellReferenceName":"","MemberNameSearchType":0,"NodeId":5,"NodeParentIndex":1}],"lastNodeId":-1,"sorted":false,"DrillDownMembersMemberIds":null,"DrillDownLeavesMemberIds":null,"DimensionId":0,"DataModelId":null,"Value":""},"staticPageMembers":null},"f59da041":{"guid":"f59da041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359c84fd":{"guid":"359c84fd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fbdfa2aa":{"guid":"fbdfa2aa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6959d224":{"guid":"6959d224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924172b4":{"guid":"924172b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e5366639":{"guid":"e5366639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ab6fda84":{"guid":"ab6fda84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369d8e32":{"guid":"369d8e32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71b21b2":{"guid":"b71b21b2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eefec63":{"guid":"9eefec63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65682215":{"guid":"65682215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2016b511":{"guid":"2016b511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829cce8c":{"guid":"829cce8c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wW7CMAyG38XnTnISoHNuaLtwgE0U7TLtkFJPi5QWFFIJhPruJFqn7dBTV275\r\n7d/xZydXeDOuZdAAGTSHik+g36+w5rpkv6pAP4gMnjkY60DnEkWekyJ6RCShSMacrZMtupYheFu2\r\ngX/KXo7sTTh40ArxVy69DZc+9sTObfmTPTd73pi6B/lun3TBxu+/dpdjzET/JhKm6/vjq4mFYdVU\r\nfE4tu2xychogF/8hFwPkeAfwGcppweUA+D02/lf13Ck0hL1uXbCFDVy05dhfIycZYaEk4lzFBVNO\r\nYk64GDnS2JfA7qO7ARKd+Q/M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0,"NodeParentIndex":2},{"MemberId":-1,"Detail":720177939980091392,"DimId":1,"AttributeId":632005310097915906,"Operator":-1,"OperatorArity":-1,"CellReferenceName":"","MemberNameSearchType":0,"NodeId":2,"NodeParentIndex":0}],"lastNodeId":-1,"sorted":false,"DrillDownMembersMemberIds":null,"DrillDownLeavesMemberIds":null,"DimensionId":0,"DataModelId":null,"Value":""},"staticPageMembers":null},"dbc70d87":{"guid":"dbc70d87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f90e2f5":{"guid":"f90e2f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52941f5":{"guid":"b52941f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8f5e0cce":{"guid":"8f5e0cc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460e98bc":{"guid":"460e98bc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WOSw+CQAyE/0vPa7I8kqXciF44iEaNF+NhgRpJlkfWkkgI/93dgLeZzrT9Zrhr\r\nMxKkkHfDyCCg62v6QPqY4UhtSTavId0FAg7EujGQqlAGSmGEmEiJQYShy5rW15zKmG1Tjkzeb9U4\r\nkCpBRBmjgNNAVnNv16N/l9mGp3W0J2Mu9CJLXUWFbj2bw1phvL+SttX7Ng0ukQIKx+ufbfKs3SLn\r\nXU1ff295Lj+cfjr/4wAAAA==\r\n","DynamicExpressionObject":{"nodes":[{"MemberId":-1,"Detail":720177939980091392,"DimId":2,"AttributeId":720177941078999049,"Operator":-1,"OperatorArity":-1,"CellReferenceName":"","MemberNameSearchType":0,"NodeId":0,"NodeParentIndex":-1}],"lastNodeId":-1,"sorted":false,"DrillDownMembersMemberIds":null,"DrillDownLeavesMemberIds":null,"DimensionId":0,"DataModelId":null,"Value":"Input"},"staticPageMembers":[]},"5446d3c9":{"guid":"5446d3c9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2OzQ6CMBCE32XPmLRIUrY3ohcOolHjxXgosMYm5Se1JBLCu9sG9LazMzv7TXBT\r\nZiCQcKYnWWorggjarqY3yPsEB2pKsnkNcsMj2JNT2oAUMeNC4BYxZQz5FmPv6SbE/JQ5Z3U5OAp6\r\njSaciRQRWeJrjj1Z5Tq7lP5UZrUbl9WOjPnzFKoJfB5rgQn6QspWr+vYe4dFUHje8GwdT8ofuryt\r\n6RP65sf8BSUb6M7nAAAA\r\n","DynamicExpressionObject":{"nodes":[{"MemberId":-1,"Detail":720177939980091392,"DimId":2,"AttributeId":720177941078999041,"Operator":-1,"OperatorArity":-1,"CellReferenceName":"","MemberNameSearchType":0,"NodeId":0,"NodeParentIndex":-1}],"lastNodeId":-1,"sorted":false,"DrillDownMembersMemberIds":null,"DrillDownLeavesMemberIds":null,"DimensionId":0,"DataModelId":null,"Value":"Reference"},"staticPageMembers":[]},"e5201e0c":{"guid":"e5201e0c","dimension":2,"member":720177941070610510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84845bd0":{"guid":"84845bd0","dimension":2,"member":720177941070610471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5ed47fef":{"guid":"5ed47fef","dimension":4,"member":720177941091581972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e2d2b4f9":{"guid":"e2d2b4f9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WOSw+CQAyE/0vPa7I8kqXciF44iEaNF+NhgRpJlkfWkkgI/93dgLeZzrT9Zrhr\r\nMxKkkHfDyCCg62v6QPqY4UhtSTavId0FAg7EujGQqlAGSmGEmEiJQYShy5rW15zKmG1Tjkzeb9U4\r\nkCpBRBmjgNNAVnNv16N/l9mGp3W0J2Mu9CJLXUWFbj2bw1phvL+SttX7Ng0ukQIKx+ufbfKs3SLn\r\nXU1ff295Lj+cfjr/4wAAAA==\r\n","DynamicExpressionObject":{"nodes":[{"MemberId":-1,"Detail":720177939980091392,"DimId":2,"AttributeId":720177941078999049,"Operator":-1,"OperatorArity":-1,"CellReferenceName":"","MemberNameSearchType":0,"NodeId":0,"NodeParentIndex":-1}],"lastNodeId":-1,"sorted":false,"DrillDownMembersMemberIds":null,"DrillDownLeavesMemberIds":null,"DimensionId":0,"DataModelId":null,"Value":"Input"},"staticPageMembers":[720177941070610503]},"eaa3ede8":{"guid":"eaa3ede8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2OzQ6CMBCE32XPmLRIUrY3ohcOolHjxXgosMYm5Se1JBLCu9sG9LazMzv7TXBT\r\nZiCQcKYnWWorggjarqY3yPsEB2pKsnkNcsMj2JNT2oAUMeNC4BYxZQz5FmPv6SbE/JQ5Z3U5OAp6\r\njSaciRQRWeJrjj1Z5Tq7lP5UZrUbl9WOjPnzFKoJfB5rgQn6QspWr+vYe4dFUHje8GwdT8ofuryt\r\n6RP65sf8BSUb6M7nAAAA\r\n","DynamicExpressionObject":{"nodes":[{"MemberId":-1,"Detail":720177939980091392,"DimId":2,"AttributeId":720177941078999041,"Operator":-1,"OperatorArity":-1,"CellReferenceName":"","MemberNameSearchType":0,"NodeId":0,"NodeParentIndex":-1}],"lastNodeId":-1,"sorted":false,"DrillDownMembersMemberIds":null,"DrillDownLeavesMemberIds":null,"DimensionId":0,"DataModelId":null,"Value":"Reference"},"staticPageMembers":[720177941070610503]},"ae8d513":{"guid":"ae8d513","dimension":2,"member":720177941070610510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[720177941070610503]},"166f86c7":{"guid":"166f86c7","dimension":2,"member":720177941070610471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[720177941070610503]},"b91fd4c4":{"guid":"b91fd4c4","dimension":1,"member":720177941037056016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815e75d0":{"guid":"815e75d0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8131720f":{"guid":"8131720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72898917":{"guid":"72898917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6a5f39c":{"guid":"a6a5f39c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6934d95":{"guid":"e6934d95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787c5845":{"guid":"787c5845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168c83dd":{"guid":"168c83dd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355cbf47":{"guid":"355cbf47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f9a1286a":{"guid":"f9a1286a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8cc9f877":{"guid":"8cc9f877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78bb1bb8":{"guid":"78bb1bb8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1083f28a":{"guid":"1083f28a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c191dd":{"guid":"bc191dd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31818a5":{"guid":"f31818a5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55f7c923":{"guid":"55f7c923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8d7562e":{"guid":"b8d7562e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d025f42":{"guid":"7d025f42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db832b0":{"guid":"adb832b0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49f553b4":{"guid":"49f553b4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68da2e10":{"guid":"68da2e10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d1bb1539":{"guid":"d1bb1539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e5c4b06":{"guid":"ce5c4b06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390bc48c":{"guid":"390bc48c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98d1903f":{"guid":"98d1903f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24a094a":{"guid":"c24a094a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9045c3e":{"guid":"9045c3e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df7e3be":{"guid":"edf7e3be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fa2531b":{"guid":"bfa2531b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c8b1261":{"guid":"5c8b1261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5714258":{"guid":"e5714258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e526e5d":{"guid":"9e526e5d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732c07c":{"guid":"c732c07c","dimension":1,"member":720177941045444675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c8c45c7":{"guid":"cc8c45c7","dimension":1,"member":677046740062699520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83709e6":{"guid":"d83709e6","dimension":1,"member":677323107577495552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f6c420b7":{"guid":"f6c420b7","dimension":1,"member":677323354232193024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2e04a48a":{"guid":"2e04a48a","dimension":1,"member":677323438814658560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c0c8a6f8":{"guid":"c0c8a6f8","dimension":1,"member":677323498843406336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13349b49":{"guid":"13349b49","dimension":1,"member":677323758684602368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b548f79":{"guid":"5b548f79","dimension":1,"member":677323893212446720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a03de558":{"guid":"a03de558","dimension":1,"member":677323945066496000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a2d52e5e":{"guid":"a2d52e5e","dimension":1,"member":677324022526902272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8b3fd65e":{"guid":"8b3fd65e","dimension":1,"member":677324078739095552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53f5fc08":{"guid":"53f5fc08","dimension":1,"member":677324137552019456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ccd180e":{"guid":"dccd180e","dimension":1,"member":677324190223826944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85266544":{"guid":"85266544","dimension":1,"member":677324436169818112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534c5c2e":{"guid":"534c5c2e","dimension":1,"member":677324480713064448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13a9d25":{"guid":"d13a9d25","dimension":1,"member":677324547134324736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6f07d6cc":{"guid":"6f07d6cc","dimension":1,"member":677324587521015808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e9d5fc9d":{"guid":"e9d5fc9d","dimension":1,"member":677324632987402240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4ee30aa0":{"guid":"4ee30aa0","dimension":1,"member":720177941037056024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d9294d5f":{"guid":"d9294d5f","dimension":1,"member":720177941045444624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f321d2c":{"guid":"9f321d2c","dimension":1,"member":720177941041250337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5cbf8cf":{"guid":"c5cbf8cf","dimension":1,"member":720177941045444609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b0ddecff":{"guid":"b0ddecff","dimension":1,"member":720177941028667398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431b3134":{"guid":"431b3134","dimension":1,"member":720177941045444613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e4a5ae99":{"guid":"e4a5ae99","dimension":1,"member":720177941041250324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f358038":{"guid":"f358038","dimension":1,"member":720177941045444647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d32b8749":{"guid":"d32b8749","dimension":1,"member":720177941049638914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4b8b95":{"guid":"4b8b95","dimension":1,"member":720177941045444629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f6f6121d":{"guid":"f6f6121d","dimension":1,"member":720177941028667406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92c7476":{"guid":"c92c7476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584fdb8a":{"guid":"584fdb8a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36d15da1":{"guid":"36d15da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d7710b31":{"guid":"d7710b31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ff454d35":{"guid":"ff454d35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268a020b":{"guid":"268a020b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9f0891e2":{"guid":"9f0891e2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c5d9ae0b":{"guid":"c5d9ae0b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b19167b4":{"guid":"b19167b4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9c93ef3e":{"guid":"9c93ef3e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d6cfc760":{"guid":"d6cfc760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65345a82":{"guid":"65345a82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6f9dfc5f":{"guid":"6f9dfc5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2fcae34c":{"guid":"2fcae34c","dimension":1,"member":720512456564932608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28d44dc2":{"guid":"28d44dc2","dimension":1,"member":720512791412998144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915d5188":{"guid":"915d5188","dimension":1,"member":720513251145809920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b099527":{"guid":"9b099527","dimension":1,"member":720513406863802368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a224ae11":{"guid":"a224ae11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5bab48ef":{"guid":"5bab48e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482f496c":{"guid":"482f496c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d6ca63b5":{"guid":"d6ca63b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97c47ae8":{"guid":"97c47ae8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62bfda8":{"guid":"62bfda8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77b2b43c":{"guid":"77b2b43c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428e6ff":{"guid":"c428e6ff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bbfa504":{"guid":"ebbfa504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22528b00":{"guid":"22528b00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d610969a":{"guid":"d610969a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625d4a93":{"guid":"625d4a93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dcda52":{"guid":"7dcda52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1b0d136":{"guid":"e1b0d136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d09ed02":{"guid":"ad09ed02","dimension":1,"member":721515948120604672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8f2b3550":{"guid":"8f2b3550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bc10459":{"guid":"6bc10459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9998562c":{"guid":"9998562c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875a7511":{"guid":"875a7511","dimension":1,"member":721516249343197184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1545a80":{"guid":"c1545a80","dimension":1,"member":721516452901158912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2396aed9":{"guid":"2396aed9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5033f3f4":{"guid":"5033f3f4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c2b2cb6":{"guid":"6c2b2cb6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047399e":{"guid":"f047399e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54af03e":{"guid":"f54af03e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37fcf5d8":{"guid":"37fcf5d8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065f29":{"guid":"c065f29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},"FormVariables":{"GroupMembers":{},"Groups":{"56493ffe-ce78-4c5d-b4cd-0fd3b40a250d":{"Name":"*fvSubsidiary-Location","DynamicMemberType":6,"DynamicMatchField":3,"DynamicMemberDimensionId":1,"DynamicMemberDimensionMemberId":720177941028667411,"DataModelId":720177939980091392,"Id":"56493ffe-ce78-4c5d-b4cd-0fd3b40a250d"},"e3545e3d-cc52-420a-84dc-dae3a23a4597":{"Name":"*fvScenario","DynamicMemberType":6,"DynamicMatchField":3,"DynamicMemberDimensionId":2,"DynamicMemberDimensionMemberId":720177941070610451,"DataModelId":720177939980091392,"Id":"e3545e3d-cc52-420a-84dc-dae3a23a4597"},"a398e917-565c-475b-8f0c-5e9ebb5e002d":{"Name":"*fvPeriod","DynamicMemberType":6,"DynamicMatchField":3,"DynamicMemberDimensionId":3,"DynamicMemberDimensionMemberId":720177941078999104,"DataModelId":720177939980091392,"Id":"a398e917-565c-475b-8f0c-5e9ebb5e002d"},"e1c3a244-dc3d-4f14-9ecd-f7d748811086":{"Name":"*fvYear","DynamicMemberType":6,"DynamicMatchField":3,"DynamicMemberDimensionId":4,"DynamicMemberDimensionMemberId":720177941091581967,"DataModelId":720177939980091392,"Id":"e1c3a244-dc3d-4f14-9ecd-f7d748811086"},"42f34b52-efc1-4701-904e-2bd69b949ebb":{"Name":"*fvAccount","DynamicMemberType":6,"DynamicMatchField":3,"DynamicMemberDimensionId":5,"DynamicMemberDimensionMemberId":720177941112553495,"DataModelId":720177939980091392,"Id":"42f34b52-efc1-4701-904e-2bd69b949ebb"},"ef23d2b3-9fcb-45a7-9097-ef2da4b3400e":{"Name":"*fvResource","DynamicMemberType":6,"DynamicMatchField":3,"DynamicMemberDimensionId":6,"DynamicMemberDimensionMemberId":720177941255159882,"DataModelId":720177939980091392,"Id":"ef23d2b3-9fcb-45a7-9097-ef2da4b3400e"},"b530dfa8-c0ca-4d07-b43c-3eef40a6b100":{"Name":"*fvFunction","DynamicMemberType":6,"DynamicMatchField":3,"DynamicMemberDimensionId":7,"DynamicMemberDimensionMemberId":720177941267742840,"DataModelId":720177939980091392,"Id":"b530dfa8-c0ca-4d07-b43c-3eef40a6b100"},"a7015286-194d-4cc6-a0af-6b4fcbd8ce6b":{"Name":"*fvMeasure","DynamicMemberType":6,"DynamicMatchField":3,"DynamicMemberDimensionId":8,"DynamicMemberDimensionMemberId":720177941305491497,"DataModelId":720177939980091392,"Id":"a7015286-194d-4cc6-a0af-6b4fcbd8ce6b"}}},"LoadedDataModels":[720177939980091392],"DefaultDataModel":720177939980091392,"DynamicBindingStoreDataList":{"BindList":[{"TaskID":685101923048882177,"DynIDs":["b91fd4c4"]},{"TaskID":685101966069727233,"DynIDs":["b91fd4c4"]},{"TaskID":685101877985542145,"DynIDs":["b91fd4c4"]},{"TaskID":685101842144821249,"DynIDs":["b91fd4c4"]},{"TaskID":685101788051275777,"DynIDs":["b91fd4c4"]},{"TaskID":685101745311186945,"DynIDs":["b91fd4c4"]},{"TaskID":632008535145055267,"DynIDs":["c732c07c"]},{"TaskID":632008535145055087,"DynIDs":["cc8c45c7"]},{"TaskID":632008535145054559,"DynIDs":["d83709e6"]},{"TaskID":632008535145054981,"DynIDs":["f6c420b7"]},{"TaskID":632008535145055081,"DynIDs":["dccd180e"]},{"TaskID":632008535145055178,"DynIDs":["2e04a48a"]},{"TaskID":632008535145054443,"DynIDs":["c0c8a6f8"]},{"TaskID":632008535145055356,"DynIDs":["13349b49"]},{"TaskID":632008535145054626,"DynIDs":["5b548f79"]},{"TaskID":632008535145054405,"DynIDs":["a03de558"]},{"TaskID":632008535145055157,"DynIDs":["a2d52e5e"]},{"TaskID":632443441007689728,"DynIDs":["8b3fd65e"]},{"TaskID":632008535145054933,"DynIDs":["53f5fc08"]},{"TaskID":632008535145055256,"DynIDs":["85266544"]},{"TaskID":632443232046940160,"DynIDs":["534c5c2e"]},{"TaskID":632008535145054468,"DynIDs":["d13a9d25"]},{"TaskID":632008535145054420,"DynIDs":["e9d5fc9d"]},{"TaskID":632008535145054871,"DynIDs":["6f07d6cc"]},{"TaskID":632443251420692480,"DynIDs":["d9294d5f"]},{"TaskID":632444423891976192,"DynIDs":["9f321d2c"]},{"TaskID":685813065316958209,"DynIDs":["c5cbf8cf"]},{"TaskID":685813196279513089,"DynIDs":["b0ddecff"]},{"TaskID":685813237987803137,"DynIDs":["431b3134"]},{"TaskID":685813272808652801,"DynIDs":["e4a5ae99"]},{"TaskID":685813305746391041,"DynIDs":["f358038"]},{"TaskID":685813333152497664,"DynIDs":["d32b8749"]},{"TaskID":685813366140698625,"DynIDs":["4b8b95"]},{"TaskID":685813514111549441,"DynIDs":["f6f6121d"]},{"TaskID":685813553617305600,"DynIDs":["4ee30aa0"]},{"TaskID":632008535145054522,"DynIDs":["c732c07c"]},{"TaskID":632008535145054983,"DynIDs":["c732c07c"]},{"TaskID":632008535145055092,"DynIDs":["c732c07c"]},{"TaskID":632008535145055155,"DynIDs":["c732c07c"]},{"TaskID":720158369424343103,"DynIDs":["b91fd4c4"]},{"TaskID":720158369424343279,"DynIDs":["b91fd4c4"]},{"TaskID":720158369424343621,"DynIDs":["b91fd4c4"]},{"TaskID":720158369424343623,"DynIDs":["b91fd4c4"]},{"TaskID":720158369424343802,"DynIDs":["b91fd4c4"]},{"TaskID":720158369424344183,"DynIDs":["b91fd4c4"]},{"TaskID":720158369424343641,"DynIDs":["c732c07c"]},{"TaskID":720158369424343824,"DynIDs":["c732c07c"]},{"TaskID":720158369424343885,"DynIDs":["c732c07c"]},{"TaskID":720158369424344058,"DynIDs":["c732c07c"]},{"TaskID":720158369424344380,"DynIDs":["c732c07c"]},{"TaskID":720158369424344142,"DynIDs":["2fcae34c"]},{"TaskID":720158369424343882,"DynIDs":["28d44dc2"]},{"TaskID":720158369424343992,"DynIDs":["915d5188"]},{"TaskID":720158369424343222,"DynIDs":["9b099527"]},{"TaskID":720158369424343534,"DynIDs":["d9294d5f"]},{"TaskID":720158369424343281,"DynIDs":["9f321d2c"]},{"TaskID":720158369424343616,"DynIDs":["4ee30aa0"]},{"TaskID":720158369424343163,"DynIDs":["c5cbf8cf"]},{"TaskID":720158369424344044,"DynIDs":["b0ddecff"]},{"TaskID":720158369424343788,"DynIDs":["431b3134"]},{"TaskID":720158369424343811,"DynIDs":["e4a5ae99"]},{"TaskID":720158369424343573,"DynIDs":["f358038"]},{"TaskID":720158369424344325,"DynIDs":["d32b8749"]},{"TaskID":720158369424343944,"DynIDs":["4b8b95"]},{"TaskID":720158369424344141,"DynIDs":["f6f6121d"]},{"TaskID":720179468568887801,"DynIDs":["ad09ed02"]},{"TaskID":720179468568888280,"DynIDs":["875a7511"]},{"TaskID":720179468568888295,"DynIDs":["c1545a80"]},{"TaskID":720179468568887394,"DynIDs":["d9294d5f"]},{"TaskID":720179468568888574,"DynIDs":["9f321d2c"]},{"TaskID":720179468568887696,"DynIDs":["4ee30aa0"]},{"TaskID":720179468568887979,"DynIDs":["c5cbf8cf"]},{"TaskID":720179468568887501,"DynIDs":["b0ddecff"]},{"TaskID":720179468568888485,"DynIDs":["431b3134"]},{"TaskID":720179468568888093,"DynIDs":["e4a5ae99"]},{"TaskID":720179468568888573,"DynIDs":["f358038"]},{"TaskID":720179468568887658,"DynIDs":["d32b8749"]},{"TaskID":720179468568888119,"DynIDs":["4b8b95"]},{"TaskID":720179468568888386,"DynIDs":["f6f6121d"]},{"TaskID":720179468568888355,"DynIDs":["b91fd4c4"]},{"TaskID":720179468568888126,"DynIDs":["b91fd4c4"]},{"TaskID":720179468568888647,"DynIDs":["b91fd4c4"]},{"TaskID":720179468568887349,"DynIDs":["b91fd4c4"]},{"TaskID":720179468568887959,"DynIDs":["b91fd4c4"]},{"TaskID":720179468568887756,"DynIDs":["b91fd4c4"]},{"TaskID":720179468568887788,"DynIDs":["c732c07c"]},{"TaskID":720179468568887983,"DynIDs":["c732c07c"]},{"TaskID":720179468568888433,"DynIDs":["c732c07c"]},{"TaskID":720179468568888137,"DynIDs":["c732c07c"]},{"TaskID":720179468568887407,"DynIDs":["c732c07c"]}]},"LineItemEnabledSectionBlockPairs":[{"section":"PayrollS1","block":"PayrollB2"},{"section":"RatesS1","block":"RatesB2"},{"section":"PayrollS1","block":"PayrollB1"}],"LineItemDetailsRowMap":{"_vena_LI_SRatesS1_BRatesB2_95c3f711_1":"1487257105533633917","_vena_LI_SRatesS1_BRatesB2_95c3f711_2":"1487257105533633919","_vena_LI_SPayrollS1_BPayrollB2_80f7cbbe_1":"1487257072360882179","_vena_LI_SPayrollS1_BPayrollB2_80f7cbbe_2":"1487257072360882181","_vena_LI_SPayrollS1_BPayrollB1_65bf0cd0_1":"1487257072360882241","_vena_LI_SPayrollS1_BPayrollB1_65bf0cd0_2":"1487257072360882259","_vena_LI_SPayrollS1_BPayrollB1_65bf0cd0_3":"1487257072360882261","_vena_LI_SPayrollS1_BPayrollB1_65bf0cd0_4":"1487257072365076522","_vena_LI_SPayrollS1_BPayrollB1_65bf0cd0_5":"1487257072360882243","_vena_LI_SPayrollS1_BPayrollB1_65bf0cd0_6":"1487257072360882211","_vena_LI_SPayrollS1_BPayrollB1_65bf0cd0_7":"1487257072360882213","_vena_LI_SPayrollS1_BPayrollB1_65bf0cd0_8":"1487257072360882257","_vena_LI_SPayrollS1_BPayrollB1_65bf0cd0_9":"1487257072360882201","_vena_LI_SPayrollS1_BPayrollB1_65bf0cd0_10":"1487257072360882207","_vena_LI_SPayrollS1_BPayrollB1_65bf0cd0_11":"1487257072365076556","_vena_LI_SPayrollS1_BPayrollB1_65bf0cd0_12":"1487257072365076554","_vena_LI_SPayrollS1_BPayrollB1_65bf0cd0_13":"1487257072360882205","_vena_LI_SPayrollS1_BPayrollB1_65bf0cd0_14":"1487257072360882199","_vena_LI_SPayrollS1_BPayrollB1_65bf0cd0_15":"1487257072360882209","_vena_LI_SPayrollS1_BPayrollB1_65bf0cd0_16":"1487257072360882197","_vena_LI_SPayrollS1_BPayrollB1_65bf0cd0_17":"1487257072365076558","_vena_LI_SPayrollS1_BPayrollB1_65bf0cd0_18":"1487257072360882255","_vena_LI_SPayrollS1_BPayrollB1_65bf0cd0_19":"1487257072360882217","_vena_LI_SPayrollS1_BPayrollB1_65bf0cd0_20":"1487257072360882203","_vena_LI_SPayrollS1_BPayrollB1_65bf0cd0_21":"1487257072360882219","_vena_LI_SPayrollS1_BPayrollB1_65bf0cd0_22":"1487257072360882221","_vena_LI_SPayrollS1_BPayrollB1_65bf0cd0_23":"1487257072360882223","_vena_LI_SPayrollS1_BPayrollB1_65bf0cd0_24":"1487257072365076526","_vena_LI_SPayrollS1_BPayrollB1_65bf0cd0_25":"1487257072365076560","_vena_LI_SPayrollS1_BPayrollB1_65bf0cd0_26":"1487257072365076528","_vena_LI_SPayrollS1_BPayrollB1_65bf0cd0_27":"1487257072360882227","_vena_LI_SPayrollS1_BPayrollB1_65bf0cd0_28":"1487257072365076530","_vena_LI_SPayrollS1_BPayrollB1_65bf0cd0_29":"1487257072360882229","_vena_LI_SPayrollS1_BPayrollB1_65bf0cd0_30":"1487257072360882225","_vena_LI_SPayrollS1_BPayrollB1_65bf0cd0_31":"1487257072365076524","_vena_LI_SPayrollS1_BPayrollB1_65bf0cd0_32":"1487257072365076562","_vena_LI_SPayrollS1_BPayrollB1_65bf0cd0_33":"1487257072360882239","_vena_LI_SPayrollS1_BPayrollB1_65bf0cd0_34":"1487257072360882215","_vena_LI_SPayrollS1_BPayrollB1_65bf0cd0_35":"1487257072360882247","_vena_LI_SPayrollS1_BPayrollB1_65bf0cd0_36":"1487257072360882249","_vena_LI_SPayrollS1_BPayrollB1_65bf0cd0_37":"1487257072365076532","_vena_LI_SPayrollS1_BPayrollB1_65bf0cd0_38":"1487257072360882231","_vena_LI_SPayrollS1_BPayrollB1_65bf0cd0_39":"1487257072360882253","_vena_LI_SPayrollS1_BPayrollB1_65bf0cd0_40":"1487257072365076564","_vena_LI_SPayrollS1_BPayrollB1_65bf0cd0_41":"1487257072365076538","_vena_LI_SPayrollS1_BPayrollB1_65bf0cd0_42":"1487257072365076540","_vena_LI_SPayrollS1_BPayrollB1_65bf0cd0_43":"1487257072365076542","_vena_LI_SPayrollS1_BPayrollB1_65bf0cd0_44":"1487257072360882245","_vena_LI_SPayrollS1_BPayrollB1_65bf0cd0_45":"1487257072365076534","_vena_LI_SPayrollS1_BPayrollB1_65bf0cd0_46":"1487257072360882237","_vena_LI_SPayrollS1_BPayrollB1_65bf0cd0_47":"1487257072360882251","_vena_LI_SPayrollS1_BPayrollB1_65bf0cd0_48":"1487257072360882235","_vena_LI_SPayrollS1_BPayrollB1_65bf0cd0_49":"1487257072365076536","_vena_LI_SPayrollS1_BPayrollB1_65bf0cd0_50":"1487257072365076566","_vena_LI_SPayrollS1_BPayrollB1_65bf0cd0_51":"1487257072365076544","_vena_LI_SPayrollS1_BPayrollB1_65bf0cd0_52":"1487257072365076546","_vena_LI_SPayrollS1_BPayrollB1_65bf0cd0_53":"1487257072365076548","_vena_LI_SPayrollS1_BPayrollB1_65bf0cd0_54":"1487257072360882233","_vena_LI_SPayrollS1_BPayrollB1_65bf0cd0_55":"1487257072365076550","_vena_LI_SPayrollS1_BPayrollB1_65bf0cd0_56":"1487257072365076552"},"VenaWorkbookSettings":{"PerBlockRefreshNodes":{},"FullRefreshAfterPerBlockList":false,"LoadedSuccessfully":true,"FastChooseEnabled":false,"FastFormulaScanEnabled":false,"CheckProtectedOverride":false,"RibbonButtonMap":{"WorkOffline":{"TagId":"WorkOffline","ManagerHidden":false,"ContributorHidden":false},"Cascade":{"TagId":"Cascade","ManagerHidden":false,"ContributorHidden":false},"InsertLID":{"TagId":"InsertLID","ManagerHidden":false,"ContributorHidden":false},"RemoveLID":{"TagId":"RemoveLID","ManagerHidden":false,"ContributorHidden":false},"MultiInsertLID":{"TagId":"MultiInsertLID","ManagerHidden":false,"ContributorHidden":false},"SelectLID":{"TagId":"SelectLID","ManagerHidden":false,"ContributorHidden":false},"MoveLID":{"TagId":"MoveLID","ManagerHidden":false,"ContributorHidden":false},"DrillMenu":{"TagId":"DrillMenu","ManagerHidden":false,"ContributorHidden":false},"AuditTrail":{"TagId":"AuditTrail","ManagerHidden":false,"ContributorHidden":false},"Comments":{"TagId":"Comments","ManagerHidden":false,"ContributorHidden":false},"IntersectionFiles":{"TagId":"IntersectionFiles","ManagerHidden":false,"ContributorHidden":false},"MyFunctions":{"TagId":"MyFunctions","ManagerHidden":false,"ContributorHidden":false},"KeyInfo":{"TagId":"KeyInfo","ManagerHidden":false,"ContributorHidden":false},"ZoomOut":{"TagId":"ZoomOut","ManagerHidden":false,"ContributorHidden":false},"ZoomIn":{"TagId":"ZoomIn","ManagerHidden":false,"ContributorHidden":false}},"RibbonButtons":[{"TagId":"WorkOffline","ManagerHidden":false,"ContributorHidden":false},{"TagId":"Cascade","ManagerHidden":false,"ContributorHidden":false},{"TagId":"InsertLID","ManagerHidden":false,"ContributorHidden":false},{"TagId":"RemoveLID","ManagerHidden":false,"ContributorHidden":false},{"TagId":"MultiInsertLID","ManagerHidden":false,"ContributorHidden":false},{"TagId":"SelectLID","ManagerHidden":false,"ContributorHidden":false},{"TagId":"MoveLID","ManagerHidden":false,"ContributorHidden":false},{"TagId":"DrillMenu","ManagerHidden":false,"ContributorHidden":false},{"TagId":"AuditTrail","ManagerHidden":false,"ContributorHidden":false},{"TagId":"Comments","ManagerHidden":false,"ContributorHidden":false},{"TagId":"IntersectionFiles","ManagerHidden":false,"ContributorHidden":false},{"TagId":"MyFunctions","ManagerHidden":false,"ContributorHidden":false},{"TagId":"KeyInfo","ManagerHidden":false,"ContributorHidden":false},{"TagId":"ZoomOut","ManagerHidden":false,"ContributorHidden":false},{"TagId":"ZoomIn","ManagerHidden":false,"ContributorHidden":false}],"DisableClearingBrokenFVIntersections":false,"HideDynamicsOnSaveTemplate":false,"MaximumColumnsBeforeWarning":1000,"MaximumRowsBeforeWarning":10000,"PreventBrokenFVDoubleRefresh":true,"ExternalDataSourceURL":null,"UpdateStaticMappings":true,"UseTextFormatForDrillTransaction":false,"AllowMultiChoose":false,"PreventCellReferenceUpdatesOnCascade":false,"MDRRowInsertSectionName":"Select combination for data entry","CollapseChooseBoxMembers":false,"UISettings":{"ManagerMappingScreenSize":"1000,600","ManagerMappingBlock":null,"ManagerMappingSection":null},"SaveDataETLJobID":null,"DisableTemplateSaveAuditTrail":false},"VenaSqlQueries":null}</venadatastore>
</file>

<file path=customXml/itemProps1.xml><?xml version="1.0" encoding="utf-8"?>
<ds:datastoreItem xmlns:ds="http://schemas.openxmlformats.org/officeDocument/2006/customXml" ds:itemID="{FB66EE34-1B45-4D88-95A3-84FAB1F2CBD0}">
  <ds:schemaRefs>
    <ds:schemaRef ds:uri="http://venasolutions.com/VenaSPMAddin/VenaWorkbookProperties"/>
  </ds:schemaRefs>
</ds:datastoreItem>
</file>

<file path=customXml/itemProps2.xml><?xml version="1.0" encoding="utf-8"?>
<ds:datastoreItem xmlns:ds="http://schemas.openxmlformats.org/officeDocument/2006/customXml" ds:itemID="{AF3FEB43-93CC-445C-8BD7-A3457AA403BA}">
  <ds:schemaRefs>
    <ds:schemaRef ds:uri="http://venasolutions.com/VenaSPMAddin/DataModelSectionStore_V1"/>
  </ds:schemaRefs>
</ds:datastoreItem>
</file>

<file path=customXml/itemProps3.xml><?xml version="1.0" encoding="utf-8"?>
<ds:datastoreItem xmlns:ds="http://schemas.openxmlformats.org/officeDocument/2006/customXml" ds:itemID="{B0BB9F3D-E82C-4013-B709-3DB6307E795E}">
  <ds:schemaRefs>
    <ds:schemaRef ds:uri="http://venasolutions.com/VenaSPMAddin/ServerSideBlobV2"/>
  </ds:schemaRefs>
</ds:datastoreItem>
</file>

<file path=customXml/itemProps4.xml><?xml version="1.0" encoding="utf-8"?>
<ds:datastoreItem xmlns:ds="http://schemas.openxmlformats.org/officeDocument/2006/customXml" ds:itemID="{AE5F6C15-A574-4798-8452-6EBB7F7F2E98}">
  <ds:schemaRefs>
    <ds:schemaRef ds:uri="http://venasolutions.com/VenaSPMAddin/ExcelCustomMultiDynamicCollectionStore_V1"/>
  </ds:schemaRefs>
</ds:datastoreItem>
</file>

<file path=customXml/itemProps5.xml><?xml version="1.0" encoding="utf-8"?>
<ds:datastoreItem xmlns:ds="http://schemas.openxmlformats.org/officeDocument/2006/customXml" ds:itemID="{49CCD7D0-3E4A-4AFE-AED4-01311631D2D2}">
  <ds:schemaRefs>
    <ds:schemaRef ds:uri="http://venasolutions.com/VenaSPMAddin/DefaultDataModel_V1"/>
  </ds:schemaRefs>
</ds:datastoreItem>
</file>

<file path=customXml/itemProps6.xml><?xml version="1.0" encoding="utf-8"?>
<ds:datastoreItem xmlns:ds="http://schemas.openxmlformats.org/officeDocument/2006/customXml" ds:itemID="{DFCAC6E3-07D9-437F-AE8A-A889F6307DA3}">
  <ds:schemaRefs>
    <ds:schemaRef ds:uri="http://venasolutions.com/VenaSPMAddin/DrillThroughTableInfo_V1"/>
  </ds:schemaRefs>
</ds:datastoreItem>
</file>

<file path=customXml/itemProps7.xml><?xml version="1.0" encoding="utf-8"?>
<ds:datastoreItem xmlns:ds="http://schemas.openxmlformats.org/officeDocument/2006/customXml" ds:itemID="{B5BFB752-E0E8-4CF1-B78A-DA8EEBEA9B7C}">
  <ds:schemaRefs>
    <ds:schemaRef ds:uri="http://venasolutions.com/VenaTemplate/SolutionPackageMetadata/V1"/>
  </ds:schemaRefs>
</ds:datastoreItem>
</file>

<file path=customXml/itemProps8.xml><?xml version="1.0" encoding="utf-8"?>
<ds:datastoreItem xmlns:ds="http://schemas.openxmlformats.org/officeDocument/2006/customXml" ds:itemID="{BB9733A3-F6C8-43C6-93C2-60567BB6209C}">
  <ds:schemaRefs>
    <ds:schemaRef ds:uri="http://venasolutions.com/VenaSPMAddin/ServerSideBlobV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32</vt:i4>
      </vt:variant>
    </vt:vector>
  </HeadingPairs>
  <TitlesOfParts>
    <vt:vector size="37" baseType="lpstr">
      <vt:lpstr>MYP</vt:lpstr>
      <vt:lpstr>MYP-Multisite</vt:lpstr>
      <vt:lpstr>Payroll</vt:lpstr>
      <vt:lpstr>Rates</vt:lpstr>
      <vt:lpstr>Cash Flow</vt:lpstr>
      <vt:lpstr>_vena_V_CashFlowDelete_H</vt:lpstr>
      <vt:lpstr>_vena_V_GraphsDelete_H</vt:lpstr>
      <vt:lpstr>_vena_V_MYPDelete_H</vt:lpstr>
      <vt:lpstr>_vena_V_MYPMultisiteDelete_H</vt:lpstr>
      <vt:lpstr>_vena_V_NoSaveAfterMacro_H</vt:lpstr>
      <vt:lpstr>_vena_V_PayrollDelete_H</vt:lpstr>
      <vt:lpstr>_vena_V_RatesDelete_H</vt:lpstr>
      <vt:lpstr>Certificated</vt:lpstr>
      <vt:lpstr>DV_HW</vt:lpstr>
      <vt:lpstr>EmployeeType</vt:lpstr>
      <vt:lpstr>ERS</vt:lpstr>
      <vt:lpstr>FUTA</vt:lpstr>
      <vt:lpstr>Index_FUTA_Rate</vt:lpstr>
      <vt:lpstr>Index_SUTA_Rate</vt:lpstr>
      <vt:lpstr>IndexBenefits</vt:lpstr>
      <vt:lpstr>IndexInLieuMedical</vt:lpstr>
      <vt:lpstr>IndexPayIncrease</vt:lpstr>
      <vt:lpstr>MatchBenefits</vt:lpstr>
      <vt:lpstr>MatchRatesYear</vt:lpstr>
      <vt:lpstr>Medicare</vt:lpstr>
      <vt:lpstr>MedInLieu</vt:lpstr>
      <vt:lpstr>'Cash Flow'!Print_Area</vt:lpstr>
      <vt:lpstr>MYP!Print_Area</vt:lpstr>
      <vt:lpstr>'MYP-Multisite'!Print_Area</vt:lpstr>
      <vt:lpstr>Payroll!Print_Area</vt:lpstr>
      <vt:lpstr>Rates!Print_Area</vt:lpstr>
      <vt:lpstr>'Cash Flow'!Print_Titles</vt:lpstr>
      <vt:lpstr>MYP!Print_Titles</vt:lpstr>
      <vt:lpstr>'MYP-Multisite'!Print_Titles</vt:lpstr>
      <vt:lpstr>Payroll!Print_Titles</vt:lpstr>
      <vt:lpstr>Rates!Print_Titles</vt:lpstr>
      <vt:lpstr>SocialSecurity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Kelsey Wrobel</dc:creator>
  <cp:lastModifiedBy>Danny Peltier</cp:lastModifiedBy>
  <cp:lastPrinted>2025-03-21T20:17:12Z</cp:lastPrinted>
  <dcterms:created xsi:type="dcterms:W3CDTF">2017-01-06T19:00:00Z</dcterms:created>
  <dcterms:modified xsi:type="dcterms:W3CDTF">2025-04-14T16:31:42Z</dcterms:modified>
</cp:coreProperties>
</file>