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4\October 2024\"/>
    </mc:Choice>
  </mc:AlternateContent>
  <xr:revisionPtr revIDLastSave="0" documentId="8_{CD448796-3F41-4092-BCED-2118AB815660}" xr6:coauthVersionLast="47" xr6:coauthVersionMax="47" xr10:uidLastSave="{00000000-0000-0000-0000-000000000000}"/>
  <bookViews>
    <workbookView xWindow="5040" yWindow="2850" windowWidth="21600" windowHeight="11385" xr2:uid="{0C254B68-76CC-4F19-B2D6-616353CBADCB}"/>
  </bookViews>
  <sheets>
    <sheet name="#278 " sheetId="4" r:id="rId1"/>
    <sheet name="#269" sheetId="10" r:id="rId2"/>
    <sheet name="#284" sheetId="11" r:id="rId3"/>
    <sheet name="#285 " sheetId="12" r:id="rId4"/>
    <sheet name="#292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F14" i="4" l="1"/>
  <c r="D14" i="4"/>
  <c r="C14" i="4"/>
  <c r="B14" i="4"/>
  <c r="H7" i="12"/>
  <c r="F7" i="12" l="1"/>
  <c r="B7" i="12"/>
  <c r="C7" i="12"/>
  <c r="D7" i="12"/>
  <c r="E7" i="12"/>
  <c r="B17" i="12"/>
  <c r="B26" i="11"/>
  <c r="B19" i="12" l="1"/>
  <c r="H18" i="11"/>
  <c r="F18" i="11"/>
  <c r="E18" i="11"/>
  <c r="D18" i="11"/>
  <c r="C18" i="11"/>
  <c r="B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B14" i="10"/>
  <c r="H6" i="10"/>
  <c r="B9" i="10" s="1"/>
  <c r="F6" i="10"/>
  <c r="E6" i="10"/>
  <c r="B8" i="10" s="1"/>
  <c r="D6" i="10"/>
  <c r="C6" i="10"/>
  <c r="B6" i="10"/>
  <c r="B18" i="9"/>
  <c r="B16" i="9"/>
  <c r="F6" i="9"/>
  <c r="E6" i="9"/>
  <c r="D6" i="9"/>
  <c r="C6" i="9"/>
  <c r="B6" i="9"/>
  <c r="B16" i="10" l="1"/>
  <c r="E12" i="4" l="1"/>
  <c r="E14" i="4" s="1"/>
  <c r="B25" i="4" l="1"/>
  <c r="B27" i="4" l="1"/>
</calcChain>
</file>

<file path=xl/sharedStrings.xml><?xml version="1.0" encoding="utf-8"?>
<sst xmlns="http://schemas.openxmlformats.org/spreadsheetml/2006/main" count="143" uniqueCount="49">
  <si>
    <t>NV Prep Charter # 278</t>
  </si>
  <si>
    <t>Outstanding PERS Contribution Reports as of 9/03/2024</t>
  </si>
  <si>
    <t>Report Month</t>
  </si>
  <si>
    <t>Employee Contributions</t>
  </si>
  <si>
    <t>Employer Contribution</t>
  </si>
  <si>
    <t>Employer Paid Plan</t>
  </si>
  <si>
    <t>Total Contributions Due</t>
  </si>
  <si>
    <t>Total Wages</t>
  </si>
  <si>
    <t>Data File Received</t>
  </si>
  <si>
    <t>Est Penalty</t>
  </si>
  <si>
    <t>10/2023</t>
  </si>
  <si>
    <t>Yes</t>
  </si>
  <si>
    <t>11/2023</t>
  </si>
  <si>
    <t>12/2023</t>
  </si>
  <si>
    <t>01/2024</t>
  </si>
  <si>
    <t>02/2024</t>
  </si>
  <si>
    <t>03/2024</t>
  </si>
  <si>
    <t>04/2024</t>
  </si>
  <si>
    <t>05/2024</t>
  </si>
  <si>
    <t>06/2024</t>
  </si>
  <si>
    <t>07/2024</t>
  </si>
  <si>
    <t>TOTALS</t>
  </si>
  <si>
    <t>Estimated Contributions Due $396,335.29</t>
  </si>
  <si>
    <t>Estimated Penalties $15,300.22</t>
  </si>
  <si>
    <t>unallocated funds/Deposits:</t>
  </si>
  <si>
    <t>Total unallocated funds</t>
  </si>
  <si>
    <t>Total estimated amount due:</t>
  </si>
  <si>
    <t>Equipo Academy # 269</t>
  </si>
  <si>
    <t>No</t>
  </si>
  <si>
    <t xml:space="preserve">Estimated Contributions Due </t>
  </si>
  <si>
    <t xml:space="preserve">Estimated Penalties </t>
  </si>
  <si>
    <t>Contributions from prior overpayments</t>
  </si>
  <si>
    <t>`</t>
  </si>
  <si>
    <t>Explore Las Vegas # 284</t>
  </si>
  <si>
    <t>06/2023</t>
  </si>
  <si>
    <t>07/2023</t>
  </si>
  <si>
    <t>08/2023</t>
  </si>
  <si>
    <t>09/2023</t>
  </si>
  <si>
    <t>NO</t>
  </si>
  <si>
    <t>Estimated Contributions Due $431,379.66</t>
  </si>
  <si>
    <t>Estimated Penalties $ 22,495.52</t>
  </si>
  <si>
    <t>Teach Las Vegas # 285</t>
  </si>
  <si>
    <t>Estimated Contributions Due $34,895.79</t>
  </si>
  <si>
    <t>Estimated Penalties $</t>
  </si>
  <si>
    <t>Contributions due from prior underpayments</t>
  </si>
  <si>
    <t>Eagle Charter School # 292</t>
  </si>
  <si>
    <t>08/2024</t>
  </si>
  <si>
    <t>Estimated Contributions Due $18,018.31</t>
  </si>
  <si>
    <t>Contributions  from prior overpayments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</si>
</sst>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49" fontId="0" fillId="2" borderId="1" xfId="0" applyNumberFormat="1" applyFill="1" applyBorder="1"/>
    <xf numFmtId="164" fontId="0" fillId="2" borderId="1" xfId="0" applyNumberForma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0" fontId="0" fillId="2" borderId="0" xfId="0" applyFill="1"/>
    <xf numFmtId="0" fontId="5" fillId="0" borderId="0" xfId="0" applyFont="1"/>
    <xf numFmtId="0" fontId="1" fillId="3" borderId="0" xfId="0" applyFont="1" applyFill="1"/>
    <xf numFmtId="49" fontId="3" fillId="2" borderId="3" xfId="0" applyNumberFormat="1" applyFont="1" applyFill="1" applyBorder="1"/>
    <xf numFmtId="164" fontId="0" fillId="2" borderId="4" xfId="0" applyNumberFormat="1" applyFill="1" applyBorder="1"/>
    <xf numFmtId="164" fontId="1" fillId="2" borderId="4" xfId="0" applyNumberFormat="1" applyFont="1" applyFill="1" applyBorder="1"/>
    <xf numFmtId="0" fontId="0" fillId="2" borderId="3" xfId="0" applyFill="1" applyBorder="1"/>
    <xf numFmtId="0" fontId="0" fillId="0" borderId="3" xfId="0" applyBorder="1"/>
    <xf numFmtId="49" fontId="0" fillId="2" borderId="3" xfId="0" applyNumberFormat="1" applyFill="1" applyBorder="1"/>
    <xf numFmtId="164" fontId="0" fillId="2" borderId="3" xfId="0" applyNumberFormat="1" applyFill="1" applyBorder="1"/>
    <xf numFmtId="49" fontId="1" fillId="2" borderId="3" xfId="0" applyNumberFormat="1" applyFont="1" applyFill="1" applyBorder="1"/>
    <xf numFmtId="164" fontId="1" fillId="2" borderId="3" xfId="0" applyNumberFormat="1" applyFont="1" applyFill="1" applyBorder="1"/>
    <xf numFmtId="164" fontId="1" fillId="3" borderId="3" xfId="0" applyNumberFormat="1" applyFont="1" applyFill="1" applyBorder="1"/>
    <xf numFmtId="8" fontId="1" fillId="3" borderId="0" xfId="0" applyNumberFormat="1" applyFont="1" applyFill="1"/>
    <xf numFmtId="0" fontId="1" fillId="0" borderId="0" xfId="0" applyFont="1"/>
    <xf numFmtId="165" fontId="5" fillId="0" borderId="5" xfId="0" applyNumberFormat="1" applyFont="1" applyBorder="1" applyAlignment="1">
      <alignment horizontal="left"/>
    </xf>
    <xf numFmtId="4" fontId="5" fillId="2" borderId="8" xfId="1" applyNumberFormat="1" applyFont="1" applyFill="1" applyBorder="1"/>
    <xf numFmtId="0" fontId="0" fillId="0" borderId="6" xfId="0" applyBorder="1"/>
    <xf numFmtId="49" fontId="1" fillId="2" borderId="9" xfId="0" applyNumberFormat="1" applyFont="1" applyFill="1" applyBorder="1"/>
    <xf numFmtId="165" fontId="5" fillId="0" borderId="9" xfId="0" applyNumberFormat="1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2" borderId="13" xfId="0" applyFill="1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8" fontId="0" fillId="0" borderId="18" xfId="0" applyNumberFormat="1" applyBorder="1"/>
    <xf numFmtId="8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14" fontId="1" fillId="2" borderId="21" xfId="0" applyNumberFormat="1" applyFont="1" applyFill="1" applyBorder="1"/>
    <xf numFmtId="164" fontId="0" fillId="0" borderId="0" xfId="0" applyNumberFormat="1"/>
    <xf numFmtId="14" fontId="0" fillId="0" borderId="0" xfId="0" applyNumberFormat="1"/>
    <xf numFmtId="164" fontId="0" fillId="0" borderId="7" xfId="0" applyNumberFormat="1" applyBorder="1"/>
    <xf numFmtId="164" fontId="0" fillId="0" borderId="6" xfId="0" applyNumberFormat="1" applyBorder="1"/>
    <xf numFmtId="164" fontId="5" fillId="0" borderId="6" xfId="1" applyNumberFormat="1" applyFont="1" applyBorder="1"/>
    <xf numFmtId="164" fontId="5" fillId="0" borderId="8" xfId="1" applyNumberFormat="1" applyFont="1" applyBorder="1"/>
    <xf numFmtId="164" fontId="5" fillId="2" borderId="8" xfId="1" applyNumberFormat="1" applyFont="1" applyFill="1" applyBorder="1"/>
    <xf numFmtId="14" fontId="0" fillId="2" borderId="17" xfId="0" applyNumberFormat="1" applyFill="1" applyBorder="1"/>
    <xf numFmtId="14" fontId="0" fillId="2" borderId="21" xfId="0" applyNumberFormat="1" applyFill="1" applyBorder="1"/>
    <xf numFmtId="8" fontId="0" fillId="0" borderId="3" xfId="0" applyNumberFormat="1" applyBorder="1"/>
    <xf numFmtId="49" fontId="2" fillId="2" borderId="2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Comma" xfId="1" builtinId="3"/>
    <cellStyle name="Comma 2" xfId="2" xr:uid="{12691A6D-3689-416A-8567-FF54A2CF4B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628-194B-4E6A-9ED6-B8AC6B2975F3}">
  <sheetPr>
    <tabColor rgb="FF92D050"/>
    <pageSetUpPr fitToPage="1"/>
  </sheetPr>
  <dimension ref="A1:CF27"/>
  <sheetViews>
    <sheetView tabSelected="1" workbookViewId="0">
      <selection activeCell="O14" sqref="O14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4" ht="23.25" x14ac:dyDescent="0.35">
      <c r="A1" s="50" t="s">
        <v>0</v>
      </c>
      <c r="B1" s="51"/>
      <c r="C1" s="51"/>
      <c r="D1" s="51"/>
      <c r="E1" s="51"/>
      <c r="F1" s="51"/>
      <c r="G1" s="51"/>
      <c r="H1" s="51"/>
    </row>
    <row r="2" spans="1:84" ht="23.25" x14ac:dyDescent="0.35">
      <c r="A2" s="50" t="s">
        <v>1</v>
      </c>
      <c r="B2" s="51"/>
      <c r="C2" s="51"/>
      <c r="D2" s="51"/>
      <c r="E2" s="51"/>
      <c r="F2" s="51"/>
      <c r="G2" s="51"/>
      <c r="H2" s="51"/>
    </row>
    <row r="3" spans="1:84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4" s="6" customFormat="1" x14ac:dyDescent="0.25">
      <c r="A4" s="14" t="s">
        <v>10</v>
      </c>
      <c r="B4" s="15">
        <v>9762.9</v>
      </c>
      <c r="C4" s="15">
        <v>9762.9</v>
      </c>
      <c r="D4" s="15">
        <v>29440.86</v>
      </c>
      <c r="E4" s="15">
        <v>48966.66</v>
      </c>
      <c r="F4" s="15">
        <v>143781.57999999999</v>
      </c>
      <c r="G4" s="12" t="s">
        <v>11</v>
      </c>
      <c r="H4" s="15">
        <v>3366.4578750000005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6" customFormat="1" x14ac:dyDescent="0.25">
      <c r="A5" s="14" t="s">
        <v>12</v>
      </c>
      <c r="B5" s="15">
        <v>6698.68</v>
      </c>
      <c r="C5" s="15">
        <v>6698.68</v>
      </c>
      <c r="D5" s="15">
        <v>26239.200000000001</v>
      </c>
      <c r="E5" s="15">
        <v>39636.559999999998</v>
      </c>
      <c r="F5" s="15">
        <v>116714.88</v>
      </c>
      <c r="G5" s="12" t="s">
        <v>11</v>
      </c>
      <c r="H5" s="15">
        <v>2463.5223055555552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s="6" customFormat="1" x14ac:dyDescent="0.25">
      <c r="A6" s="14" t="s">
        <v>13</v>
      </c>
      <c r="B6" s="15">
        <v>6749.87</v>
      </c>
      <c r="C6" s="15">
        <v>6749.87</v>
      </c>
      <c r="D6" s="15">
        <v>26540.7</v>
      </c>
      <c r="E6" s="15">
        <v>40040.44</v>
      </c>
      <c r="F6" s="15">
        <v>116714.88</v>
      </c>
      <c r="G6" s="12" t="s">
        <v>11</v>
      </c>
      <c r="H6" s="15">
        <v>2224.4688888888891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s="6" customFormat="1" x14ac:dyDescent="0.25">
      <c r="A7" s="14" t="s">
        <v>14</v>
      </c>
      <c r="B7" s="15">
        <v>6946.48</v>
      </c>
      <c r="C7" s="15">
        <v>6946.48</v>
      </c>
      <c r="D7" s="15">
        <v>26996.67</v>
      </c>
      <c r="E7" s="15">
        <v>40889.629999999997</v>
      </c>
      <c r="F7" s="15">
        <v>119197.46</v>
      </c>
      <c r="G7" s="12" t="s">
        <v>11</v>
      </c>
      <c r="H7" s="15">
        <v>1959.2947708333331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s="6" customFormat="1" x14ac:dyDescent="0.25">
      <c r="A8" s="14" t="s">
        <v>15</v>
      </c>
      <c r="B8" s="15">
        <v>6946.48</v>
      </c>
      <c r="C8" s="15">
        <v>6946.48</v>
      </c>
      <c r="D8" s="15">
        <v>26996.67</v>
      </c>
      <c r="E8" s="15">
        <v>40889.629999999997</v>
      </c>
      <c r="F8" s="15">
        <v>119197.46</v>
      </c>
      <c r="G8" s="12" t="s">
        <v>11</v>
      </c>
      <c r="H8" s="15">
        <v>1675.3390069444445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s="6" customFormat="1" x14ac:dyDescent="0.25">
      <c r="A9" s="14" t="s">
        <v>16</v>
      </c>
      <c r="B9" s="15">
        <v>6946.48</v>
      </c>
      <c r="C9" s="15">
        <v>6946.48</v>
      </c>
      <c r="D9" s="15">
        <v>26996.67</v>
      </c>
      <c r="E9" s="15">
        <v>40889.629999999997</v>
      </c>
      <c r="F9" s="15">
        <v>119197.46</v>
      </c>
      <c r="G9" s="12" t="s">
        <v>11</v>
      </c>
      <c r="H9" s="15">
        <v>1377.1854548611111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84" s="6" customFormat="1" x14ac:dyDescent="0.25">
      <c r="A10" s="14" t="s">
        <v>17</v>
      </c>
      <c r="B10" s="15">
        <v>4971.46</v>
      </c>
      <c r="C10" s="15">
        <v>4971.46</v>
      </c>
      <c r="D10" s="15">
        <v>27711.439999999999</v>
      </c>
      <c r="E10" s="15">
        <v>37654.36</v>
      </c>
      <c r="F10" s="15">
        <v>111128.9</v>
      </c>
      <c r="G10" s="12" t="s">
        <v>11</v>
      </c>
      <c r="H10" s="15">
        <v>980.58229166666661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s="6" customFormat="1" x14ac:dyDescent="0.25">
      <c r="A11" s="14" t="s">
        <v>18</v>
      </c>
      <c r="B11" s="15">
        <v>4971.46</v>
      </c>
      <c r="C11" s="15">
        <v>4971.46</v>
      </c>
      <c r="D11" s="15">
        <v>27711.439999999999</v>
      </c>
      <c r="E11" s="15">
        <v>37654.36</v>
      </c>
      <c r="F11" s="15">
        <v>111128.9</v>
      </c>
      <c r="G11" s="12" t="s">
        <v>11</v>
      </c>
      <c r="H11" s="15">
        <v>692.94481944444442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s="6" customFormat="1" x14ac:dyDescent="0.25">
      <c r="A12" s="14" t="s">
        <v>19</v>
      </c>
      <c r="B12" s="15">
        <v>5835.72</v>
      </c>
      <c r="C12" s="15">
        <v>5835.72</v>
      </c>
      <c r="D12" s="15">
        <v>26836.04</v>
      </c>
      <c r="E12" s="15">
        <f>SUM(B12:D12)</f>
        <v>38507.480000000003</v>
      </c>
      <c r="F12" s="15">
        <v>111128.9</v>
      </c>
      <c r="G12" s="12" t="s">
        <v>11</v>
      </c>
      <c r="H12" s="15">
        <v>441.23154166666671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1:84" s="6" customFormat="1" x14ac:dyDescent="0.25">
      <c r="A13" s="14" t="s">
        <v>20</v>
      </c>
      <c r="B13" s="15">
        <v>4353.12</v>
      </c>
      <c r="C13" s="15">
        <v>4353.12</v>
      </c>
      <c r="D13" s="15">
        <v>26853.42</v>
      </c>
      <c r="E13" s="15">
        <v>31206.54</v>
      </c>
      <c r="F13" s="15">
        <v>105034.34</v>
      </c>
      <c r="G13" s="12" t="s">
        <v>11</v>
      </c>
      <c r="H13" s="15">
        <v>119.19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1:84" ht="13.5" customHeight="1" x14ac:dyDescent="0.25">
      <c r="A14" s="16" t="s">
        <v>21</v>
      </c>
      <c r="B14" s="17">
        <f>SUM(B4:B13)</f>
        <v>64182.65</v>
      </c>
      <c r="C14" s="17">
        <f>SUM(C4:C13)</f>
        <v>64182.65</v>
      </c>
      <c r="D14" s="17">
        <f>SUM(D4:D13)</f>
        <v>272323.11</v>
      </c>
      <c r="E14" s="18">
        <f>SUM(E4:E13)</f>
        <v>396335.29</v>
      </c>
      <c r="F14" s="17">
        <f>SUM(F4:F13)</f>
        <v>1173224.76</v>
      </c>
      <c r="G14" s="13"/>
      <c r="H14" s="18">
        <f>SUM(H4:H13)</f>
        <v>15300.216954861113</v>
      </c>
    </row>
    <row r="15" spans="1:84" x14ac:dyDescent="0.25">
      <c r="A15" s="38"/>
    </row>
    <row r="16" spans="1:84" x14ac:dyDescent="0.25">
      <c r="A16" s="30" t="s">
        <v>22</v>
      </c>
    </row>
    <row r="17" spans="1:3" x14ac:dyDescent="0.25">
      <c r="A17" s="28" t="s">
        <v>23</v>
      </c>
    </row>
    <row r="18" spans="1:3" x14ac:dyDescent="0.25">
      <c r="A18" s="29"/>
      <c r="B18" s="35"/>
    </row>
    <row r="19" spans="1:3" x14ac:dyDescent="0.25">
      <c r="A19" s="32" t="s">
        <v>24</v>
      </c>
      <c r="B19" s="31"/>
    </row>
    <row r="20" spans="1:3" x14ac:dyDescent="0.25">
      <c r="A20" s="39"/>
      <c r="B20" s="33"/>
    </row>
    <row r="21" spans="1:3" x14ac:dyDescent="0.25">
      <c r="A21" s="47"/>
      <c r="B21" s="33"/>
      <c r="C21" s="31"/>
    </row>
    <row r="22" spans="1:3" x14ac:dyDescent="0.25">
      <c r="A22" s="48"/>
      <c r="B22" s="34"/>
    </row>
    <row r="23" spans="1:3" x14ac:dyDescent="0.25">
      <c r="A23" s="39"/>
      <c r="B23" s="33"/>
    </row>
    <row r="24" spans="1:3" x14ac:dyDescent="0.25">
      <c r="A24" s="36"/>
    </row>
    <row r="25" spans="1:3" x14ac:dyDescent="0.25">
      <c r="A25" s="37" t="s">
        <v>25</v>
      </c>
      <c r="B25" s="34">
        <f>B20+B21+B22+B23</f>
        <v>0</v>
      </c>
      <c r="C25" s="31"/>
    </row>
    <row r="26" spans="1:3" x14ac:dyDescent="0.25">
      <c r="A26" s="35"/>
      <c r="B26" s="35"/>
    </row>
    <row r="27" spans="1:3" x14ac:dyDescent="0.25">
      <c r="A27" s="8" t="s">
        <v>26</v>
      </c>
      <c r="B27" s="19">
        <f>E14+H14-B25</f>
        <v>411635.50695486111</v>
      </c>
    </row>
  </sheetData>
  <mergeCells count="2">
    <mergeCell ref="A1:H1"/>
    <mergeCell ref="A2:H2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5C47-B637-4C27-A8DA-795FA2AE4100}">
  <sheetPr>
    <tabColor rgb="FF92D050"/>
    <pageSetUpPr fitToPage="1"/>
  </sheetPr>
  <dimension ref="A1:H16"/>
  <sheetViews>
    <sheetView workbookViewId="0">
      <selection activeCell="E20" sqref="E20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50" t="s">
        <v>27</v>
      </c>
      <c r="B1" s="51"/>
      <c r="C1" s="51"/>
      <c r="D1" s="51"/>
      <c r="E1" s="51"/>
      <c r="F1" s="51"/>
      <c r="G1" s="51"/>
      <c r="H1" s="51"/>
    </row>
    <row r="2" spans="1:8" ht="23.25" x14ac:dyDescent="0.35">
      <c r="A2" s="50" t="s">
        <v>1</v>
      </c>
      <c r="B2" s="51"/>
      <c r="C2" s="51"/>
      <c r="D2" s="51"/>
      <c r="E2" s="51"/>
      <c r="F2" s="51"/>
      <c r="G2" s="51"/>
      <c r="H2" s="51"/>
    </row>
    <row r="3" spans="1:8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 x14ac:dyDescent="0.25">
      <c r="A4" s="14" t="s">
        <v>19</v>
      </c>
      <c r="B4" s="15">
        <v>0</v>
      </c>
      <c r="C4" s="15">
        <v>0</v>
      </c>
      <c r="D4" s="15">
        <v>123797.37</v>
      </c>
      <c r="E4" s="15">
        <v>123797.37</v>
      </c>
      <c r="F4" s="15">
        <v>369544.38</v>
      </c>
      <c r="G4" s="12" t="s">
        <v>11</v>
      </c>
      <c r="H4" s="15">
        <v>1418.51153125</v>
      </c>
    </row>
    <row r="5" spans="1:8" x14ac:dyDescent="0.25">
      <c r="A5" s="14" t="s">
        <v>20</v>
      </c>
      <c r="B5" s="15">
        <v>0</v>
      </c>
      <c r="C5" s="15">
        <v>0</v>
      </c>
      <c r="D5" s="49">
        <v>113680.97</v>
      </c>
      <c r="E5" s="49">
        <v>113680.97</v>
      </c>
      <c r="F5" s="15">
        <v>339346.18</v>
      </c>
      <c r="G5" s="12" t="s">
        <v>28</v>
      </c>
      <c r="H5" s="15">
        <v>434.19814930555555</v>
      </c>
    </row>
    <row r="6" spans="1:8" ht="13.5" customHeight="1" x14ac:dyDescent="0.25">
      <c r="A6" s="16" t="s">
        <v>21</v>
      </c>
      <c r="B6" s="17">
        <f>SUM(B4:B4)</f>
        <v>0</v>
      </c>
      <c r="C6" s="17">
        <f>SUM(C4:C4)</f>
        <v>0</v>
      </c>
      <c r="D6" s="17">
        <f>SUM(D4:D5)</f>
        <v>237478.34</v>
      </c>
      <c r="E6" s="18">
        <f>SUM(E4:E5)</f>
        <v>237478.34</v>
      </c>
      <c r="F6" s="17">
        <f>SUM(F4:F5)</f>
        <v>708890.56</v>
      </c>
      <c r="G6" s="13"/>
      <c r="H6" s="18">
        <f>SUM(H4:H5)</f>
        <v>1852.7096805555555</v>
      </c>
    </row>
    <row r="7" spans="1:8" x14ac:dyDescent="0.25">
      <c r="H7" s="40"/>
    </row>
    <row r="8" spans="1:8" x14ac:dyDescent="0.25">
      <c r="A8" t="s">
        <v>29</v>
      </c>
      <c r="B8" s="40">
        <f>E6</f>
        <v>237478.34</v>
      </c>
    </row>
    <row r="9" spans="1:8" x14ac:dyDescent="0.25">
      <c r="A9" t="s">
        <v>30</v>
      </c>
      <c r="B9" s="40">
        <f>H6</f>
        <v>1852.7096805555555</v>
      </c>
    </row>
    <row r="10" spans="1:8" x14ac:dyDescent="0.25">
      <c r="A10" t="s">
        <v>31</v>
      </c>
      <c r="B10" s="40">
        <v>23937.88</v>
      </c>
    </row>
    <row r="11" spans="1:8" x14ac:dyDescent="0.25">
      <c r="A11" s="24" t="s">
        <v>24</v>
      </c>
      <c r="B11" s="23"/>
    </row>
    <row r="12" spans="1:8" ht="15.75" x14ac:dyDescent="0.25">
      <c r="A12" s="25"/>
      <c r="B12" s="44"/>
      <c r="C12" s="7"/>
      <c r="D12" t="s">
        <v>32</v>
      </c>
    </row>
    <row r="13" spans="1:8" ht="15.75" x14ac:dyDescent="0.25">
      <c r="A13" s="21"/>
      <c r="B13" s="46"/>
      <c r="C13" s="7"/>
    </row>
    <row r="14" spans="1:8" ht="15.75" x14ac:dyDescent="0.25">
      <c r="A14" s="22" t="s">
        <v>25</v>
      </c>
      <c r="B14" s="46">
        <f>B12+B13</f>
        <v>0</v>
      </c>
    </row>
    <row r="15" spans="1:8" ht="15.75" x14ac:dyDescent="0.25">
      <c r="A15" s="22"/>
      <c r="B15" s="22"/>
      <c r="C15" s="26"/>
    </row>
    <row r="16" spans="1:8" x14ac:dyDescent="0.25">
      <c r="A16" s="8" t="s">
        <v>26</v>
      </c>
      <c r="B16" s="19">
        <f>E6+H6-B10-B14</f>
        <v>215393.16968055555</v>
      </c>
      <c r="C16" s="27"/>
    </row>
  </sheetData>
  <mergeCells count="2">
    <mergeCell ref="A1:H1"/>
    <mergeCell ref="A2:H2"/>
  </mergeCell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52F9-A24E-4A8E-943D-3A961C472ABA}">
  <sheetPr>
    <tabColor rgb="FF92D050"/>
    <pageSetUpPr fitToPage="1"/>
  </sheetPr>
  <dimension ref="A1:H26"/>
  <sheetViews>
    <sheetView workbookViewId="0">
      <selection activeCell="D19" sqref="D19"/>
    </sheetView>
  </sheetViews>
  <sheetFormatPr defaultRowHeight="15" x14ac:dyDescent="0.25"/>
  <cols>
    <col min="1" max="1" width="38" bestFit="1" customWidth="1"/>
    <col min="2" max="2" width="22.85546875" bestFit="1" customWidth="1"/>
    <col min="3" max="4" width="21.7109375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customHeight="1" x14ac:dyDescent="0.35">
      <c r="A1" s="50" t="s">
        <v>33</v>
      </c>
      <c r="B1" s="51"/>
      <c r="C1" s="51"/>
      <c r="D1" s="51"/>
      <c r="E1" s="51"/>
      <c r="F1" s="51"/>
      <c r="G1" s="51"/>
      <c r="H1" s="51"/>
    </row>
    <row r="2" spans="1:8" ht="23.25" customHeight="1" x14ac:dyDescent="0.35">
      <c r="A2" s="50" t="s">
        <v>1</v>
      </c>
      <c r="B2" s="51"/>
      <c r="C2" s="51"/>
      <c r="D2" s="51"/>
      <c r="E2" s="51"/>
      <c r="F2" s="51"/>
      <c r="G2" s="51"/>
      <c r="H2" s="51"/>
    </row>
    <row r="3" spans="1:8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 x14ac:dyDescent="0.25">
      <c r="A4" s="1" t="s">
        <v>34</v>
      </c>
      <c r="B4" s="2">
        <v>8960.36</v>
      </c>
      <c r="C4" s="2">
        <f t="shared" ref="C4:C16" si="0">B4</f>
        <v>8960.36</v>
      </c>
      <c r="D4" s="2">
        <v>13597.71</v>
      </c>
      <c r="E4" s="2">
        <v>31518.43</v>
      </c>
      <c r="F4" s="10">
        <v>103515.29</v>
      </c>
      <c r="G4" s="13" t="s">
        <v>11</v>
      </c>
      <c r="H4" s="15">
        <v>3013.7309907638887</v>
      </c>
    </row>
    <row r="5" spans="1:8" x14ac:dyDescent="0.25">
      <c r="A5" s="1" t="s">
        <v>35</v>
      </c>
      <c r="B5" s="2">
        <v>7951.64</v>
      </c>
      <c r="C5" s="2">
        <f t="shared" si="0"/>
        <v>7951.64</v>
      </c>
      <c r="D5" s="2">
        <v>14034.05</v>
      </c>
      <c r="E5" s="2">
        <v>29937.33</v>
      </c>
      <c r="F5" s="10">
        <v>97291.33</v>
      </c>
      <c r="G5" s="13" t="s">
        <v>11</v>
      </c>
      <c r="H5" s="15">
        <v>2658.8091206250001</v>
      </c>
    </row>
    <row r="6" spans="1:8" x14ac:dyDescent="0.25">
      <c r="A6" s="1" t="s">
        <v>36</v>
      </c>
      <c r="B6" s="2">
        <v>11277.61</v>
      </c>
      <c r="C6" s="2">
        <f t="shared" si="0"/>
        <v>11277.61</v>
      </c>
      <c r="D6" s="2">
        <v>12924.6</v>
      </c>
      <c r="E6" s="2">
        <v>35479.82</v>
      </c>
      <c r="F6" s="10">
        <v>103024.33</v>
      </c>
      <c r="G6" s="13" t="s">
        <v>11</v>
      </c>
      <c r="H6" s="15">
        <v>2932.0129027777775</v>
      </c>
    </row>
    <row r="7" spans="1:8" x14ac:dyDescent="0.25">
      <c r="A7" s="1" t="s">
        <v>37</v>
      </c>
      <c r="B7" s="2">
        <v>11356.96</v>
      </c>
      <c r="C7" s="2">
        <f t="shared" si="0"/>
        <v>11356.96</v>
      </c>
      <c r="D7" s="2">
        <v>11985.31</v>
      </c>
      <c r="E7" s="2">
        <v>34699.230000000003</v>
      </c>
      <c r="F7" s="10">
        <v>100673.87</v>
      </c>
      <c r="G7" s="13" t="s">
        <v>11</v>
      </c>
      <c r="H7" s="15">
        <v>2614.4905937500002</v>
      </c>
    </row>
    <row r="8" spans="1:8" x14ac:dyDescent="0.25">
      <c r="A8" s="1" t="s">
        <v>10</v>
      </c>
      <c r="B8" s="2">
        <v>10911.73</v>
      </c>
      <c r="C8" s="2">
        <f t="shared" si="0"/>
        <v>10911.73</v>
      </c>
      <c r="D8" s="2">
        <v>11477.9</v>
      </c>
      <c r="E8" s="2">
        <v>33301.360000000001</v>
      </c>
      <c r="F8" s="10">
        <v>96615.1</v>
      </c>
      <c r="G8" s="13" t="s">
        <v>11</v>
      </c>
      <c r="H8" s="15">
        <v>2277.9055277777779</v>
      </c>
    </row>
    <row r="9" spans="1:8" x14ac:dyDescent="0.25">
      <c r="A9" s="1" t="s">
        <v>12</v>
      </c>
      <c r="B9" s="2">
        <v>11234.74</v>
      </c>
      <c r="C9" s="2">
        <f t="shared" si="0"/>
        <v>11234.74</v>
      </c>
      <c r="D9" s="2">
        <v>9423.2800000000007</v>
      </c>
      <c r="E9" s="2">
        <v>31892.76</v>
      </c>
      <c r="F9" s="10">
        <v>92327.679999999993</v>
      </c>
      <c r="G9" s="13" t="s">
        <v>11</v>
      </c>
      <c r="H9" s="15">
        <v>1971.1497499999998</v>
      </c>
    </row>
    <row r="10" spans="1:8" x14ac:dyDescent="0.25">
      <c r="A10" s="1" t="s">
        <v>13</v>
      </c>
      <c r="B10" s="2">
        <v>10678.62</v>
      </c>
      <c r="C10" s="2">
        <f t="shared" si="0"/>
        <v>10678.62</v>
      </c>
      <c r="D10" s="2">
        <v>10694.08</v>
      </c>
      <c r="E10" s="2">
        <v>32051.32</v>
      </c>
      <c r="F10" s="10">
        <v>92943.24</v>
      </c>
      <c r="G10" s="13" t="s">
        <v>11</v>
      </c>
      <c r="H10" s="15">
        <v>1769.4999583333333</v>
      </c>
    </row>
    <row r="11" spans="1:8" x14ac:dyDescent="0.25">
      <c r="A11" s="1" t="s">
        <v>14</v>
      </c>
      <c r="B11" s="2">
        <v>9573.0400000000009</v>
      </c>
      <c r="C11" s="2">
        <f t="shared" si="0"/>
        <v>9573.0400000000009</v>
      </c>
      <c r="D11" s="2">
        <v>10225.94</v>
      </c>
      <c r="E11" s="2">
        <v>29372.02</v>
      </c>
      <c r="F11" s="10">
        <v>85228.22</v>
      </c>
      <c r="G11" s="13" t="s">
        <v>11</v>
      </c>
      <c r="H11" s="15">
        <v>1397.2106736111111</v>
      </c>
    </row>
    <row r="12" spans="1:8" x14ac:dyDescent="0.25">
      <c r="A12" s="1" t="s">
        <v>15</v>
      </c>
      <c r="B12" s="2">
        <v>9599.18</v>
      </c>
      <c r="C12" s="2">
        <f t="shared" si="0"/>
        <v>9599.18</v>
      </c>
      <c r="D12" s="2">
        <v>10353.82</v>
      </c>
      <c r="E12" s="2">
        <v>29552.18</v>
      </c>
      <c r="F12" s="10">
        <v>87104.8</v>
      </c>
      <c r="G12" s="13" t="s">
        <v>11</v>
      </c>
      <c r="H12" s="15">
        <v>1200.5573125000001</v>
      </c>
    </row>
    <row r="13" spans="1:8" x14ac:dyDescent="0.25">
      <c r="A13" s="1" t="s">
        <v>16</v>
      </c>
      <c r="B13" s="2">
        <v>9599.18</v>
      </c>
      <c r="C13" s="2">
        <f t="shared" si="0"/>
        <v>9599.18</v>
      </c>
      <c r="D13" s="2">
        <v>10225.94</v>
      </c>
      <c r="E13" s="2">
        <v>29424.3</v>
      </c>
      <c r="F13" s="10">
        <v>85377.57</v>
      </c>
      <c r="G13" s="13" t="s">
        <v>11</v>
      </c>
      <c r="H13" s="15">
        <v>980.81</v>
      </c>
    </row>
    <row r="14" spans="1:8" x14ac:dyDescent="0.25">
      <c r="A14" s="1" t="s">
        <v>17</v>
      </c>
      <c r="B14" s="2">
        <v>9445.4599999999991</v>
      </c>
      <c r="C14" s="2">
        <f t="shared" si="0"/>
        <v>9445.4599999999991</v>
      </c>
      <c r="D14" s="2">
        <v>10179.969999999999</v>
      </c>
      <c r="E14" s="2">
        <v>29070.89</v>
      </c>
      <c r="F14" s="10">
        <v>84361.9</v>
      </c>
      <c r="G14" s="13" t="s">
        <v>11</v>
      </c>
      <c r="H14" s="15">
        <v>746.96036805555559</v>
      </c>
    </row>
    <row r="15" spans="1:8" x14ac:dyDescent="0.25">
      <c r="A15" s="1" t="s">
        <v>18</v>
      </c>
      <c r="B15" s="2">
        <v>9521.7999999999993</v>
      </c>
      <c r="C15" s="2">
        <f t="shared" si="0"/>
        <v>9521.7999999999993</v>
      </c>
      <c r="D15" s="2">
        <v>9942.18</v>
      </c>
      <c r="E15" s="2">
        <v>28985.78</v>
      </c>
      <c r="F15" s="10">
        <v>84088.39</v>
      </c>
      <c r="G15" s="13" t="s">
        <v>11</v>
      </c>
      <c r="H15" s="15">
        <v>523.35436111111107</v>
      </c>
    </row>
    <row r="16" spans="1:8" x14ac:dyDescent="0.25">
      <c r="A16" s="1" t="s">
        <v>19</v>
      </c>
      <c r="B16" s="2">
        <v>8792.1200000000008</v>
      </c>
      <c r="C16" s="2">
        <f t="shared" si="0"/>
        <v>8792.1200000000008</v>
      </c>
      <c r="D16" s="2">
        <v>10462.879999999999</v>
      </c>
      <c r="E16" s="2">
        <v>28047.119999999999</v>
      </c>
      <c r="F16" s="10">
        <v>80873.05</v>
      </c>
      <c r="G16" s="13" t="s">
        <v>11</v>
      </c>
      <c r="H16" s="15">
        <v>311.63466666666665</v>
      </c>
    </row>
    <row r="17" spans="1:8" x14ac:dyDescent="0.25">
      <c r="A17" s="1" t="s">
        <v>20</v>
      </c>
      <c r="B17" s="2">
        <v>8792.1200000000008</v>
      </c>
      <c r="C17" s="2">
        <f t="shared" ref="C17" si="1">B17</f>
        <v>8792.1200000000008</v>
      </c>
      <c r="D17" s="2">
        <v>10462.879999999999</v>
      </c>
      <c r="E17" s="2">
        <v>28047.119999999999</v>
      </c>
      <c r="F17" s="10">
        <v>80873.05</v>
      </c>
      <c r="G17" s="13" t="s">
        <v>38</v>
      </c>
      <c r="H17" s="15">
        <v>97.39</v>
      </c>
    </row>
    <row r="18" spans="1:8" x14ac:dyDescent="0.25">
      <c r="A18" s="3" t="s">
        <v>21</v>
      </c>
      <c r="B18" s="4">
        <f>SUM(B4:B17)</f>
        <v>137694.56</v>
      </c>
      <c r="C18" s="4">
        <f>SUM(C4:C17)</f>
        <v>137694.56</v>
      </c>
      <c r="D18" s="4">
        <f>SUM(D4:D17)</f>
        <v>155990.54</v>
      </c>
      <c r="E18" s="5">
        <f>SUM(E4:E17)</f>
        <v>431379.66000000003</v>
      </c>
      <c r="F18" s="11">
        <f>SUM(F4:F17)</f>
        <v>1274297.8200000003</v>
      </c>
      <c r="G18" s="13"/>
      <c r="H18" s="18">
        <f>SUM(H4:H17)</f>
        <v>22495.516225972227</v>
      </c>
    </row>
    <row r="19" spans="1:8" x14ac:dyDescent="0.25">
      <c r="H19" s="40"/>
    </row>
    <row r="20" spans="1:8" x14ac:dyDescent="0.25">
      <c r="A20" t="s">
        <v>39</v>
      </c>
    </row>
    <row r="21" spans="1:8" x14ac:dyDescent="0.25">
      <c r="A21" t="s">
        <v>40</v>
      </c>
    </row>
    <row r="23" spans="1:8" x14ac:dyDescent="0.25">
      <c r="A23" s="20" t="s">
        <v>24</v>
      </c>
    </row>
    <row r="24" spans="1:8" x14ac:dyDescent="0.25">
      <c r="A24" s="41">
        <v>45519</v>
      </c>
      <c r="B24" s="40">
        <v>16182.66</v>
      </c>
    </row>
    <row r="26" spans="1:8" x14ac:dyDescent="0.25">
      <c r="A26" s="8" t="s">
        <v>26</v>
      </c>
      <c r="B26" s="19">
        <f>E18+H18-B24</f>
        <v>437692.51622597227</v>
      </c>
    </row>
  </sheetData>
  <mergeCells count="2">
    <mergeCell ref="A1:H1"/>
    <mergeCell ref="A2:H2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AD74-1CD9-4BDC-B3A9-B814529FF8E9}">
  <sheetPr>
    <tabColor rgb="FF92D050"/>
    <pageSetUpPr fitToPage="1"/>
  </sheetPr>
  <dimension ref="A1:H19"/>
  <sheetViews>
    <sheetView workbookViewId="0">
      <selection activeCell="C17" sqref="C17"/>
    </sheetView>
  </sheetViews>
  <sheetFormatPr defaultRowHeight="15" x14ac:dyDescent="0.25"/>
  <cols>
    <col min="1" max="1" width="40.28515625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50" t="s">
        <v>41</v>
      </c>
      <c r="B1" s="51"/>
      <c r="C1" s="51"/>
      <c r="D1" s="51"/>
      <c r="E1" s="51"/>
      <c r="F1" s="51"/>
      <c r="G1" s="51"/>
      <c r="H1" s="51"/>
    </row>
    <row r="2" spans="1:8" ht="23.25" x14ac:dyDescent="0.35">
      <c r="A2" s="50" t="s">
        <v>1</v>
      </c>
      <c r="B2" s="51"/>
      <c r="C2" s="51"/>
      <c r="D2" s="51"/>
      <c r="E2" s="51"/>
      <c r="F2" s="51"/>
      <c r="G2" s="51"/>
      <c r="H2" s="51"/>
    </row>
    <row r="3" spans="1:8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 x14ac:dyDescent="0.25">
      <c r="A4" s="14" t="s">
        <v>18</v>
      </c>
      <c r="B4" s="15">
        <v>6471.52</v>
      </c>
      <c r="C4" s="15">
        <v>6471.52</v>
      </c>
      <c r="D4" s="15">
        <v>4498.29</v>
      </c>
      <c r="E4" s="15">
        <v>17441.330000000002</v>
      </c>
      <c r="F4" s="15">
        <v>50407.82</v>
      </c>
      <c r="G4" s="12" t="s">
        <v>11</v>
      </c>
      <c r="H4" s="15">
        <v>320.97000000000003</v>
      </c>
    </row>
    <row r="5" spans="1:8" x14ac:dyDescent="0.25">
      <c r="A5" s="14" t="s">
        <v>19</v>
      </c>
      <c r="B5" s="15">
        <v>5680.83</v>
      </c>
      <c r="C5" s="15">
        <v>5680.83</v>
      </c>
      <c r="D5" s="15">
        <v>3823.54</v>
      </c>
      <c r="E5" s="15">
        <v>15276.9</v>
      </c>
      <c r="F5" s="15">
        <v>43875.5</v>
      </c>
      <c r="G5" s="12" t="s">
        <v>11</v>
      </c>
      <c r="H5" s="15">
        <v>175.05</v>
      </c>
    </row>
    <row r="6" spans="1:8" x14ac:dyDescent="0.25">
      <c r="A6" s="14" t="s">
        <v>20</v>
      </c>
      <c r="B6" s="15">
        <v>1088.78</v>
      </c>
      <c r="C6" s="15">
        <v>1088.78</v>
      </c>
      <c r="D6" s="15">
        <v>0</v>
      </c>
      <c r="E6" s="15">
        <v>2177.56</v>
      </c>
      <c r="F6" s="15">
        <v>6221.6</v>
      </c>
      <c r="G6" s="12" t="s">
        <v>11</v>
      </c>
      <c r="H6" s="15">
        <v>8.32</v>
      </c>
    </row>
    <row r="7" spans="1:8" ht="13.5" customHeight="1" x14ac:dyDescent="0.25">
      <c r="A7" s="16" t="s">
        <v>21</v>
      </c>
      <c r="B7" s="17">
        <f>SUM(B4:B6)</f>
        <v>13241.130000000001</v>
      </c>
      <c r="C7" s="17">
        <f>SUM(C4:C6)</f>
        <v>13241.130000000001</v>
      </c>
      <c r="D7" s="17">
        <f>SUM(D4:D6)</f>
        <v>8321.83</v>
      </c>
      <c r="E7" s="18">
        <f>SUM(E4:E6)</f>
        <v>34895.79</v>
      </c>
      <c r="F7" s="17">
        <f>SUM(F4:F6)</f>
        <v>100504.92000000001</v>
      </c>
      <c r="G7" s="13"/>
      <c r="H7" s="18">
        <f>SUM(H4:H6)</f>
        <v>504.34000000000003</v>
      </c>
    </row>
    <row r="8" spans="1:8" x14ac:dyDescent="0.25">
      <c r="H8" s="40"/>
    </row>
    <row r="9" spans="1:8" x14ac:dyDescent="0.25">
      <c r="A9" t="s">
        <v>42</v>
      </c>
    </row>
    <row r="10" spans="1:8" x14ac:dyDescent="0.25">
      <c r="A10" t="s">
        <v>43</v>
      </c>
    </row>
    <row r="11" spans="1:8" x14ac:dyDescent="0.25">
      <c r="A11" t="s">
        <v>44</v>
      </c>
      <c r="B11" s="42">
        <v>6549.5</v>
      </c>
    </row>
    <row r="12" spans="1:8" x14ac:dyDescent="0.25">
      <c r="A12" s="24" t="s">
        <v>24</v>
      </c>
      <c r="B12" s="43"/>
    </row>
    <row r="13" spans="1:8" ht="15.75" x14ac:dyDescent="0.25">
      <c r="A13" s="25">
        <v>45524</v>
      </c>
      <c r="B13" s="44">
        <v>3245.17</v>
      </c>
      <c r="C13" s="7"/>
    </row>
    <row r="14" spans="1:8" ht="15.75" x14ac:dyDescent="0.25">
      <c r="A14" s="21"/>
      <c r="B14" s="45"/>
      <c r="C14" s="7"/>
    </row>
    <row r="15" spans="1:8" ht="15.75" x14ac:dyDescent="0.25">
      <c r="A15" s="21"/>
      <c r="B15" s="45"/>
      <c r="C15" s="7"/>
    </row>
    <row r="16" spans="1:8" ht="15.75" x14ac:dyDescent="0.25">
      <c r="A16" s="21"/>
      <c r="B16" s="46"/>
      <c r="C16" s="7"/>
    </row>
    <row r="17" spans="1:3" ht="15.75" x14ac:dyDescent="0.25">
      <c r="A17" s="22" t="s">
        <v>25</v>
      </c>
      <c r="B17" s="46">
        <f>B13+B14+B15</f>
        <v>3245.17</v>
      </c>
    </row>
    <row r="18" spans="1:3" ht="15.75" x14ac:dyDescent="0.25">
      <c r="A18" s="22"/>
      <c r="B18" s="22"/>
      <c r="C18" s="26"/>
    </row>
    <row r="19" spans="1:3" x14ac:dyDescent="0.25">
      <c r="A19" s="8" t="s">
        <v>26</v>
      </c>
      <c r="B19" s="19">
        <f>E7+H7+B11-B17</f>
        <v>38704.46</v>
      </c>
      <c r="C19" s="27"/>
    </row>
  </sheetData>
  <mergeCells count="2">
    <mergeCell ref="A1:H1"/>
    <mergeCell ref="A2:H2"/>
  </mergeCells>
  <pageMargins left="0.7" right="0.7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57B0B-3113-4616-AACC-FE5E5CD8D774}">
  <sheetPr>
    <tabColor rgb="FF92D050"/>
    <pageSetUpPr fitToPage="1"/>
  </sheetPr>
  <dimension ref="A1:G18"/>
  <sheetViews>
    <sheetView workbookViewId="0">
      <selection activeCell="C30" sqref="C30"/>
    </sheetView>
  </sheetViews>
  <sheetFormatPr defaultRowHeight="15" x14ac:dyDescent="0.25"/>
  <cols>
    <col min="1" max="1" width="40.28515625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</cols>
  <sheetData>
    <row r="1" spans="1:7" ht="23.25" x14ac:dyDescent="0.35">
      <c r="A1" s="50" t="s">
        <v>45</v>
      </c>
      <c r="B1" s="51"/>
      <c r="C1" s="51"/>
      <c r="D1" s="51"/>
      <c r="E1" s="51"/>
      <c r="F1" s="51"/>
      <c r="G1" s="51"/>
    </row>
    <row r="2" spans="1:7" ht="23.25" x14ac:dyDescent="0.35">
      <c r="A2" s="50" t="s">
        <v>1</v>
      </c>
      <c r="B2" s="51"/>
      <c r="C2" s="51"/>
      <c r="D2" s="51"/>
      <c r="E2" s="51"/>
      <c r="F2" s="51"/>
      <c r="G2" s="51"/>
    </row>
    <row r="3" spans="1:7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x14ac:dyDescent="0.25">
      <c r="A4" s="14" t="s">
        <v>20</v>
      </c>
      <c r="B4" s="15">
        <v>1443.74</v>
      </c>
      <c r="C4" s="15">
        <v>1443.74</v>
      </c>
      <c r="D4" s="15">
        <v>12478.75</v>
      </c>
      <c r="E4" s="15">
        <v>15366.23</v>
      </c>
      <c r="F4" s="15">
        <v>45500</v>
      </c>
      <c r="G4" s="12" t="s">
        <v>11</v>
      </c>
    </row>
    <row r="5" spans="1:7" x14ac:dyDescent="0.25">
      <c r="A5" s="14" t="s">
        <v>46</v>
      </c>
      <c r="B5" s="15">
        <v>0</v>
      </c>
      <c r="C5" s="15">
        <v>0</v>
      </c>
      <c r="D5" s="15">
        <v>2652.08</v>
      </c>
      <c r="E5" s="15">
        <v>2652.08</v>
      </c>
      <c r="F5" s="15">
        <v>7916.66</v>
      </c>
      <c r="G5" s="12" t="s">
        <v>11</v>
      </c>
    </row>
    <row r="6" spans="1:7" ht="13.5" customHeight="1" x14ac:dyDescent="0.25">
      <c r="A6" s="16" t="s">
        <v>21</v>
      </c>
      <c r="B6" s="17">
        <f>SUM(B4:B5)</f>
        <v>1443.74</v>
      </c>
      <c r="C6" s="17">
        <f>SUM(C4:C5)</f>
        <v>1443.74</v>
      </c>
      <c r="D6" s="17">
        <f>SUM(D4:D5)</f>
        <v>15130.83</v>
      </c>
      <c r="E6" s="18">
        <f>SUM(E4:E5)</f>
        <v>18018.309999999998</v>
      </c>
      <c r="F6" s="17">
        <f>SUM(F4:F5)</f>
        <v>53416.66</v>
      </c>
      <c r="G6" s="13"/>
    </row>
    <row r="8" spans="1:7" x14ac:dyDescent="0.25">
      <c r="A8" t="s">
        <v>47</v>
      </c>
    </row>
    <row r="10" spans="1:7" x14ac:dyDescent="0.25">
      <c r="A10" t="s">
        <v>48</v>
      </c>
      <c r="B10" s="42">
        <v>293.64</v>
      </c>
    </row>
    <row r="11" spans="1:7" x14ac:dyDescent="0.25">
      <c r="A11" s="24" t="s">
        <v>24</v>
      </c>
      <c r="B11" s="43"/>
    </row>
    <row r="12" spans="1:7" ht="15.75" x14ac:dyDescent="0.25">
      <c r="A12" s="25">
        <v>45428</v>
      </c>
      <c r="B12" s="44">
        <v>1130.3699999999999</v>
      </c>
      <c r="C12" s="7"/>
    </row>
    <row r="13" spans="1:7" ht="15.75" x14ac:dyDescent="0.25">
      <c r="A13" s="21"/>
      <c r="B13" s="45"/>
      <c r="C13" s="7"/>
    </row>
    <row r="14" spans="1:7" ht="15.75" x14ac:dyDescent="0.25">
      <c r="A14" s="21"/>
      <c r="B14" s="45"/>
      <c r="C14" s="7"/>
    </row>
    <row r="15" spans="1:7" ht="15.75" x14ac:dyDescent="0.25">
      <c r="A15" s="21"/>
      <c r="B15" s="46"/>
      <c r="C15" s="7"/>
    </row>
    <row r="16" spans="1:7" ht="15.75" x14ac:dyDescent="0.25">
      <c r="A16" s="22" t="s">
        <v>25</v>
      </c>
      <c r="B16" s="46">
        <f>B12+B13+B14</f>
        <v>1130.3699999999999</v>
      </c>
    </row>
    <row r="17" spans="1:3" ht="15.75" x14ac:dyDescent="0.25">
      <c r="A17" s="22"/>
      <c r="B17" s="22"/>
      <c r="C17" s="26"/>
    </row>
    <row r="18" spans="1:3" x14ac:dyDescent="0.25">
      <c r="A18" s="8" t="s">
        <v>26</v>
      </c>
      <c r="B18" s="19">
        <f>E6-B10-B16</f>
        <v>16594.3</v>
      </c>
      <c r="C18" s="27"/>
    </row>
  </sheetData>
  <mergeCells count="2">
    <mergeCell ref="A1:G1"/>
    <mergeCell ref="A2:G2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7" ma:contentTypeDescription="Create a new document." ma:contentTypeScope="" ma:versionID="a461ea5d2484736acc45bfcb9cf30d18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8247d748e6d79b0805e49deee670f41f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NOC_x002d_FIP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Time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C_x002d_FIP" ma:index="29" nillable="true" ma:displayName="NOC-FIP" ma:description="School received or is continuing under a Notice Of Concern (NOC) or is required to submit a Financial Improvement Plan (FIP)" ma:format="Dropdown" ma:internalName="NOC_x002d_FIP">
      <xsd:simpleType>
        <xsd:restriction base="dms:Text">
          <xsd:maxLength value="255"/>
        </xsd:restriction>
      </xsd:simpleType>
    </xsd:element>
    <xsd:element name="DateTimeMod" ma:index="30" nillable="true" ma:displayName="Date &amp; Time Mod" ma:format="DateTime" ma:internalName="DateTimeMo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CB8B5-8448-4983-A0B3-5D40CC35E4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2.xml><?xml version="1.0" encoding="utf-8"?>
<ds:datastoreItem xmlns:ds="http://schemas.openxmlformats.org/officeDocument/2006/customXml" ds:itemID="{9FC03160-C3CF-4761-BD20-AF30C4023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156F62-670E-45F9-BA01-BD34D6D9E5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#278 </vt:lpstr>
      <vt:lpstr>#269</vt:lpstr>
      <vt:lpstr>#284</vt:lpstr>
      <vt:lpstr>#285 </vt:lpstr>
      <vt:lpstr>#292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Charyl Lacombe</dc:creator>
  <cp:keywords/>
  <dc:description/>
  <cp:lastModifiedBy>Teresa Potter</cp:lastModifiedBy>
  <cp:revision/>
  <dcterms:created xsi:type="dcterms:W3CDTF">2022-07-06T18:24:12Z</dcterms:created>
  <dcterms:modified xsi:type="dcterms:W3CDTF">2024-09-30T16:52:46Z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