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otter\Documents\Board Meetings 2024\June 2024\"/>
    </mc:Choice>
  </mc:AlternateContent>
  <xr:revisionPtr revIDLastSave="0" documentId="8_{72B00B5A-5A38-46A9-BEF4-BB41281DACA4}" xr6:coauthVersionLast="47" xr6:coauthVersionMax="47" xr10:uidLastSave="{00000000-0000-0000-0000-000000000000}"/>
  <bookViews>
    <workbookView xWindow="1260" yWindow="2130" windowWidth="21600" windowHeight="11325" firstSheet="1" xr2:uid="{0C254B68-76CC-4F19-B2D6-616353CBADCB}"/>
  </bookViews>
  <sheets>
    <sheet name="#278 " sheetId="4" r:id="rId1"/>
    <sheet name="#284" sheetId="1" r:id="rId2"/>
    <sheet name="#285" sheetId="5" r:id="rId3"/>
    <sheet name="#269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F7" i="6"/>
  <c r="E7" i="6"/>
  <c r="D7" i="6"/>
  <c r="C7" i="6"/>
  <c r="B7" i="6"/>
  <c r="H9" i="5"/>
  <c r="F9" i="5"/>
  <c r="E9" i="5"/>
  <c r="D9" i="5"/>
  <c r="C9" i="5"/>
  <c r="B9" i="5"/>
  <c r="F20" i="1" l="1"/>
  <c r="E20" i="1"/>
  <c r="D20" i="1"/>
  <c r="B20" i="1"/>
  <c r="C19" i="1"/>
  <c r="C20" i="1" s="1"/>
  <c r="C18" i="1"/>
  <c r="C17" i="1"/>
  <c r="C16" i="1"/>
  <c r="C15" i="1"/>
  <c r="C14" i="1"/>
  <c r="C13" i="1"/>
  <c r="C12" i="1"/>
  <c r="C11" i="1"/>
  <c r="C10" i="1"/>
  <c r="C9" i="1"/>
  <c r="C8" i="1"/>
  <c r="C7" i="1"/>
  <c r="H13" i="4"/>
  <c r="F13" i="4" l="1"/>
  <c r="E13" i="4"/>
  <c r="D13" i="4"/>
  <c r="C13" i="4"/>
  <c r="B13" i="4"/>
  <c r="B15" i="6"/>
  <c r="B19" i="5"/>
  <c r="B24" i="4"/>
  <c r="B17" i="6" l="1"/>
  <c r="C6" i="1" l="1"/>
  <c r="C4" i="1"/>
  <c r="E4" i="1" l="1"/>
  <c r="B21" i="5" l="1"/>
  <c r="B26" i="4" l="1"/>
  <c r="B28" i="1"/>
  <c r="H14" i="1"/>
  <c r="H18" i="1"/>
  <c r="H12" i="1"/>
  <c r="H17" i="1"/>
  <c r="H11" i="1"/>
  <c r="H13" i="1"/>
  <c r="H16" i="1"/>
  <c r="H10" i="1"/>
  <c r="H15" i="1"/>
</calcChain>
</file>

<file path=xl/sharedStrings.xml><?xml version="1.0" encoding="utf-8"?>
<sst xmlns="http://schemas.openxmlformats.org/spreadsheetml/2006/main" count="129" uniqueCount="43">
  <si>
    <t>NV Prep Charter # 278</t>
  </si>
  <si>
    <t>Outstanding PERS Contribution Reports as of 5/31/2024</t>
  </si>
  <si>
    <t>Report Month</t>
  </si>
  <si>
    <t>Employee Contributions</t>
  </si>
  <si>
    <t>Employer Contribution</t>
  </si>
  <si>
    <t>Employer Paid Plan</t>
  </si>
  <si>
    <t>Total Contributions Due</t>
  </si>
  <si>
    <t>Total Wages</t>
  </si>
  <si>
    <t>Data File Received</t>
  </si>
  <si>
    <t>Est Penalty</t>
  </si>
  <si>
    <t>08/2023</t>
  </si>
  <si>
    <t>Yes</t>
  </si>
  <si>
    <t>09/2023</t>
  </si>
  <si>
    <t>10/2023</t>
  </si>
  <si>
    <t>11/2023</t>
  </si>
  <si>
    <t>12/2023</t>
  </si>
  <si>
    <t>01/2024</t>
  </si>
  <si>
    <t>02/2024</t>
  </si>
  <si>
    <t>03/2024</t>
  </si>
  <si>
    <t>04/2024</t>
  </si>
  <si>
    <t>No</t>
  </si>
  <si>
    <t>TOTALS</t>
  </si>
  <si>
    <t>Estimated Contributions Due $384,720.27</t>
  </si>
  <si>
    <t>Estimated Penalties $12,915.73</t>
  </si>
  <si>
    <t>unallocated funds/Deposits:</t>
  </si>
  <si>
    <t>Total unallocated funds</t>
  </si>
  <si>
    <t>Total estimated amount due:</t>
  </si>
  <si>
    <t>Explore Las Vegas # 284</t>
  </si>
  <si>
    <t>01/2023</t>
  </si>
  <si>
    <t>02/2023</t>
  </si>
  <si>
    <t>03/2023</t>
  </si>
  <si>
    <t>04/2023</t>
  </si>
  <si>
    <t>05/2023</t>
  </si>
  <si>
    <t>06/2023</t>
  </si>
  <si>
    <t>07/2023</t>
  </si>
  <si>
    <t>Estimated Contributions Due $508,683.22</t>
  </si>
  <si>
    <t>Estimated Penalties $ 26,942.49</t>
  </si>
  <si>
    <t>Teach Las Vegas # 285</t>
  </si>
  <si>
    <t>Estimated Contributions Due $54,161.87</t>
  </si>
  <si>
    <t>Estimated Penalties $852.66</t>
  </si>
  <si>
    <t>Equipo Academy # 269</t>
  </si>
  <si>
    <t>Estimated Contributions Due $unknown</t>
  </si>
  <si>
    <t>Estimated Penalties $unknown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</si>
</sst>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49" fontId="3" fillId="2" borderId="1" xfId="0" applyNumberFormat="1" applyFont="1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49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0" fillId="2" borderId="0" xfId="0" applyFill="1"/>
    <xf numFmtId="4" fontId="0" fillId="0" borderId="0" xfId="0" applyNumberFormat="1"/>
    <xf numFmtId="0" fontId="5" fillId="0" borderId="0" xfId="0" applyFont="1"/>
    <xf numFmtId="0" fontId="1" fillId="3" borderId="0" xfId="0" applyFont="1" applyFill="1"/>
    <xf numFmtId="49" fontId="3" fillId="2" borderId="3" xfId="0" applyNumberFormat="1" applyFont="1" applyFill="1" applyBorder="1"/>
    <xf numFmtId="164" fontId="0" fillId="2" borderId="4" xfId="0" applyNumberFormat="1" applyFill="1" applyBorder="1"/>
    <xf numFmtId="164" fontId="1" fillId="2" borderId="4" xfId="0" applyNumberFormat="1" applyFont="1" applyFill="1" applyBorder="1"/>
    <xf numFmtId="0" fontId="0" fillId="2" borderId="3" xfId="0" applyFill="1" applyBorder="1"/>
    <xf numFmtId="0" fontId="0" fillId="0" borderId="3" xfId="0" applyBorder="1"/>
    <xf numFmtId="49" fontId="0" fillId="2" borderId="3" xfId="0" applyNumberFormat="1" applyFill="1" applyBorder="1"/>
    <xf numFmtId="164" fontId="0" fillId="2" borderId="3" xfId="0" applyNumberFormat="1" applyFill="1" applyBorder="1"/>
    <xf numFmtId="49" fontId="1" fillId="2" borderId="3" xfId="0" applyNumberFormat="1" applyFont="1" applyFill="1" applyBorder="1"/>
    <xf numFmtId="164" fontId="1" fillId="2" borderId="3" xfId="0" applyNumberFormat="1" applyFont="1" applyFill="1" applyBorder="1"/>
    <xf numFmtId="164" fontId="1" fillId="3" borderId="3" xfId="0" applyNumberFormat="1" applyFont="1" applyFill="1" applyBorder="1"/>
    <xf numFmtId="8" fontId="1" fillId="3" borderId="0" xfId="0" applyNumberFormat="1" applyFont="1" applyFill="1"/>
    <xf numFmtId="0" fontId="1" fillId="0" borderId="0" xfId="0" applyFont="1"/>
    <xf numFmtId="165" fontId="5" fillId="0" borderId="5" xfId="0" applyNumberFormat="1" applyFont="1" applyBorder="1" applyAlignment="1">
      <alignment horizontal="left"/>
    </xf>
    <xf numFmtId="0" fontId="0" fillId="0" borderId="7" xfId="0" applyBorder="1"/>
    <xf numFmtId="4" fontId="5" fillId="2" borderId="8" xfId="1" applyNumberFormat="1" applyFont="1" applyFill="1" applyBorder="1"/>
    <xf numFmtId="4" fontId="5" fillId="0" borderId="6" xfId="1" applyNumberFormat="1" applyFont="1" applyBorder="1"/>
    <xf numFmtId="0" fontId="0" fillId="0" borderId="6" xfId="0" applyBorder="1"/>
    <xf numFmtId="49" fontId="1" fillId="2" borderId="9" xfId="0" applyNumberFormat="1" applyFont="1" applyFill="1" applyBorder="1"/>
    <xf numFmtId="165" fontId="5" fillId="0" borderId="9" xfId="0" applyNumberFormat="1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2" borderId="14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14" fontId="1" fillId="2" borderId="18" xfId="0" applyNumberFormat="1" applyFont="1" applyFill="1" applyBorder="1"/>
    <xf numFmtId="8" fontId="0" fillId="0" borderId="19" xfId="0" applyNumberFormat="1" applyBorder="1"/>
    <xf numFmtId="8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14" xfId="0" applyBorder="1"/>
    <xf numFmtId="0" fontId="0" fillId="0" borderId="23" xfId="0" applyBorder="1"/>
    <xf numFmtId="164" fontId="0" fillId="2" borderId="12" xfId="0" applyNumberFormat="1" applyFill="1" applyBorder="1"/>
    <xf numFmtId="164" fontId="0" fillId="2" borderId="24" xfId="0" applyNumberFormat="1" applyFill="1" applyBorder="1"/>
    <xf numFmtId="0" fontId="0" fillId="2" borderId="25" xfId="0" applyFill="1" applyBorder="1"/>
    <xf numFmtId="0" fontId="0" fillId="0" borderId="26" xfId="0" applyBorder="1"/>
    <xf numFmtId="49" fontId="0" fillId="2" borderId="12" xfId="0" applyNumberFormat="1" applyFill="1" applyBorder="1"/>
    <xf numFmtId="164" fontId="0" fillId="2" borderId="25" xfId="0" applyNumberFormat="1" applyFill="1" applyBorder="1"/>
    <xf numFmtId="14" fontId="1" fillId="2" borderId="22" xfId="0" applyNumberFormat="1" applyFont="1" applyFill="1" applyBorder="1"/>
    <xf numFmtId="164" fontId="0" fillId="0" borderId="0" xfId="0" applyNumberFormat="1"/>
    <xf numFmtId="4" fontId="5" fillId="0" borderId="8" xfId="1" applyNumberFormat="1" applyFont="1" applyBorder="1"/>
    <xf numFmtId="49" fontId="2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3">
    <cellStyle name="Comma" xfId="1" builtinId="3"/>
    <cellStyle name="Comma 2" xfId="2" xr:uid="{12691A6D-3689-416A-8567-FF54A2CF4B1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3628-194B-4E6A-9ED6-B8AC6B2975F3}">
  <sheetPr>
    <tabColor rgb="FF92D050"/>
  </sheetPr>
  <dimension ref="A1:CF26"/>
  <sheetViews>
    <sheetView tabSelected="1" workbookViewId="0">
      <selection activeCell="B16" sqref="B16"/>
    </sheetView>
  </sheetViews>
  <sheetFormatPr defaultRowHeight="15" x14ac:dyDescent="0.2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4.42578125" customWidth="1"/>
    <col min="7" max="7" width="17.5703125" bestFit="1" customWidth="1"/>
    <col min="8" max="8" width="10.7109375" bestFit="1" customWidth="1"/>
  </cols>
  <sheetData>
    <row r="1" spans="1:84" ht="23.25" x14ac:dyDescent="0.35">
      <c r="A1" s="53" t="s">
        <v>0</v>
      </c>
      <c r="B1" s="54"/>
      <c r="C1" s="54"/>
      <c r="D1" s="54"/>
      <c r="E1" s="54"/>
      <c r="F1" s="54"/>
      <c r="G1" s="54"/>
      <c r="H1" s="54"/>
    </row>
    <row r="2" spans="1:84" ht="23.25" x14ac:dyDescent="0.35">
      <c r="A2" s="53" t="s">
        <v>1</v>
      </c>
      <c r="B2" s="54"/>
      <c r="C2" s="54"/>
      <c r="D2" s="54"/>
      <c r="E2" s="54"/>
      <c r="F2" s="54"/>
      <c r="G2" s="54"/>
      <c r="H2" s="54"/>
    </row>
    <row r="3" spans="1:84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1" t="s">
        <v>8</v>
      </c>
      <c r="H3" s="11" t="s">
        <v>9</v>
      </c>
    </row>
    <row r="4" spans="1:84" s="7" customFormat="1" x14ac:dyDescent="0.25">
      <c r="A4" s="2" t="s">
        <v>10</v>
      </c>
      <c r="B4" s="3">
        <v>17651.57</v>
      </c>
      <c r="C4" s="3">
        <v>17651.57</v>
      </c>
      <c r="D4" s="3">
        <v>10072.73</v>
      </c>
      <c r="E4" s="3">
        <v>45375.87</v>
      </c>
      <c r="F4" s="12">
        <v>123807.95</v>
      </c>
      <c r="G4" s="14" t="s">
        <v>11</v>
      </c>
      <c r="H4" s="17">
        <v>2757.2143229166668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s="7" customFormat="1" x14ac:dyDescent="0.25">
      <c r="A5" s="2" t="s">
        <v>12</v>
      </c>
      <c r="B5" s="3">
        <v>11950.23</v>
      </c>
      <c r="C5" s="3">
        <v>11950.23</v>
      </c>
      <c r="D5" s="3">
        <v>23241.759999999998</v>
      </c>
      <c r="E5" s="3">
        <v>47142.22</v>
      </c>
      <c r="F5" s="12">
        <v>140681.25</v>
      </c>
      <c r="G5" s="14" t="s">
        <v>11</v>
      </c>
      <c r="H5" s="17">
        <v>2520.7992638888886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s="7" customFormat="1" x14ac:dyDescent="0.25">
      <c r="A6" s="2" t="s">
        <v>13</v>
      </c>
      <c r="B6" s="3">
        <v>9762.9</v>
      </c>
      <c r="C6" s="3">
        <v>9762.9</v>
      </c>
      <c r="D6" s="3">
        <v>29440.86</v>
      </c>
      <c r="E6" s="3">
        <v>48966.66</v>
      </c>
      <c r="F6" s="12">
        <v>143781.57999999999</v>
      </c>
      <c r="G6" s="14" t="s">
        <v>11</v>
      </c>
      <c r="H6" s="17">
        <v>2278.3098750000004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84" s="7" customFormat="1" x14ac:dyDescent="0.25">
      <c r="A7" s="2" t="s">
        <v>14</v>
      </c>
      <c r="B7" s="3">
        <v>6698.68</v>
      </c>
      <c r="C7" s="3">
        <v>6698.68</v>
      </c>
      <c r="D7" s="3">
        <v>26239.200000000001</v>
      </c>
      <c r="E7" s="3">
        <v>39636.559999999998</v>
      </c>
      <c r="F7" s="12">
        <v>116714.88</v>
      </c>
      <c r="G7" s="14" t="s">
        <v>11</v>
      </c>
      <c r="H7" s="17">
        <v>1582.709861111111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s="7" customFormat="1" x14ac:dyDescent="0.25">
      <c r="A8" s="48" t="s">
        <v>15</v>
      </c>
      <c r="B8" s="44">
        <v>6749.87</v>
      </c>
      <c r="C8" s="44">
        <v>6749.87</v>
      </c>
      <c r="D8" s="44">
        <v>26540.7</v>
      </c>
      <c r="E8" s="44">
        <v>40040.44</v>
      </c>
      <c r="F8" s="45">
        <v>116714.88</v>
      </c>
      <c r="G8" s="46" t="s">
        <v>11</v>
      </c>
      <c r="H8" s="49">
        <v>1334.6813333333334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s="7" customFormat="1" x14ac:dyDescent="0.25">
      <c r="A9" s="16" t="s">
        <v>16</v>
      </c>
      <c r="B9" s="17">
        <v>6946.48</v>
      </c>
      <c r="C9" s="17">
        <v>6946.48</v>
      </c>
      <c r="D9" s="17">
        <v>26996.67</v>
      </c>
      <c r="E9" s="17">
        <v>40889.629999999997</v>
      </c>
      <c r="F9" s="17">
        <v>119197.46</v>
      </c>
      <c r="G9" s="14" t="s">
        <v>11</v>
      </c>
      <c r="H9" s="17">
        <v>1050.6363263888888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s="7" customFormat="1" x14ac:dyDescent="0.25">
      <c r="A10" s="16" t="s">
        <v>17</v>
      </c>
      <c r="B10" s="17">
        <v>6946.48</v>
      </c>
      <c r="C10" s="17">
        <v>6946.48</v>
      </c>
      <c r="D10" s="17">
        <v>26996.67</v>
      </c>
      <c r="E10" s="17">
        <v>40889.629999999997</v>
      </c>
      <c r="F10" s="17">
        <v>119197.46</v>
      </c>
      <c r="G10" s="14" t="s">
        <v>11</v>
      </c>
      <c r="H10" s="17">
        <v>766.68056249999995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7" customFormat="1" x14ac:dyDescent="0.25">
      <c r="A11" s="16" t="s">
        <v>18</v>
      </c>
      <c r="B11" s="17">
        <v>6946.48</v>
      </c>
      <c r="C11" s="17">
        <v>6946.48</v>
      </c>
      <c r="D11" s="17">
        <v>26996.67</v>
      </c>
      <c r="E11" s="17">
        <v>40889.629999999997</v>
      </c>
      <c r="F11" s="17">
        <v>119197.46</v>
      </c>
      <c r="G11" s="14" t="s">
        <v>11</v>
      </c>
      <c r="H11" s="17">
        <v>468.52701041666666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s="7" customFormat="1" x14ac:dyDescent="0.25">
      <c r="A12" s="16" t="s">
        <v>19</v>
      </c>
      <c r="B12" s="17">
        <v>6946.48</v>
      </c>
      <c r="C12" s="17">
        <v>6946.48</v>
      </c>
      <c r="D12" s="17">
        <v>26996.67</v>
      </c>
      <c r="E12" s="17">
        <v>40889.629999999997</v>
      </c>
      <c r="F12" s="17">
        <v>119197.46</v>
      </c>
      <c r="G12" s="14" t="s">
        <v>20</v>
      </c>
      <c r="H12" s="17">
        <v>156.17567013888888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ht="13.5" customHeight="1" x14ac:dyDescent="0.25">
      <c r="A13" s="18" t="s">
        <v>21</v>
      </c>
      <c r="B13" s="19">
        <f>SUM(B4:B12)</f>
        <v>80599.169999999984</v>
      </c>
      <c r="C13" s="19">
        <f>SUM(C4:C12)</f>
        <v>80599.169999999984</v>
      </c>
      <c r="D13" s="19">
        <f>SUM(D4:D12)</f>
        <v>223521.92999999993</v>
      </c>
      <c r="E13" s="20">
        <f>SUM(E4:E12)</f>
        <v>384720.27</v>
      </c>
      <c r="F13" s="19">
        <f>SUM(F4:F12)</f>
        <v>1118490.3799999999</v>
      </c>
      <c r="G13" s="15"/>
      <c r="H13" s="20">
        <f>SUM(H4:H12)</f>
        <v>12915.734225694445</v>
      </c>
    </row>
    <row r="14" spans="1:84" x14ac:dyDescent="0.25">
      <c r="A14" s="43"/>
      <c r="C14" s="47"/>
    </row>
    <row r="15" spans="1:84" x14ac:dyDescent="0.25">
      <c r="A15" s="34" t="s">
        <v>22</v>
      </c>
    </row>
    <row r="16" spans="1:84" x14ac:dyDescent="0.25">
      <c r="A16" s="32" t="s">
        <v>23</v>
      </c>
    </row>
    <row r="17" spans="1:3" x14ac:dyDescent="0.25">
      <c r="A17" s="33"/>
      <c r="B17" s="40"/>
    </row>
    <row r="18" spans="1:3" x14ac:dyDescent="0.25">
      <c r="A18" s="36" t="s">
        <v>24</v>
      </c>
      <c r="B18" s="35"/>
    </row>
    <row r="19" spans="1:3" x14ac:dyDescent="0.25">
      <c r="A19" s="50">
        <v>45393</v>
      </c>
      <c r="B19" s="38">
        <v>44372.4</v>
      </c>
    </row>
    <row r="20" spans="1:3" x14ac:dyDescent="0.25">
      <c r="A20" s="37"/>
      <c r="B20" s="38"/>
      <c r="C20" s="35"/>
    </row>
    <row r="21" spans="1:3" x14ac:dyDescent="0.25">
      <c r="A21" s="50"/>
      <c r="B21" s="39"/>
    </row>
    <row r="22" spans="1:3" x14ac:dyDescent="0.25">
      <c r="A22" s="50"/>
      <c r="B22" s="38"/>
    </row>
    <row r="23" spans="1:3" x14ac:dyDescent="0.25">
      <c r="A23" s="41"/>
    </row>
    <row r="24" spans="1:3" x14ac:dyDescent="0.25">
      <c r="A24" s="42" t="s">
        <v>25</v>
      </c>
      <c r="B24" s="39">
        <f>B19+B20+B21+B22</f>
        <v>44372.4</v>
      </c>
      <c r="C24" s="35"/>
    </row>
    <row r="25" spans="1:3" x14ac:dyDescent="0.25">
      <c r="A25" s="40"/>
      <c r="B25" s="40"/>
    </row>
    <row r="26" spans="1:3" x14ac:dyDescent="0.25">
      <c r="A26" s="10" t="s">
        <v>26</v>
      </c>
      <c r="B26" s="21">
        <f>E13+H13-B24</f>
        <v>353263.60422569443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7D7F-1D8F-4764-B29B-57B2730322E6}">
  <sheetPr>
    <tabColor rgb="FF92D050"/>
  </sheetPr>
  <dimension ref="A1:CF28"/>
  <sheetViews>
    <sheetView workbookViewId="0">
      <selection activeCell="C28" sqref="C28"/>
    </sheetView>
  </sheetViews>
  <sheetFormatPr defaultRowHeight="15" x14ac:dyDescent="0.25"/>
  <cols>
    <col min="1" max="1" width="38" bestFit="1" customWidth="1"/>
    <col min="2" max="2" width="22.85546875" bestFit="1" customWidth="1"/>
    <col min="3" max="4" width="21.7109375" customWidth="1"/>
    <col min="5" max="5" width="22.42578125" bestFit="1" customWidth="1"/>
    <col min="6" max="6" width="15" customWidth="1"/>
    <col min="7" max="7" width="17.5703125" bestFit="1" customWidth="1"/>
    <col min="8" max="8" width="10.7109375" bestFit="1" customWidth="1"/>
  </cols>
  <sheetData>
    <row r="1" spans="1:84" ht="23.25" customHeight="1" x14ac:dyDescent="0.35">
      <c r="A1" s="53" t="s">
        <v>27</v>
      </c>
      <c r="B1" s="54"/>
      <c r="C1" s="54"/>
      <c r="D1" s="54"/>
      <c r="E1" s="54"/>
      <c r="F1" s="54"/>
      <c r="G1" s="54"/>
      <c r="H1" s="54"/>
    </row>
    <row r="2" spans="1:84" ht="23.25" customHeight="1" x14ac:dyDescent="0.35">
      <c r="A2" s="53" t="s">
        <v>1</v>
      </c>
      <c r="B2" s="54"/>
      <c r="C2" s="54"/>
      <c r="D2" s="54"/>
      <c r="E2" s="54"/>
      <c r="F2" s="54"/>
      <c r="G2" s="54"/>
      <c r="H2" s="54"/>
    </row>
    <row r="3" spans="1:84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4" s="7" customFormat="1" x14ac:dyDescent="0.25">
      <c r="A4" s="2" t="s">
        <v>28</v>
      </c>
      <c r="B4" s="3">
        <v>11008.38</v>
      </c>
      <c r="C4" s="3">
        <f t="shared" ref="C4" si="0">B4</f>
        <v>11008.38</v>
      </c>
      <c r="D4" s="3">
        <v>10878.58</v>
      </c>
      <c r="E4" s="3">
        <f t="shared" ref="E4" si="1">B4+C4+D4</f>
        <v>32895.339999999997</v>
      </c>
      <c r="F4" s="12">
        <v>102088.26</v>
      </c>
      <c r="G4" s="14" t="s">
        <v>11</v>
      </c>
      <c r="H4" s="17">
        <v>3404.67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x14ac:dyDescent="0.25">
      <c r="A5" s="2" t="s">
        <v>29</v>
      </c>
      <c r="B5" s="3">
        <v>11602.79</v>
      </c>
      <c r="C5" s="3">
        <v>11602.79</v>
      </c>
      <c r="D5" s="3">
        <v>10878.58</v>
      </c>
      <c r="E5" s="3">
        <v>34084.160000000003</v>
      </c>
      <c r="F5" s="12">
        <v>111423.29</v>
      </c>
      <c r="G5" s="15" t="s">
        <v>11</v>
      </c>
      <c r="H5" s="17">
        <v>3393.0307888888892</v>
      </c>
    </row>
    <row r="6" spans="1:84" x14ac:dyDescent="0.25">
      <c r="A6" s="2" t="s">
        <v>30</v>
      </c>
      <c r="B6" s="3">
        <v>10198.83</v>
      </c>
      <c r="C6" s="3">
        <f t="shared" ref="C6" si="2">B6</f>
        <v>10198.83</v>
      </c>
      <c r="D6" s="3">
        <v>10878.58</v>
      </c>
      <c r="E6" s="3">
        <v>31276.240000000002</v>
      </c>
      <c r="F6" s="12">
        <v>102365.43</v>
      </c>
      <c r="G6" s="15" t="s">
        <v>11</v>
      </c>
      <c r="H6" s="17">
        <v>2878.7172566666668</v>
      </c>
    </row>
    <row r="7" spans="1:84" x14ac:dyDescent="0.25">
      <c r="A7" s="2" t="s">
        <v>31</v>
      </c>
      <c r="B7" s="3">
        <v>10873.57</v>
      </c>
      <c r="C7" s="3">
        <f t="shared" ref="C7:C19" si="3">B7</f>
        <v>10873.57</v>
      </c>
      <c r="D7" s="3">
        <v>10734.17</v>
      </c>
      <c r="E7" s="3">
        <v>32481.31</v>
      </c>
      <c r="F7" s="12">
        <v>106233.23</v>
      </c>
      <c r="G7" s="15" t="s">
        <v>11</v>
      </c>
      <c r="H7" s="17">
        <v>2836.7010733333332</v>
      </c>
    </row>
    <row r="8" spans="1:84" x14ac:dyDescent="0.25">
      <c r="A8" s="2" t="s">
        <v>32</v>
      </c>
      <c r="B8" s="3">
        <v>9792.33</v>
      </c>
      <c r="C8" s="3">
        <f t="shared" si="3"/>
        <v>9792.33</v>
      </c>
      <c r="D8" s="3">
        <v>12061.87</v>
      </c>
      <c r="E8" s="3">
        <v>31646.53</v>
      </c>
      <c r="F8" s="12">
        <v>103720.44</v>
      </c>
      <c r="G8" s="15" t="s">
        <v>11</v>
      </c>
      <c r="H8" s="17">
        <v>2531.7224000000001</v>
      </c>
    </row>
    <row r="9" spans="1:84" x14ac:dyDescent="0.25">
      <c r="A9" s="2" t="s">
        <v>33</v>
      </c>
      <c r="B9" s="3">
        <v>8960.36</v>
      </c>
      <c r="C9" s="3">
        <f t="shared" si="3"/>
        <v>8960.36</v>
      </c>
      <c r="D9" s="3">
        <v>13597.71</v>
      </c>
      <c r="E9" s="3">
        <v>31518.43</v>
      </c>
      <c r="F9" s="12">
        <v>103515.29</v>
      </c>
      <c r="G9" s="15" t="s">
        <v>11</v>
      </c>
      <c r="H9" s="17">
        <v>2348.7796689583333</v>
      </c>
    </row>
    <row r="10" spans="1:84" x14ac:dyDescent="0.25">
      <c r="A10" s="2" t="s">
        <v>34</v>
      </c>
      <c r="B10" s="3">
        <v>7951.64</v>
      </c>
      <c r="C10" s="3">
        <f t="shared" si="3"/>
        <v>7951.64</v>
      </c>
      <c r="D10" s="3">
        <v>14034.05</v>
      </c>
      <c r="E10" s="3">
        <v>29937.33</v>
      </c>
      <c r="F10" s="12">
        <v>97291.33</v>
      </c>
      <c r="G10" s="15" t="s">
        <v>11</v>
      </c>
      <c r="H10" s="17">
        <f t="shared" ref="H10:H18" ca="1" si="4">IF(ISERROR(+$H10*$D10/360*+$K10)=TRUE,0,(+$E10*$D10/360*+$K10))</f>
        <v>1819.10859375</v>
      </c>
    </row>
    <row r="11" spans="1:84" x14ac:dyDescent="0.25">
      <c r="A11" s="2" t="s">
        <v>10</v>
      </c>
      <c r="B11" s="3">
        <v>11277.61</v>
      </c>
      <c r="C11" s="3">
        <f t="shared" si="3"/>
        <v>11277.61</v>
      </c>
      <c r="D11" s="3">
        <v>12924.6</v>
      </c>
      <c r="E11" s="3">
        <v>35479.82</v>
      </c>
      <c r="F11" s="12">
        <v>103024.33</v>
      </c>
      <c r="G11" s="15" t="s">
        <v>11</v>
      </c>
      <c r="H11" s="17">
        <f t="shared" ca="1" si="4"/>
        <v>1897.1848194444444</v>
      </c>
    </row>
    <row r="12" spans="1:84" x14ac:dyDescent="0.25">
      <c r="A12" s="2" t="s">
        <v>12</v>
      </c>
      <c r="B12" s="3">
        <v>11356.96</v>
      </c>
      <c r="C12" s="3">
        <f t="shared" si="3"/>
        <v>11356.96</v>
      </c>
      <c r="D12" s="3">
        <v>11985.31</v>
      </c>
      <c r="E12" s="3">
        <v>34699.230000000003</v>
      </c>
      <c r="F12" s="12">
        <v>100673.87</v>
      </c>
      <c r="G12" s="15" t="s">
        <v>11</v>
      </c>
      <c r="H12" s="17">
        <f t="shared" ca="1" si="4"/>
        <v>1614.4780625000001</v>
      </c>
    </row>
    <row r="13" spans="1:84" x14ac:dyDescent="0.25">
      <c r="A13" s="2" t="s">
        <v>13</v>
      </c>
      <c r="B13" s="3">
        <v>10911.73</v>
      </c>
      <c r="C13" s="3">
        <f t="shared" si="3"/>
        <v>10911.73</v>
      </c>
      <c r="D13" s="3">
        <v>11477.9</v>
      </c>
      <c r="E13" s="3">
        <v>33301.360000000001</v>
      </c>
      <c r="F13" s="12">
        <v>96615.1</v>
      </c>
      <c r="G13" s="15" t="s">
        <v>11</v>
      </c>
      <c r="H13" s="17">
        <f t="shared" ca="1" si="4"/>
        <v>1329.7418055555556</v>
      </c>
    </row>
    <row r="14" spans="1:84" x14ac:dyDescent="0.25">
      <c r="A14" s="2" t="s">
        <v>14</v>
      </c>
      <c r="B14" s="3">
        <v>11234.74</v>
      </c>
      <c r="C14" s="3">
        <f t="shared" si="3"/>
        <v>11234.74</v>
      </c>
      <c r="D14" s="3">
        <v>9423.2800000000007</v>
      </c>
      <c r="E14" s="3">
        <v>31892.76</v>
      </c>
      <c r="F14" s="12">
        <v>92327.679999999993</v>
      </c>
      <c r="G14" s="15" t="s">
        <v>11</v>
      </c>
      <c r="H14" s="17">
        <f t="shared" ca="1" si="4"/>
        <v>1063.0919999999999</v>
      </c>
    </row>
    <row r="15" spans="1:84" x14ac:dyDescent="0.25">
      <c r="A15" s="2" t="s">
        <v>15</v>
      </c>
      <c r="B15" s="3">
        <v>10678.62</v>
      </c>
      <c r="C15" s="3">
        <f t="shared" si="3"/>
        <v>10678.62</v>
      </c>
      <c r="D15" s="3">
        <v>10694.08</v>
      </c>
      <c r="E15" s="3">
        <v>32051.32</v>
      </c>
      <c r="F15" s="12">
        <v>92943.24</v>
      </c>
      <c r="G15" s="15" t="s">
        <v>11</v>
      </c>
      <c r="H15" s="17">
        <f t="shared" ca="1" si="4"/>
        <v>823.5408611111111</v>
      </c>
    </row>
    <row r="16" spans="1:84" x14ac:dyDescent="0.25">
      <c r="A16" s="2" t="s">
        <v>16</v>
      </c>
      <c r="B16" s="3">
        <v>9573.0400000000009</v>
      </c>
      <c r="C16" s="3">
        <f t="shared" si="3"/>
        <v>9573.0400000000009</v>
      </c>
      <c r="D16" s="3">
        <v>10225.94</v>
      </c>
      <c r="E16" s="3">
        <v>29372.02</v>
      </c>
      <c r="F16" s="12">
        <v>85228.22</v>
      </c>
      <c r="G16" s="15" t="s">
        <v>11</v>
      </c>
      <c r="H16" s="17">
        <f t="shared" ca="1" si="4"/>
        <v>550.72537499999999</v>
      </c>
    </row>
    <row r="17" spans="1:8" x14ac:dyDescent="0.25">
      <c r="A17" s="2" t="s">
        <v>17</v>
      </c>
      <c r="B17" s="3">
        <v>9599.18</v>
      </c>
      <c r="C17" s="3">
        <f t="shared" si="3"/>
        <v>9599.18</v>
      </c>
      <c r="D17" s="3">
        <v>10353.82</v>
      </c>
      <c r="E17" s="3">
        <v>29552.18</v>
      </c>
      <c r="F17" s="12">
        <v>87104.8</v>
      </c>
      <c r="G17" s="15" t="s">
        <v>11</v>
      </c>
      <c r="H17" s="17">
        <f t="shared" ca="1" si="4"/>
        <v>338.6187291666667</v>
      </c>
    </row>
    <row r="18" spans="1:8" x14ac:dyDescent="0.25">
      <c r="A18" s="2" t="s">
        <v>18</v>
      </c>
      <c r="B18" s="3">
        <v>9599.18</v>
      </c>
      <c r="C18" s="3">
        <f t="shared" si="3"/>
        <v>9599.18</v>
      </c>
      <c r="D18" s="3">
        <v>10225.94</v>
      </c>
      <c r="E18" s="3">
        <v>29424.3</v>
      </c>
      <c r="F18" s="12">
        <v>85377.57</v>
      </c>
      <c r="G18" s="15" t="s">
        <v>11</v>
      </c>
      <c r="H18" s="17">
        <f t="shared" ca="1" si="4"/>
        <v>112.38447916666667</v>
      </c>
    </row>
    <row r="19" spans="1:8" x14ac:dyDescent="0.25">
      <c r="A19" s="2" t="s">
        <v>19</v>
      </c>
      <c r="B19" s="3">
        <v>9445.4599999999991</v>
      </c>
      <c r="C19" s="3">
        <f t="shared" si="3"/>
        <v>9445.4599999999991</v>
      </c>
      <c r="D19" s="3">
        <v>10179.969999999999</v>
      </c>
      <c r="E19" s="3">
        <v>29070.89</v>
      </c>
      <c r="F19" s="12">
        <v>84361.9</v>
      </c>
      <c r="G19" s="15" t="s">
        <v>11</v>
      </c>
      <c r="H19" s="17"/>
    </row>
    <row r="20" spans="1:8" x14ac:dyDescent="0.25">
      <c r="A20" s="4" t="s">
        <v>21</v>
      </c>
      <c r="B20" s="5">
        <f>SUM(B4:B19)</f>
        <v>164064.41999999998</v>
      </c>
      <c r="C20" s="5">
        <f>SUM(C4:C19)</f>
        <v>164064.41999999998</v>
      </c>
      <c r="D20" s="5">
        <f>SUM(D4:D19)</f>
        <v>180554.38</v>
      </c>
      <c r="E20" s="6">
        <f>SUM(E4:E19)</f>
        <v>508683.22000000003</v>
      </c>
      <c r="F20" s="13">
        <f>SUM(F4:F19)</f>
        <v>1554293.9799999997</v>
      </c>
      <c r="G20" s="15"/>
      <c r="H20" s="20">
        <v>26942.49</v>
      </c>
    </row>
    <row r="22" spans="1:8" x14ac:dyDescent="0.25">
      <c r="A22" t="s">
        <v>35</v>
      </c>
    </row>
    <row r="23" spans="1:8" x14ac:dyDescent="0.25">
      <c r="A23" t="s">
        <v>36</v>
      </c>
    </row>
    <row r="25" spans="1:8" x14ac:dyDescent="0.25">
      <c r="A25" s="22" t="s">
        <v>24</v>
      </c>
    </row>
    <row r="26" spans="1:8" x14ac:dyDescent="0.25">
      <c r="B26" s="8"/>
    </row>
    <row r="28" spans="1:8" x14ac:dyDescent="0.25">
      <c r="A28" s="10" t="s">
        <v>26</v>
      </c>
      <c r="B28" s="21">
        <f>E20+H20-B26</f>
        <v>535625.71000000008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CED1-9220-477D-A8BE-945999D224C9}">
  <sheetPr>
    <tabColor rgb="FF92D050"/>
  </sheetPr>
  <dimension ref="A1:H21"/>
  <sheetViews>
    <sheetView workbookViewId="0">
      <selection activeCell="C26" sqref="C26"/>
    </sheetView>
  </sheetViews>
  <sheetFormatPr defaultRowHeight="15" x14ac:dyDescent="0.2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" ht="23.25" x14ac:dyDescent="0.35">
      <c r="A1" s="53" t="s">
        <v>37</v>
      </c>
      <c r="B1" s="54"/>
      <c r="C1" s="54"/>
      <c r="D1" s="54"/>
      <c r="E1" s="54"/>
      <c r="F1" s="54"/>
      <c r="G1" s="54"/>
      <c r="H1" s="54"/>
    </row>
    <row r="2" spans="1:8" ht="23.25" x14ac:dyDescent="0.35">
      <c r="A2" s="53" t="s">
        <v>1</v>
      </c>
      <c r="B2" s="54"/>
      <c r="C2" s="54"/>
      <c r="D2" s="54"/>
      <c r="E2" s="54"/>
      <c r="F2" s="54"/>
      <c r="G2" s="54"/>
      <c r="H2" s="54"/>
    </row>
    <row r="3" spans="1:8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x14ac:dyDescent="0.25">
      <c r="A4" s="16" t="s">
        <v>15</v>
      </c>
      <c r="B4" s="17">
        <v>5178.46</v>
      </c>
      <c r="C4" s="17">
        <v>5178.46</v>
      </c>
      <c r="D4" s="17">
        <v>5856.75</v>
      </c>
      <c r="E4" s="17">
        <v>16213.67</v>
      </c>
      <c r="F4" s="17">
        <v>47073.85</v>
      </c>
      <c r="G4" s="14" t="s">
        <v>11</v>
      </c>
      <c r="H4" s="17">
        <v>540.45566666666673</v>
      </c>
    </row>
    <row r="5" spans="1:8" x14ac:dyDescent="0.25">
      <c r="A5" s="16" t="s">
        <v>16</v>
      </c>
      <c r="B5" s="17">
        <v>3774.06</v>
      </c>
      <c r="C5" s="17">
        <v>3774.06</v>
      </c>
      <c r="D5" s="17">
        <v>5101.28</v>
      </c>
      <c r="E5" s="17">
        <v>12649.4</v>
      </c>
      <c r="F5" s="17">
        <v>36793.665999999997</v>
      </c>
      <c r="G5" s="14" t="s">
        <v>11</v>
      </c>
      <c r="H5" s="17">
        <v>325.01930555555555</v>
      </c>
    </row>
    <row r="6" spans="1:8" x14ac:dyDescent="0.25">
      <c r="A6" s="16" t="s">
        <v>17</v>
      </c>
      <c r="B6" s="17">
        <v>4689.3100000000004</v>
      </c>
      <c r="C6" s="17">
        <v>4689.3100000000004</v>
      </c>
      <c r="D6" s="17">
        <v>5101.28</v>
      </c>
      <c r="E6" s="17">
        <v>14479.9</v>
      </c>
      <c r="F6" s="17">
        <v>42023.66</v>
      </c>
      <c r="G6" s="14" t="s">
        <v>11</v>
      </c>
      <c r="H6" s="17">
        <v>271.49812500000002</v>
      </c>
    </row>
    <row r="7" spans="1:8" x14ac:dyDescent="0.25">
      <c r="A7" s="16" t="s">
        <v>18</v>
      </c>
      <c r="B7" s="17">
        <v>5514.35</v>
      </c>
      <c r="C7" s="17">
        <v>5514.35</v>
      </c>
      <c r="D7" s="17">
        <v>5101.28</v>
      </c>
      <c r="E7" s="17">
        <v>16129.98</v>
      </c>
      <c r="F7" s="17">
        <v>46972.44</v>
      </c>
      <c r="G7" s="14" t="s">
        <v>11</v>
      </c>
      <c r="H7" s="17">
        <v>184.8226875</v>
      </c>
    </row>
    <row r="8" spans="1:8" x14ac:dyDescent="0.25">
      <c r="A8" s="16" t="s">
        <v>19</v>
      </c>
      <c r="B8" s="17">
        <v>7646.44</v>
      </c>
      <c r="C8" s="17">
        <v>7646.44</v>
      </c>
      <c r="D8" s="17">
        <v>5101.29</v>
      </c>
      <c r="E8" s="17">
        <v>20394.169999999998</v>
      </c>
      <c r="F8" s="17">
        <v>58838.8</v>
      </c>
      <c r="G8" s="14" t="s">
        <v>11</v>
      </c>
      <c r="H8" s="17">
        <v>77.894399305555552</v>
      </c>
    </row>
    <row r="9" spans="1:8" ht="13.5" customHeight="1" x14ac:dyDescent="0.25">
      <c r="A9" s="18" t="s">
        <v>21</v>
      </c>
      <c r="B9" s="19">
        <f>SUM(B4:B8)</f>
        <v>26802.62</v>
      </c>
      <c r="C9" s="19">
        <f>SUM(C4:C8)</f>
        <v>26802.62</v>
      </c>
      <c r="D9" s="19">
        <f>SUM(D4:D8)</f>
        <v>26261.879999999997</v>
      </c>
      <c r="E9" s="20">
        <f>SUM(E4:E8)</f>
        <v>79867.12</v>
      </c>
      <c r="F9" s="19">
        <f>SUM(F4:F8)</f>
        <v>231702.41600000003</v>
      </c>
      <c r="G9" s="15"/>
      <c r="H9" s="20">
        <f>SUM(H4:H8)</f>
        <v>1399.6901840277778</v>
      </c>
    </row>
    <row r="10" spans="1:8" x14ac:dyDescent="0.25">
      <c r="H10" s="51"/>
    </row>
    <row r="11" spans="1:8" x14ac:dyDescent="0.25">
      <c r="A11" t="s">
        <v>38</v>
      </c>
    </row>
    <row r="12" spans="1:8" x14ac:dyDescent="0.25">
      <c r="A12" t="s">
        <v>39</v>
      </c>
    </row>
    <row r="13" spans="1:8" x14ac:dyDescent="0.25">
      <c r="B13" s="24"/>
    </row>
    <row r="14" spans="1:8" x14ac:dyDescent="0.25">
      <c r="A14" s="28" t="s">
        <v>24</v>
      </c>
      <c r="B14" s="27"/>
    </row>
    <row r="15" spans="1:8" ht="15.75" x14ac:dyDescent="0.25">
      <c r="A15" s="29">
        <v>45365</v>
      </c>
      <c r="B15" s="26">
        <v>15049.4</v>
      </c>
      <c r="C15" s="9"/>
    </row>
    <row r="16" spans="1:8" ht="15.75" x14ac:dyDescent="0.25">
      <c r="A16" s="23">
        <v>45394</v>
      </c>
      <c r="B16" s="52">
        <v>16152.14</v>
      </c>
      <c r="C16" s="9"/>
    </row>
    <row r="17" spans="1:3" ht="15.75" x14ac:dyDescent="0.25">
      <c r="A17" s="23">
        <v>45394</v>
      </c>
      <c r="B17" s="52">
        <v>12649.37</v>
      </c>
      <c r="C17" s="9"/>
    </row>
    <row r="18" spans="1:3" ht="15.75" x14ac:dyDescent="0.25">
      <c r="A18" s="23"/>
      <c r="B18" s="25"/>
      <c r="C18" s="9"/>
    </row>
    <row r="19" spans="1:3" ht="15.75" x14ac:dyDescent="0.25">
      <c r="A19" s="25" t="s">
        <v>25</v>
      </c>
      <c r="B19" s="25">
        <f>B15+B16+B17</f>
        <v>43850.91</v>
      </c>
    </row>
    <row r="20" spans="1:3" ht="15.75" x14ac:dyDescent="0.25">
      <c r="A20" s="25"/>
      <c r="B20" s="25"/>
      <c r="C20" s="30"/>
    </row>
    <row r="21" spans="1:3" x14ac:dyDescent="0.25">
      <c r="A21" s="10" t="s">
        <v>26</v>
      </c>
      <c r="B21" s="21">
        <f>E9+H9-B19</f>
        <v>37415.900184027763</v>
      </c>
      <c r="C21" s="31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A11B-15AF-4AF3-9DDD-C9DC80BAAC95}">
  <sheetPr>
    <tabColor rgb="FF92D050"/>
  </sheetPr>
  <dimension ref="A1:H17"/>
  <sheetViews>
    <sheetView workbookViewId="0">
      <selection activeCell="D25" sqref="D25"/>
    </sheetView>
  </sheetViews>
  <sheetFormatPr defaultRowHeight="15" x14ac:dyDescent="0.2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3.5703125" customWidth="1"/>
    <col min="7" max="7" width="17.5703125" bestFit="1" customWidth="1"/>
    <col min="8" max="8" width="10.7109375" bestFit="1" customWidth="1"/>
  </cols>
  <sheetData>
    <row r="1" spans="1:8" ht="23.25" x14ac:dyDescent="0.35">
      <c r="A1" s="53" t="s">
        <v>40</v>
      </c>
      <c r="B1" s="54"/>
      <c r="C1" s="54"/>
      <c r="D1" s="54"/>
      <c r="E1" s="54"/>
      <c r="F1" s="54"/>
      <c r="G1" s="54"/>
      <c r="H1" s="54"/>
    </row>
    <row r="2" spans="1:8" ht="23.25" x14ac:dyDescent="0.35">
      <c r="A2" s="53" t="s">
        <v>1</v>
      </c>
      <c r="B2" s="54"/>
      <c r="C2" s="54"/>
      <c r="D2" s="54"/>
      <c r="E2" s="54"/>
      <c r="F2" s="54"/>
      <c r="G2" s="54"/>
      <c r="H2" s="54"/>
    </row>
    <row r="3" spans="1:8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x14ac:dyDescent="0.25">
      <c r="A4" s="16" t="s">
        <v>17</v>
      </c>
      <c r="B4" s="17">
        <v>0</v>
      </c>
      <c r="C4" s="17">
        <v>0</v>
      </c>
      <c r="D4" s="17">
        <v>129246.14</v>
      </c>
      <c r="E4" s="17">
        <v>129246.14</v>
      </c>
      <c r="F4" s="17">
        <v>385809.42</v>
      </c>
      <c r="G4" s="14" t="s">
        <v>11</v>
      </c>
      <c r="H4" s="17">
        <v>3320.9077638888889</v>
      </c>
    </row>
    <row r="5" spans="1:8" x14ac:dyDescent="0.25">
      <c r="A5" s="16" t="s">
        <v>18</v>
      </c>
      <c r="B5" s="17">
        <v>0</v>
      </c>
      <c r="C5" s="17">
        <v>0</v>
      </c>
      <c r="D5" s="17">
        <v>123251.68</v>
      </c>
      <c r="E5" s="17">
        <v>123251.68</v>
      </c>
      <c r="F5" s="17">
        <v>367915.52000000002</v>
      </c>
      <c r="G5" s="14" t="s">
        <v>11</v>
      </c>
      <c r="H5" s="17">
        <v>2310.9689999999996</v>
      </c>
    </row>
    <row r="6" spans="1:8" x14ac:dyDescent="0.25">
      <c r="A6" s="16" t="s">
        <v>19</v>
      </c>
      <c r="B6" s="17">
        <v>0</v>
      </c>
      <c r="C6" s="17">
        <v>0</v>
      </c>
      <c r="D6" s="17">
        <v>124740.81</v>
      </c>
      <c r="E6" s="17">
        <v>124740.81</v>
      </c>
      <c r="F6" s="17">
        <v>372360.65</v>
      </c>
      <c r="G6" s="14" t="s">
        <v>11</v>
      </c>
      <c r="H6" s="17">
        <v>1429.32178125</v>
      </c>
    </row>
    <row r="7" spans="1:8" ht="13.5" customHeight="1" x14ac:dyDescent="0.25">
      <c r="A7" s="18" t="s">
        <v>21</v>
      </c>
      <c r="B7" s="19">
        <f>SUM(B4:B6)</f>
        <v>0</v>
      </c>
      <c r="C7" s="19">
        <f>SUM(C4:C6)</f>
        <v>0</v>
      </c>
      <c r="D7" s="19">
        <f>SUM(D4:D6)</f>
        <v>377238.63</v>
      </c>
      <c r="E7" s="20">
        <f>SUM(E4:E6)</f>
        <v>377238.63</v>
      </c>
      <c r="F7" s="19">
        <f>SUM(F4:F6)</f>
        <v>1126085.5899999999</v>
      </c>
      <c r="G7" s="15"/>
      <c r="H7" s="20">
        <f>SUM(H4:H6)</f>
        <v>7061.1985451388882</v>
      </c>
    </row>
    <row r="8" spans="1:8" x14ac:dyDescent="0.25">
      <c r="H8" s="51"/>
    </row>
    <row r="9" spans="1:8" x14ac:dyDescent="0.25">
      <c r="A9" t="s">
        <v>41</v>
      </c>
    </row>
    <row r="10" spans="1:8" x14ac:dyDescent="0.25">
      <c r="A10" t="s">
        <v>42</v>
      </c>
    </row>
    <row r="11" spans="1:8" x14ac:dyDescent="0.25">
      <c r="B11" s="24"/>
    </row>
    <row r="12" spans="1:8" x14ac:dyDescent="0.25">
      <c r="A12" s="28" t="s">
        <v>24</v>
      </c>
      <c r="B12" s="27"/>
    </row>
    <row r="13" spans="1:8" ht="15.75" x14ac:dyDescent="0.25">
      <c r="A13" s="29"/>
      <c r="B13" s="26"/>
      <c r="C13" s="9"/>
    </row>
    <row r="14" spans="1:8" ht="15.75" x14ac:dyDescent="0.25">
      <c r="A14" s="23"/>
      <c r="B14" s="25"/>
      <c r="C14" s="9"/>
    </row>
    <row r="15" spans="1:8" ht="15.75" x14ac:dyDescent="0.25">
      <c r="A15" s="25" t="s">
        <v>25</v>
      </c>
      <c r="B15" s="25">
        <f>B13</f>
        <v>0</v>
      </c>
    </row>
    <row r="16" spans="1:8" ht="15.75" x14ac:dyDescent="0.25">
      <c r="A16" s="25"/>
      <c r="B16" s="25"/>
      <c r="C16" s="30"/>
    </row>
    <row r="17" spans="1:3" x14ac:dyDescent="0.25">
      <c r="A17" s="10" t="s">
        <v>26</v>
      </c>
      <c r="B17" s="21">
        <f>E7+H7-B15</f>
        <v>384299.82854513888</v>
      </c>
      <c r="C17" s="31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5" ma:contentTypeDescription="Create a new document." ma:contentTypeScope="" ma:versionID="8b4e231f0871fdb0e011b7a8a8ba70d1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24df24c107946910672405b9dd5cbff0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  <xsd:element ref="ns2:NOC_x002d_FI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C_x002d_FIP" ma:index="29" nillable="true" ma:displayName="NOC-FIP" ma:description="School received or is continuing under a Notice Of Concern (NOC) or is required to submit a Financial Improvement Plan (FIP)" ma:format="Dropdown" ma:internalName="NOC_x002d_FI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  <_ip_UnifiedCompliancePolicyProperties xmlns="http://schemas.microsoft.com/sharepoint/v3" xsi:nil="true"/>
    <Dateandtime xmlns="edb173ee-3fb8-4f75-bf43-79a22ca96f2e" xsi:nil="true"/>
    <NOC_x002d_FIP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A2D07D77-B2D3-47F9-9D49-0674DC6DE5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4DF1C1-5628-4DC4-A42A-801429A07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681663-67F1-4AF8-B777-A19FB257DA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db173ee-3fb8-4f75-bf43-79a22ca96f2e"/>
    <ds:schemaRef ds:uri="9224003f-e6e7-470a-941a-44de566188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#278 </vt:lpstr>
      <vt:lpstr>#284</vt:lpstr>
      <vt:lpstr>#285</vt:lpstr>
      <vt:lpstr>#269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Charyl Lacombe</dc:creator>
  <cp:keywords/>
  <dc:description/>
  <cp:lastModifiedBy>Teresa Potter</cp:lastModifiedBy>
  <cp:revision/>
  <dcterms:created xsi:type="dcterms:W3CDTF">2022-07-06T18:24:12Z</dcterms:created>
  <dcterms:modified xsi:type="dcterms:W3CDTF">2024-06-18T22:16:34Z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MediaServiceImageTags">
    <vt:lpwstr/>
  </property>
</Properties>
</file>